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van\Downloads\"/>
    </mc:Choice>
  </mc:AlternateContent>
  <xr:revisionPtr revIDLastSave="0" documentId="13_ncr:1_{3AE1F585-9004-4378-9807-91FDC538CDA3}" xr6:coauthVersionLast="47" xr6:coauthVersionMax="47" xr10:uidLastSave="{00000000-0000-0000-0000-000000000000}"/>
  <bookViews>
    <workbookView xWindow="-120" yWindow="-120" windowWidth="29040" windowHeight="15720" xr2:uid="{3CD987E2-B325-4F64-921E-B85350D6BE7F}"/>
  </bookViews>
  <sheets>
    <sheet name="BCS" sheetId="1" r:id="rId1"/>
  </sheets>
  <definedNames>
    <definedName name="_xlnm._FilterDatabase" localSheetId="0" hidden="1">BCS!$A$3:$AG$82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6" i="1" l="1"/>
  <c r="AG76" i="1" l="1"/>
  <c r="AH76" i="1" s="1"/>
  <c r="AF76" i="1"/>
  <c r="AE76" i="1"/>
  <c r="AB76" i="1"/>
  <c r="Y76" i="1"/>
  <c r="V76" i="1"/>
  <c r="R76" i="1"/>
  <c r="Q76" i="1"/>
  <c r="P76" i="1"/>
  <c r="O76" i="1"/>
  <c r="AH75" i="1"/>
  <c r="AG75" i="1"/>
  <c r="AF75" i="1"/>
  <c r="AE75" i="1"/>
  <c r="AB75" i="1"/>
  <c r="Y75" i="1"/>
  <c r="V75" i="1"/>
  <c r="S75" i="1"/>
  <c r="R75" i="1"/>
  <c r="Q75" i="1"/>
  <c r="AG74" i="1"/>
  <c r="AH74" i="1" s="1"/>
  <c r="AF74" i="1"/>
  <c r="AE74" i="1"/>
  <c r="AB74" i="1"/>
  <c r="Y74" i="1"/>
  <c r="V74" i="1"/>
  <c r="S74" i="1"/>
  <c r="R74" i="1"/>
  <c r="Q74" i="1"/>
  <c r="P74" i="1"/>
  <c r="O74" i="1"/>
  <c r="AG73" i="1"/>
  <c r="AF73" i="1"/>
  <c r="AH73" i="1" s="1"/>
  <c r="AE73" i="1"/>
  <c r="AB73" i="1"/>
  <c r="Y73" i="1"/>
  <c r="V73" i="1"/>
  <c r="S73" i="1"/>
  <c r="R73" i="1"/>
  <c r="Q73" i="1"/>
  <c r="AH72" i="1"/>
  <c r="AG72" i="1"/>
  <c r="AF72" i="1"/>
  <c r="AE72" i="1"/>
  <c r="AB72" i="1"/>
  <c r="Y72" i="1"/>
  <c r="V72" i="1"/>
  <c r="S72" i="1"/>
  <c r="R72" i="1"/>
  <c r="Q72" i="1"/>
  <c r="P72" i="1"/>
  <c r="O72" i="1"/>
  <c r="AH71" i="1"/>
  <c r="AG71" i="1"/>
  <c r="AF71" i="1"/>
  <c r="AE71" i="1"/>
  <c r="AB71" i="1"/>
  <c r="Y71" i="1"/>
  <c r="V71" i="1"/>
  <c r="S71" i="1"/>
  <c r="R71" i="1"/>
  <c r="Q71" i="1"/>
  <c r="P71" i="1"/>
  <c r="O71" i="1"/>
  <c r="AG70" i="1"/>
  <c r="AH70" i="1" s="1"/>
  <c r="AF70" i="1"/>
  <c r="AE70" i="1"/>
  <c r="AB70" i="1"/>
  <c r="Y70" i="1"/>
  <c r="V70" i="1"/>
  <c r="S70" i="1"/>
  <c r="R70" i="1"/>
  <c r="Q70" i="1"/>
  <c r="P70" i="1"/>
  <c r="O70" i="1"/>
  <c r="AG69" i="1"/>
  <c r="AH69" i="1" s="1"/>
  <c r="AF69" i="1"/>
  <c r="AE69" i="1"/>
  <c r="AB69" i="1"/>
  <c r="Y69" i="1"/>
  <c r="V69" i="1"/>
  <c r="S69" i="1"/>
  <c r="R69" i="1"/>
  <c r="Q69" i="1"/>
  <c r="P69" i="1"/>
  <c r="O69" i="1"/>
  <c r="AH68" i="1"/>
  <c r="AG68" i="1"/>
  <c r="AF68" i="1"/>
  <c r="AE68" i="1"/>
  <c r="AB68" i="1"/>
  <c r="Y68" i="1"/>
  <c r="V68" i="1"/>
  <c r="S68" i="1"/>
  <c r="R68" i="1"/>
  <c r="Q68" i="1"/>
  <c r="AG67" i="1"/>
  <c r="AH67" i="1" s="1"/>
  <c r="AF67" i="1"/>
  <c r="AE67" i="1"/>
  <c r="AB67" i="1"/>
  <c r="Y67" i="1"/>
  <c r="V67" i="1"/>
  <c r="S67" i="1"/>
  <c r="R67" i="1"/>
  <c r="Q67" i="1"/>
  <c r="P67" i="1"/>
  <c r="O67" i="1"/>
  <c r="AG66" i="1"/>
  <c r="AF66" i="1"/>
  <c r="AH66" i="1" s="1"/>
  <c r="AE66" i="1"/>
  <c r="AB66" i="1"/>
  <c r="Y66" i="1"/>
  <c r="V66" i="1"/>
  <c r="S66" i="1"/>
  <c r="R66" i="1"/>
  <c r="Q66" i="1"/>
  <c r="P66" i="1"/>
  <c r="O66" i="1"/>
  <c r="AG65" i="1"/>
  <c r="AH65" i="1" s="1"/>
  <c r="AF65" i="1"/>
  <c r="AE65" i="1"/>
  <c r="AB65" i="1"/>
  <c r="Y65" i="1"/>
  <c r="V65" i="1"/>
  <c r="S65" i="1"/>
  <c r="R65" i="1"/>
  <c r="Q65" i="1"/>
  <c r="AH64" i="1"/>
  <c r="AG64" i="1"/>
  <c r="AF64" i="1"/>
  <c r="AE64" i="1"/>
  <c r="AB64" i="1"/>
  <c r="Y64" i="1"/>
  <c r="V64" i="1"/>
  <c r="S64" i="1"/>
  <c r="R64" i="1"/>
  <c r="Q64" i="1"/>
  <c r="AG63" i="1"/>
  <c r="AH63" i="1" s="1"/>
  <c r="AF63" i="1"/>
  <c r="AE63" i="1"/>
  <c r="AB63" i="1"/>
  <c r="Y63" i="1"/>
  <c r="V63" i="1"/>
  <c r="S63" i="1"/>
  <c r="R63" i="1"/>
  <c r="Q63" i="1"/>
  <c r="P63" i="1"/>
  <c r="O63" i="1"/>
  <c r="AG62" i="1"/>
  <c r="AF62" i="1"/>
  <c r="AH62" i="1" s="1"/>
  <c r="AE62" i="1"/>
  <c r="AB62" i="1"/>
  <c r="Y62" i="1"/>
  <c r="V62" i="1"/>
  <c r="S62" i="1"/>
  <c r="R62" i="1"/>
  <c r="Q62" i="1"/>
  <c r="P62" i="1"/>
  <c r="O62" i="1"/>
  <c r="AH61" i="1"/>
  <c r="AG61" i="1"/>
  <c r="AF61" i="1"/>
  <c r="AE61" i="1"/>
  <c r="AB61" i="1"/>
  <c r="Y61" i="1"/>
  <c r="V61" i="1"/>
  <c r="S61" i="1"/>
  <c r="R61" i="1"/>
  <c r="Q61" i="1"/>
  <c r="P61" i="1"/>
  <c r="O61" i="1"/>
  <c r="AG60" i="1"/>
  <c r="AH60" i="1" s="1"/>
  <c r="AF60" i="1"/>
  <c r="AE60" i="1"/>
  <c r="AB60" i="1"/>
  <c r="Y60" i="1"/>
  <c r="V60" i="1"/>
  <c r="S60" i="1"/>
  <c r="R60" i="1"/>
  <c r="Q60" i="1"/>
  <c r="P60" i="1"/>
  <c r="O60" i="1"/>
  <c r="AG59" i="1"/>
  <c r="AF59" i="1"/>
  <c r="AH59" i="1" s="1"/>
  <c r="AE59" i="1"/>
  <c r="AB59" i="1"/>
  <c r="Y59" i="1"/>
  <c r="V59" i="1"/>
  <c r="S59" i="1"/>
  <c r="R59" i="1"/>
  <c r="Q59" i="1"/>
  <c r="P59" i="1"/>
  <c r="O59" i="1"/>
  <c r="AG58" i="1"/>
  <c r="AH58" i="1" s="1"/>
  <c r="AF58" i="1"/>
  <c r="AE58" i="1"/>
  <c r="AB58" i="1"/>
  <c r="Y58" i="1"/>
  <c r="V58" i="1"/>
  <c r="S58" i="1"/>
  <c r="R58" i="1"/>
  <c r="Q58" i="1"/>
  <c r="P58" i="1"/>
  <c r="O58" i="1"/>
  <c r="AG57" i="1"/>
  <c r="AF57" i="1"/>
  <c r="AH57" i="1" s="1"/>
  <c r="AE57" i="1"/>
  <c r="AB57" i="1"/>
  <c r="Y57" i="1"/>
  <c r="V57" i="1"/>
  <c r="S57" i="1"/>
  <c r="R57" i="1"/>
  <c r="Q57" i="1"/>
  <c r="P57" i="1"/>
  <c r="O57" i="1"/>
  <c r="AH56" i="1"/>
  <c r="AG56" i="1"/>
  <c r="AF56" i="1"/>
  <c r="AE56" i="1"/>
  <c r="AB56" i="1"/>
  <c r="Y56" i="1"/>
  <c r="V56" i="1"/>
  <c r="S56" i="1"/>
  <c r="R56" i="1"/>
  <c r="Q56" i="1"/>
  <c r="P56" i="1"/>
  <c r="O56" i="1"/>
  <c r="AG55" i="1"/>
  <c r="AH55" i="1" s="1"/>
  <c r="AF55" i="1"/>
  <c r="AE55" i="1"/>
  <c r="AB55" i="1"/>
  <c r="Y55" i="1"/>
  <c r="V55" i="1"/>
  <c r="S55" i="1"/>
  <c r="R55" i="1"/>
  <c r="Q55" i="1"/>
  <c r="AH54" i="1"/>
  <c r="AG54" i="1"/>
  <c r="AF54" i="1"/>
  <c r="AE54" i="1"/>
  <c r="AB54" i="1"/>
  <c r="Y54" i="1"/>
  <c r="V54" i="1"/>
  <c r="S54" i="1"/>
  <c r="R54" i="1"/>
  <c r="Q54" i="1"/>
  <c r="P54" i="1"/>
  <c r="O54" i="1"/>
  <c r="AH53" i="1"/>
  <c r="AG53" i="1"/>
  <c r="AF53" i="1"/>
  <c r="AE53" i="1"/>
  <c r="AB53" i="1"/>
  <c r="Y53" i="1"/>
  <c r="V53" i="1"/>
  <c r="S53" i="1"/>
  <c r="R53" i="1"/>
  <c r="Q53" i="1"/>
  <c r="AG52" i="1"/>
  <c r="AF52" i="1"/>
  <c r="AH52" i="1" s="1"/>
  <c r="AE52" i="1"/>
  <c r="AB52" i="1"/>
  <c r="Y52" i="1"/>
  <c r="V52" i="1"/>
  <c r="S52" i="1"/>
  <c r="R52" i="1"/>
  <c r="Q52" i="1"/>
  <c r="P52" i="1"/>
  <c r="O52" i="1"/>
  <c r="AG51" i="1"/>
  <c r="AH51" i="1" s="1"/>
  <c r="AF51" i="1"/>
  <c r="AE51" i="1"/>
  <c r="AB51" i="1"/>
  <c r="Y51" i="1"/>
  <c r="V51" i="1"/>
  <c r="S51" i="1"/>
  <c r="R51" i="1"/>
  <c r="Q51" i="1"/>
  <c r="P51" i="1"/>
  <c r="O51" i="1"/>
  <c r="AG50" i="1"/>
  <c r="AF50" i="1"/>
  <c r="AH50" i="1" s="1"/>
  <c r="AE50" i="1"/>
  <c r="AB50" i="1"/>
  <c r="Y50" i="1"/>
  <c r="V50" i="1"/>
  <c r="S50" i="1"/>
  <c r="R50" i="1"/>
  <c r="Q50" i="1"/>
  <c r="P50" i="1"/>
  <c r="O50" i="1"/>
  <c r="AH49" i="1"/>
  <c r="AG49" i="1"/>
  <c r="AF49" i="1"/>
  <c r="AE49" i="1"/>
  <c r="AB49" i="1"/>
  <c r="Y49" i="1"/>
  <c r="V49" i="1"/>
  <c r="S49" i="1"/>
  <c r="R49" i="1"/>
  <c r="Q49" i="1"/>
  <c r="P49" i="1"/>
  <c r="O49" i="1"/>
  <c r="AG48" i="1"/>
  <c r="AH48" i="1" s="1"/>
  <c r="AF48" i="1"/>
  <c r="AE48" i="1"/>
  <c r="AB48" i="1"/>
  <c r="Y48" i="1"/>
  <c r="V48" i="1"/>
  <c r="S48" i="1"/>
  <c r="R48" i="1"/>
  <c r="Q48" i="1"/>
  <c r="P48" i="1"/>
  <c r="O48" i="1"/>
  <c r="AG47" i="1"/>
  <c r="AF47" i="1"/>
  <c r="AH47" i="1" s="1"/>
  <c r="AE47" i="1"/>
  <c r="AB47" i="1"/>
  <c r="Y47" i="1"/>
  <c r="V47" i="1"/>
  <c r="S47" i="1"/>
  <c r="R47" i="1"/>
  <c r="Q47" i="1"/>
  <c r="P47" i="1"/>
  <c r="O47" i="1"/>
  <c r="AG46" i="1"/>
  <c r="AH46" i="1" s="1"/>
  <c r="AF46" i="1"/>
  <c r="AE46" i="1"/>
  <c r="AB46" i="1"/>
  <c r="Y46" i="1"/>
  <c r="V46" i="1"/>
  <c r="S46" i="1"/>
  <c r="R46" i="1"/>
  <c r="Q46" i="1"/>
  <c r="P46" i="1"/>
  <c r="O46" i="1"/>
  <c r="AG45" i="1"/>
  <c r="AF45" i="1"/>
  <c r="AH45" i="1" s="1"/>
  <c r="AE45" i="1"/>
  <c r="AB45" i="1"/>
  <c r="Y45" i="1"/>
  <c r="V45" i="1"/>
  <c r="S45" i="1"/>
  <c r="R45" i="1"/>
  <c r="Q45" i="1"/>
  <c r="P45" i="1"/>
  <c r="O45" i="1"/>
  <c r="AH44" i="1"/>
  <c r="AG44" i="1"/>
  <c r="AF44" i="1"/>
  <c r="AE44" i="1"/>
  <c r="AB44" i="1"/>
  <c r="Y44" i="1"/>
  <c r="V44" i="1"/>
  <c r="S44" i="1"/>
  <c r="R44" i="1"/>
  <c r="Q44" i="1"/>
  <c r="P44" i="1"/>
  <c r="O44" i="1"/>
  <c r="AG43" i="1"/>
  <c r="AH43" i="1" s="1"/>
  <c r="AF43" i="1"/>
  <c r="AE43" i="1"/>
  <c r="AB43" i="1"/>
  <c r="Y43" i="1"/>
  <c r="V43" i="1"/>
  <c r="S43" i="1"/>
  <c r="R43" i="1"/>
  <c r="Q43" i="1"/>
  <c r="AH42" i="1"/>
  <c r="AG42" i="1"/>
  <c r="AF42" i="1"/>
  <c r="AE42" i="1"/>
  <c r="AB42" i="1"/>
  <c r="Y42" i="1"/>
  <c r="V42" i="1"/>
  <c r="S42" i="1"/>
  <c r="R42" i="1"/>
  <c r="Q42" i="1"/>
  <c r="P42" i="1"/>
  <c r="O42" i="1"/>
  <c r="AH41" i="1"/>
  <c r="AG41" i="1"/>
  <c r="AF41" i="1"/>
  <c r="AE41" i="1"/>
  <c r="AB41" i="1"/>
  <c r="Y41" i="1"/>
  <c r="V41" i="1"/>
  <c r="S41" i="1"/>
  <c r="P41" i="1"/>
  <c r="O41" i="1"/>
  <c r="AG40" i="1"/>
  <c r="AF40" i="1"/>
  <c r="AH40" i="1" s="1"/>
  <c r="AE40" i="1"/>
  <c r="AB40" i="1"/>
  <c r="Y40" i="1"/>
  <c r="V40" i="1"/>
  <c r="S40" i="1"/>
  <c r="R40" i="1"/>
  <c r="Q40" i="1"/>
  <c r="AH39" i="1"/>
  <c r="AG39" i="1"/>
  <c r="AF39" i="1"/>
  <c r="AE39" i="1"/>
  <c r="AB39" i="1"/>
  <c r="Y39" i="1"/>
  <c r="V39" i="1"/>
  <c r="S39" i="1"/>
  <c r="R39" i="1"/>
  <c r="Q39" i="1"/>
  <c r="P39" i="1"/>
  <c r="O39" i="1"/>
  <c r="AH38" i="1"/>
  <c r="AG38" i="1"/>
  <c r="AF38" i="1"/>
  <c r="AE38" i="1"/>
  <c r="AB38" i="1"/>
  <c r="Y38" i="1"/>
  <c r="V38" i="1"/>
  <c r="S38" i="1"/>
  <c r="R38" i="1"/>
  <c r="Q38" i="1"/>
  <c r="P38" i="1"/>
  <c r="O38" i="1"/>
  <c r="AG37" i="1"/>
  <c r="AH37" i="1" s="1"/>
  <c r="AF37" i="1"/>
  <c r="AE37" i="1"/>
  <c r="AB37" i="1"/>
  <c r="Y37" i="1"/>
  <c r="V37" i="1"/>
  <c r="S37" i="1"/>
  <c r="R37" i="1"/>
  <c r="Q37" i="1"/>
  <c r="P37" i="1"/>
  <c r="O37" i="1"/>
  <c r="AG36" i="1"/>
  <c r="AH36" i="1" s="1"/>
  <c r="AF36" i="1"/>
  <c r="AE36" i="1"/>
  <c r="AB36" i="1"/>
  <c r="Y36" i="1"/>
  <c r="S36" i="1"/>
  <c r="R36" i="1"/>
  <c r="Q36" i="1"/>
  <c r="P36" i="1"/>
  <c r="O36" i="1"/>
  <c r="AG35" i="1"/>
  <c r="AH35" i="1" s="1"/>
  <c r="AF35" i="1"/>
  <c r="AE35" i="1"/>
  <c r="AB35" i="1"/>
  <c r="Y35" i="1"/>
  <c r="V35" i="1"/>
  <c r="S35" i="1"/>
  <c r="R35" i="1"/>
  <c r="Q35" i="1"/>
  <c r="P35" i="1"/>
  <c r="O35" i="1"/>
  <c r="AG34" i="1"/>
  <c r="AH34" i="1" s="1"/>
  <c r="AF34" i="1"/>
  <c r="AE34" i="1"/>
  <c r="AB34" i="1"/>
  <c r="Y34" i="1"/>
  <c r="V34" i="1"/>
  <c r="S34" i="1"/>
  <c r="R34" i="1"/>
  <c r="Q34" i="1"/>
  <c r="P34" i="1"/>
  <c r="O34" i="1"/>
  <c r="AG33" i="1"/>
  <c r="AH33" i="1" s="1"/>
  <c r="AF33" i="1"/>
  <c r="AE33" i="1"/>
  <c r="AB33" i="1"/>
  <c r="Y33" i="1"/>
  <c r="V33" i="1"/>
  <c r="S33" i="1"/>
  <c r="R33" i="1"/>
  <c r="Q33" i="1"/>
  <c r="P33" i="1"/>
  <c r="O33" i="1"/>
  <c r="AG32" i="1"/>
  <c r="AH32" i="1" s="1"/>
  <c r="AF32" i="1"/>
  <c r="AE32" i="1"/>
  <c r="AB32" i="1"/>
  <c r="Y32" i="1"/>
  <c r="V32" i="1"/>
  <c r="S32" i="1"/>
  <c r="R32" i="1"/>
  <c r="Q32" i="1"/>
  <c r="AH31" i="1"/>
  <c r="AG31" i="1"/>
  <c r="AF31" i="1"/>
  <c r="AE31" i="1"/>
  <c r="AB31" i="1"/>
  <c r="Y31" i="1"/>
  <c r="V31" i="1"/>
  <c r="S31" i="1"/>
  <c r="R31" i="1"/>
  <c r="Q31" i="1"/>
  <c r="AG30" i="1"/>
  <c r="AH30" i="1" s="1"/>
  <c r="AF30" i="1"/>
  <c r="AE30" i="1"/>
  <c r="AB30" i="1"/>
  <c r="Y30" i="1"/>
  <c r="V30" i="1"/>
  <c r="S30" i="1"/>
  <c r="R30" i="1"/>
  <c r="Q30" i="1"/>
  <c r="P30" i="1"/>
  <c r="O30" i="1"/>
  <c r="AG29" i="1"/>
  <c r="AH29" i="1" s="1"/>
  <c r="AF29" i="1"/>
  <c r="AE29" i="1"/>
  <c r="AB29" i="1"/>
  <c r="Y29" i="1"/>
  <c r="V29" i="1"/>
  <c r="S29" i="1"/>
  <c r="R29" i="1"/>
  <c r="Q29" i="1"/>
  <c r="P29" i="1"/>
  <c r="O29" i="1"/>
  <c r="AG28" i="1"/>
  <c r="AH28" i="1" s="1"/>
  <c r="AF28" i="1"/>
  <c r="AE28" i="1"/>
  <c r="AB28" i="1"/>
  <c r="Y28" i="1"/>
  <c r="V28" i="1"/>
  <c r="S28" i="1"/>
  <c r="R28" i="1"/>
  <c r="Q28" i="1"/>
  <c r="P28" i="1"/>
  <c r="O28" i="1"/>
  <c r="AG27" i="1"/>
  <c r="AH27" i="1" s="1"/>
  <c r="AF27" i="1"/>
  <c r="AE27" i="1"/>
  <c r="AB27" i="1"/>
  <c r="Y27" i="1"/>
  <c r="V27" i="1"/>
  <c r="S27" i="1"/>
  <c r="R27" i="1"/>
  <c r="Q27" i="1"/>
  <c r="P27" i="1"/>
  <c r="O27" i="1"/>
  <c r="AG26" i="1"/>
  <c r="AH26" i="1" s="1"/>
  <c r="AF26" i="1"/>
  <c r="AE26" i="1"/>
  <c r="AB26" i="1"/>
  <c r="Y26" i="1"/>
  <c r="V26" i="1"/>
  <c r="S26" i="1"/>
  <c r="R26" i="1"/>
  <c r="Q26" i="1"/>
  <c r="P26" i="1"/>
  <c r="O26" i="1"/>
  <c r="AG25" i="1"/>
  <c r="AH25" i="1" s="1"/>
  <c r="AF25" i="1"/>
  <c r="AE25" i="1"/>
  <c r="AB25" i="1"/>
  <c r="Y25" i="1"/>
  <c r="V25" i="1"/>
  <c r="S25" i="1"/>
  <c r="R25" i="1"/>
  <c r="Q25" i="1"/>
  <c r="AH24" i="1"/>
  <c r="AG24" i="1"/>
  <c r="AF24" i="1"/>
  <c r="AE24" i="1"/>
  <c r="AB24" i="1"/>
  <c r="Y24" i="1"/>
  <c r="V24" i="1"/>
  <c r="S24" i="1"/>
  <c r="R24" i="1"/>
  <c r="Q24" i="1"/>
  <c r="P24" i="1"/>
  <c r="O24" i="1"/>
  <c r="AG23" i="1"/>
  <c r="AH23" i="1" s="1"/>
  <c r="AF23" i="1"/>
  <c r="AE23" i="1"/>
  <c r="AB23" i="1"/>
  <c r="Y23" i="1"/>
  <c r="V23" i="1"/>
  <c r="S23" i="1"/>
  <c r="R23" i="1"/>
  <c r="Q23" i="1"/>
  <c r="P23" i="1"/>
  <c r="O23" i="1"/>
  <c r="AG22" i="1"/>
  <c r="AH22" i="1" s="1"/>
  <c r="AF22" i="1"/>
  <c r="AE22" i="1"/>
  <c r="AB22" i="1"/>
  <c r="Y22" i="1"/>
  <c r="V22" i="1"/>
  <c r="S22" i="1"/>
  <c r="R22" i="1"/>
  <c r="Q22" i="1"/>
  <c r="P22" i="1"/>
  <c r="O22" i="1"/>
  <c r="AG21" i="1"/>
  <c r="AH21" i="1" s="1"/>
  <c r="AF21" i="1"/>
  <c r="AE21" i="1"/>
  <c r="AB21" i="1"/>
  <c r="Y21" i="1"/>
  <c r="V21" i="1"/>
  <c r="S21" i="1"/>
  <c r="R21" i="1"/>
  <c r="Q21" i="1"/>
  <c r="P21" i="1"/>
  <c r="O21" i="1"/>
  <c r="AG20" i="1"/>
  <c r="AH20" i="1" s="1"/>
  <c r="AF20" i="1"/>
  <c r="AE20" i="1"/>
  <c r="AB20" i="1"/>
  <c r="Y20" i="1"/>
  <c r="V20" i="1"/>
  <c r="S20" i="1"/>
  <c r="R20" i="1"/>
  <c r="Q20" i="1"/>
  <c r="P20" i="1"/>
  <c r="O20" i="1"/>
  <c r="AH19" i="1"/>
  <c r="AG19" i="1"/>
  <c r="AF19" i="1"/>
  <c r="AE19" i="1"/>
  <c r="AB19" i="1"/>
  <c r="Y19" i="1"/>
  <c r="V19" i="1"/>
  <c r="S19" i="1"/>
  <c r="R19" i="1"/>
  <c r="Q19" i="1"/>
  <c r="P19" i="1"/>
  <c r="O19" i="1"/>
  <c r="AG18" i="1"/>
  <c r="AH18" i="1" s="1"/>
  <c r="AF18" i="1"/>
  <c r="AE18" i="1"/>
  <c r="AB18" i="1"/>
  <c r="Y18" i="1"/>
  <c r="V18" i="1"/>
  <c r="S18" i="1"/>
  <c r="R18" i="1"/>
  <c r="Q18" i="1"/>
  <c r="AG17" i="1"/>
  <c r="AH17" i="1" s="1"/>
  <c r="AF17" i="1"/>
  <c r="AE17" i="1"/>
  <c r="AB17" i="1"/>
  <c r="Y17" i="1"/>
  <c r="V17" i="1"/>
  <c r="S17" i="1"/>
  <c r="R17" i="1"/>
  <c r="Q17" i="1"/>
  <c r="P17" i="1"/>
  <c r="O17" i="1"/>
  <c r="AG16" i="1"/>
  <c r="AH16" i="1" s="1"/>
  <c r="AF16" i="1"/>
  <c r="AE16" i="1"/>
  <c r="AB16" i="1"/>
  <c r="Y16" i="1"/>
  <c r="V16" i="1"/>
  <c r="S16" i="1"/>
  <c r="R16" i="1"/>
  <c r="Q16" i="1"/>
  <c r="P16" i="1"/>
  <c r="O16" i="1"/>
  <c r="AG15" i="1"/>
  <c r="AH15" i="1" s="1"/>
  <c r="AF15" i="1"/>
  <c r="AE15" i="1"/>
  <c r="AB15" i="1"/>
  <c r="Y15" i="1"/>
  <c r="V15" i="1"/>
  <c r="S15" i="1"/>
  <c r="R15" i="1"/>
  <c r="Q15" i="1"/>
  <c r="P15" i="1"/>
  <c r="O15" i="1"/>
  <c r="AG14" i="1"/>
  <c r="AH14" i="1" s="1"/>
  <c r="AF14" i="1"/>
  <c r="AE14" i="1"/>
  <c r="AB14" i="1"/>
  <c r="Y14" i="1"/>
  <c r="V14" i="1"/>
  <c r="S14" i="1"/>
  <c r="R14" i="1"/>
  <c r="Q14" i="1"/>
  <c r="AG13" i="1"/>
  <c r="AH13" i="1" s="1"/>
  <c r="AF13" i="1"/>
  <c r="AE13" i="1"/>
  <c r="AB13" i="1"/>
  <c r="Y13" i="1"/>
  <c r="V13" i="1"/>
  <c r="S13" i="1"/>
  <c r="R13" i="1"/>
  <c r="Q13" i="1"/>
  <c r="AG12" i="1"/>
  <c r="AH12" i="1" s="1"/>
  <c r="AF12" i="1"/>
  <c r="AE12" i="1"/>
  <c r="AB12" i="1"/>
  <c r="Y12" i="1"/>
  <c r="V12" i="1"/>
  <c r="S12" i="1"/>
  <c r="R12" i="1"/>
  <c r="Q12" i="1"/>
  <c r="P12" i="1"/>
  <c r="O12" i="1"/>
  <c r="AG11" i="1"/>
  <c r="AH11" i="1" s="1"/>
  <c r="AF11" i="1"/>
  <c r="AE11" i="1"/>
  <c r="AB11" i="1"/>
  <c r="Y11" i="1"/>
  <c r="V11" i="1"/>
  <c r="S11" i="1"/>
  <c r="R11" i="1"/>
  <c r="Q11" i="1"/>
  <c r="P11" i="1"/>
  <c r="O11" i="1"/>
  <c r="AG10" i="1"/>
  <c r="AH10" i="1" s="1"/>
  <c r="AF10" i="1"/>
  <c r="AE10" i="1"/>
  <c r="AB10" i="1"/>
  <c r="Y10" i="1"/>
  <c r="V10" i="1"/>
  <c r="S10" i="1"/>
  <c r="R10" i="1"/>
  <c r="Q10" i="1"/>
  <c r="P10" i="1"/>
  <c r="O10" i="1"/>
  <c r="AG9" i="1"/>
  <c r="AH9" i="1" s="1"/>
  <c r="AF9" i="1"/>
  <c r="AE9" i="1"/>
  <c r="AB9" i="1"/>
  <c r="Y9" i="1"/>
  <c r="V9" i="1"/>
  <c r="S9" i="1"/>
  <c r="R9" i="1"/>
  <c r="Q9" i="1"/>
  <c r="AG8" i="1"/>
  <c r="AH8" i="1" s="1"/>
  <c r="AF8" i="1"/>
  <c r="AE8" i="1"/>
  <c r="AB8" i="1"/>
  <c r="Y8" i="1"/>
  <c r="V8" i="1"/>
  <c r="S8" i="1"/>
  <c r="R8" i="1"/>
  <c r="Q8" i="1"/>
  <c r="P8" i="1"/>
  <c r="O8" i="1"/>
  <c r="AG7" i="1"/>
  <c r="AH7" i="1" s="1"/>
  <c r="AF7" i="1"/>
  <c r="AE7" i="1"/>
  <c r="AB7" i="1"/>
  <c r="Y7" i="1"/>
  <c r="V7" i="1"/>
  <c r="S7" i="1"/>
  <c r="R7" i="1"/>
  <c r="Q7" i="1"/>
  <c r="P7" i="1"/>
  <c r="O7" i="1"/>
  <c r="AG6" i="1"/>
  <c r="AH6" i="1" s="1"/>
  <c r="AF6" i="1"/>
  <c r="AE6" i="1"/>
  <c r="AB6" i="1"/>
  <c r="Y6" i="1"/>
  <c r="V6" i="1"/>
  <c r="S6" i="1"/>
  <c r="R6" i="1"/>
  <c r="Q6" i="1"/>
  <c r="P6" i="1"/>
  <c r="O6" i="1"/>
  <c r="AH5" i="1"/>
  <c r="AG5" i="1"/>
  <c r="AF5" i="1"/>
  <c r="AE5" i="1"/>
  <c r="AB5" i="1"/>
  <c r="Y5" i="1"/>
  <c r="V5" i="1"/>
  <c r="S5" i="1"/>
  <c r="R5" i="1"/>
  <c r="Q5" i="1"/>
  <c r="P5" i="1"/>
  <c r="O5" i="1"/>
  <c r="AG4" i="1"/>
  <c r="AH4" i="1" s="1"/>
  <c r="AF4" i="1"/>
  <c r="AE4" i="1"/>
  <c r="AB4" i="1"/>
  <c r="Y4" i="1"/>
  <c r="V4" i="1"/>
  <c r="S4" i="1"/>
  <c r="R4" i="1"/>
  <c r="Q4" i="1"/>
</calcChain>
</file>

<file path=xl/sharedStrings.xml><?xml version="1.0" encoding="utf-8"?>
<sst xmlns="http://schemas.openxmlformats.org/spreadsheetml/2006/main" count="510" uniqueCount="116">
  <si>
    <t>Entidad</t>
  </si>
  <si>
    <t>Objetivo Estratégico</t>
  </si>
  <si>
    <t>Programa general</t>
  </si>
  <si>
    <t>Meta PDD</t>
  </si>
  <si>
    <t>Indicador</t>
  </si>
  <si>
    <t>Tipo</t>
  </si>
  <si>
    <t>Magnitud</t>
  </si>
  <si>
    <t>Total</t>
  </si>
  <si>
    <t>Avance vigencia</t>
  </si>
  <si>
    <t>Avance transcurrido</t>
  </si>
  <si>
    <t>Avance PDD</t>
  </si>
  <si>
    <t>Programación</t>
  </si>
  <si>
    <t>Ejecución</t>
  </si>
  <si>
    <t>Porcentaje</t>
  </si>
  <si>
    <t>0119-Secretaria Distrital de Cultura Recreacion y Deporte</t>
  </si>
  <si>
    <t>1 - Bogotá avanza en su seguridad</t>
  </si>
  <si>
    <t>1 - Diálogo social y cultura ciudadana para la convivencia pacífica y la recuperación de la confianza</t>
  </si>
  <si>
    <t>1932 - Implementar 8 Estrategia(s) de cultura ciudadana que promuevan la confianza, la convivencia, la resolución de conflictos, la eliminación del machismo y cualquier tipo de discriminación, los hábitos saludables, la salud mental, la cultura ambiental y el respeto por todas las formas de vida, la movilidad sostenible, segura y diferencial en Bogotá</t>
  </si>
  <si>
    <t>3854 - Estrategias de cultura ciudadana realizadas</t>
  </si>
  <si>
    <t>Constante</t>
  </si>
  <si>
    <t>N/A</t>
  </si>
  <si>
    <t>1936 - Realizar 120 Medición(es) que permitan consolidar una herramienta de gestión del conocimiento sobre cultura ciudadana, cultura, recreación y deporte en la ciudad, consolidando análisis e información recolectada y procesada por el Observatorio de Gestión del conocimiento cultural, con el fin de generar acciones puntuales que dinamicen el ecosistema cultural, integren a la ciudadanía en general y articule sus resultados con otros centros de pensamiento de Iberoamérica</t>
  </si>
  <si>
    <t>3858 - Investigaciones encuestas sondeos y operativos en campo</t>
  </si>
  <si>
    <t>Suma</t>
  </si>
  <si>
    <t>1937 - Vincular a 10000 Persona(s) priorizando jóvenes, en acciones pedagógicas y de apropiación que fortalezcan la identidad cultural el respeto por las instituciones la confianza y el orgullo por la ciudad</t>
  </si>
  <si>
    <t>3859 - Participantes en la Escuela de Multiplicadores de Cultura Ciudadana</t>
  </si>
  <si>
    <t>2 - Bogotá confía en su bien-estar</t>
  </si>
  <si>
    <t>14 - Bogotá deportiva, recreativa, artística, patrimonial e intercultural</t>
  </si>
  <si>
    <t>2064 - Alcanzar 18000000 de visitas a las bibliotecas espacios de lectura y espacios alternativos de interacción con lectura y escritura creativa y crítica en el marco de los productos establecidos de la política pública de Lectura, Escritura y Oralidad</t>
  </si>
  <si>
    <t>3986 - Número de visitas a las bibliotecas espacios de lectura y espacios alternativos de interacción con lectura y escritura creativa y crítica</t>
  </si>
  <si>
    <t>2065 - Crear 8 Nuevo(s) espacios físicos y/o de extensión de servicios bibliotecarios para el acceso a la lectura, la escritura y la oralidad, cumpliendo con el eje de descentralización de la PPLEO, en relación a llevar la cultura escrita en zonas urbanas y rurales de la ciudad</t>
  </si>
  <si>
    <t>3987 - Número de espacios físicos creados</t>
  </si>
  <si>
    <t>2066 - Desarrollar 4 Estrategia(s) en arte, cultura, recreación, deporte, actividad física y prácticas de movimiento orientadas a promover la salud y bienestar como estrategia innovadora de promoción, prevención y atención terapéutica en salud, asegurando impactos medibles a nivel fisiológico, psicológico, social y conductual, priorizando los parques como entorno cotidiano principal</t>
  </si>
  <si>
    <t>3988 - Número de estrategias de atención enfocados en la dimensión terapéutica de las artes y la cultura</t>
  </si>
  <si>
    <t>2068 - Desarrollar 8925 Actividad(es) para la promoción, fortalecimiento y desarrollo de las prácticas artísticas, culturales y patrimoniales con el objetivo de ejercer los derechos culturales y el desarrollo humano con alcance zonal, distrital y regional</t>
  </si>
  <si>
    <t>3990 - Número de actividades para la promoción fortalecimiento y desarrollo de las prácticas artísticas culturales y patrimoniales</t>
  </si>
  <si>
    <t>2070 - Entregar 400 Beneficios Económicos Periódicos (BEPS) a creadores o gestores culturales que devenguen menos del salario mínimo legal vigente en Bogotá</t>
  </si>
  <si>
    <t>3992 - Número de Beneficios Económicos Periódicos - BEPS entregados a gestores culturales en situación de vulnerabilidad</t>
  </si>
  <si>
    <t>2071 - Entregar 9702 Estímulo(s) reconocimientos, apoyos, incentivos y alianzas estratégicas en el marco de los distintos programas de fomento, ofertados a las 20 localidades, que puedan incluir enfoque poblacional y territorial, que beneficien a agentes, organizaciones y comunidades</t>
  </si>
  <si>
    <t>3993 - Número de estímulos reconocimientos apoyos incentivos y alianzas estratégicas entregados</t>
  </si>
  <si>
    <t>2073 - Implementar 18 Plan(es) de acción que promuevan el reconocimiento, la apropiación, el intercambio e innovación en las prácticas artísticas, culturales y patrimoniales de grupos étnicos, etarios y sectores sociales promoviendo la multiculturalidad desde los distintos enfoques</t>
  </si>
  <si>
    <t>3995 - Número de planes de acción de grupos étnicos etarios y sectores sociales implementados</t>
  </si>
  <si>
    <t>2075 - Implementar 1 Estrategia(s) de fortalecimiento al Sistema Distrital de Arte, Cultura y Patrimonio involucrando a todas las instancias del ecosistema así como a los cultores y culturales potenciando y reconociendo su labor en la gestión de la cultura en Bogotá</t>
  </si>
  <si>
    <t>3997 - Estrategia de fortalecimiento implementada</t>
  </si>
  <si>
    <t>2076 - Promover 366 Laboratorio(s) barriales de innovación social y espacios de transformación cultural a través de acuerdos que reconozcan la memoria, la cultura, la recreación y el deporte en los barrios. Estos acuerdos promoverán la valoración social de estas prácticas, la cualificación de la participación incidente y el sentido de identidad de ciudad</t>
  </si>
  <si>
    <t>3998 - Número de laboratorios barriales de innovación social y espacios de concertación ciudadana</t>
  </si>
  <si>
    <t>3 - Bogotá confía en su potencial</t>
  </si>
  <si>
    <t>16 - Atención Integral a la Primera Infancia y Educación como Eje del Potencial Humano</t>
  </si>
  <si>
    <t>2092 - Beneficiar 189809 Persona(s) a partir de la primera infancia y a lo largo de la vida en procesos de formación y exploración cultural artística patrimonial recreativa y deportiva en particular en espacios cercanos, parques de proximidad, estructurantes y entornos comunitarios</t>
  </si>
  <si>
    <t>4014 - Personas beneficiadas con procesos de formación y exploración cultural artística patrimonial</t>
  </si>
  <si>
    <t>20 - Promoción del emprendimiento formal, equitativo e incluyente</t>
  </si>
  <si>
    <t>2093 - Beneficiar 3500 Persona(s) en acciones de convergencia digital mediante procesos de formación y alfabetización digital, creación de contenidos, recorridos virtuales, experiencias interactivas, fomento de ciudadanías digitales, crecimiento económico, acceso a empleo digno e internacionalización en Bogotá</t>
  </si>
  <si>
    <t>4015 - Número de personas beneficiadas en acciones de convergencia digital</t>
  </si>
  <si>
    <t>2135 - Activar 12 Distrito(s) Creativos para creación de valor y riqueza de las organizaciones y agentes culturales y creativos así como la resignificación del imaginario colectivo del entorno</t>
  </si>
  <si>
    <t>4057 - Distritos Creativos activados</t>
  </si>
  <si>
    <t>Creciente</t>
  </si>
  <si>
    <t>2144 - Implementar 20 Proyecto(s) de jornadas 24 horas para generar un entorno propicio y seguro para el fortalecimiento del ecosistema cultural y creativo de la ciudad</t>
  </si>
  <si>
    <t xml:space="preserve">4066 - Proyectos implementados para generar en el marco de la estrategia 24 horas para el fortalecimiento del ecosistema cultural y creativo </t>
  </si>
  <si>
    <t>2146 - Vincular a 3275 Agente(s) colectivos, emprendimientos y organizaciones de las industrias culturales y creativas, así como a las personas artesanas y actores de las economías populares y alternativas de los sectores culturales, en los eslabones de la cadena de valor promoviendo la sostenibilidad del ecosistema creativo en Bogotá</t>
  </si>
  <si>
    <t xml:space="preserve">4068 - Agentes colectivos emprendimientos y organizaciones de las industrias culturales y creativas vinculados en los eslabones de la cadena </t>
  </si>
  <si>
    <t>22 - Bogotá, una ciudad de puertas abiertas al mundo</t>
  </si>
  <si>
    <t>2154 - Propiciar 76 Espacio(s) de carácter internacional que promuevan la cooperación y la internacionalización del sector cultura, recreación y deporte; tales como eventos e hitos de ciudad, redes de ciudades, promoción de la bicicleta, entre otros que proyecten a Bogotá en el hemisferio como una capital global atractiva y sostenible</t>
  </si>
  <si>
    <t>4076 - Espacios redes plataformas y encuentros estratégicos en los que participa el sector Cultura Recreación y Deporte</t>
  </si>
  <si>
    <t>4 - Bogotá ordena su territorio y avanza en su acción climática</t>
  </si>
  <si>
    <t>24 - Revitalización y renovación urbana y rural con inclusión</t>
  </si>
  <si>
    <t>2161 - Adecuar y/o sostener 63 Equipamiento(s) culturales, recreativos y/o deportivos, algunos de ellos en barrios de borde, propiciando espacios de encuentro para las comunidades</t>
  </si>
  <si>
    <t>4083 - Número de equipamientos culturales adecuados y sostenidos</t>
  </si>
  <si>
    <t>2162 - Apoyar 30 Iniciativa(s) de mejoramiento de equipamientos culturales del Distrito Capital con recursos provenientes de la contribución parafiscal para el fortalecimiento de las artes escénicas (LEP)</t>
  </si>
  <si>
    <t>4085 - Número de equipamientos culturales adecuados con recursos LEP</t>
  </si>
  <si>
    <t>2168 - Estructurar y Construir 38 Parque(s) , equipamientos Culturales, Recreativos y/o Deportivos que promuevan el ejercicio de los derechos culturales de la ciudadanía. Como mínimo se construirá un escenario deportivo exclusivo para la práctica de nuevas tendencias deportivas y once zonas demarcadas y habilitadas para mascotas</t>
  </si>
  <si>
    <t>4092 - Equipamientos Culturales y Recreo Deportivos construidos y/o a adecuados</t>
  </si>
  <si>
    <t>5 - Bogotá confía en su gobierno</t>
  </si>
  <si>
    <t>33 - Fortalecimiento institucional para un gobierno confiable</t>
  </si>
  <si>
    <t>2294 - Fortalecer la gestión institucional de 6 Entidad(es) distritales del sector Cultura Recreación y Deporte con mejor infraestructura recursos físicos tecnológicos y un talento humano más cualificado y consciente de su papel como servidores públicos, que favorezca un modelo de relacionamiento integral con la ciudadanía</t>
  </si>
  <si>
    <t>4218 - Entidades distritales fortalecidas</t>
  </si>
  <si>
    <t>0216-Orquesta Filarmonica de Bogota</t>
  </si>
  <si>
    <t>2077 - Realizar 1644 Actividad(es) culturales, artísticas, recreativas y deportivas en barrios, parques y veredas de Bogotá D.C. orientadas a fortalecer al barrio como lugar de encuentro y creación</t>
  </si>
  <si>
    <t>3999 - Número de actividades culturales y artísticas en barrios y veredas de Bogotá D.C.</t>
  </si>
  <si>
    <t>2094 - Beneficiar a 297585 Niñas, niños, adolescentes y jóvenes en educación inicial básica y media a través de procesos de formación digital, cultural, artística, patrimonial, deportiva y cultura ciudadana</t>
  </si>
  <si>
    <t>4016 - Niños niñas adolescentes y jóvenes beneficiados con formación artística cultural deportiva y patrimonial</t>
  </si>
  <si>
    <t>0211-Instituto Distrital de Recreacion y Deporte</t>
  </si>
  <si>
    <t>5 - Espacio público seguro e inclusivo</t>
  </si>
  <si>
    <t>1956 - Administrar, mantener y/o mejorar  146 Parque(s) y escenarios del sistema de Espacio Público Peatonal y para el Encuentro, propendiendo por generar unas condiciones adecuadas, para el disfrute de los mismos</t>
  </si>
  <si>
    <t>3878 - Número de parques y escenarios administrados</t>
  </si>
  <si>
    <t>2067 - Desarrollar 4 Torneo(s) deportivos gratuitos en el cuatrienio que fortalezcan el deporte femenino en la ciudad</t>
  </si>
  <si>
    <t>3989 - Torneos deportivos desarrollados</t>
  </si>
  <si>
    <t>2069 - Desarrollar e implementar 54 Programa(s) de recreación, deporte, nuevas tendencias de actividad física, promoción de la bicicleta y los 50 años de la ciclovía y los eSports incluyendo la realización de actividades nocturnas, que tengan en cuenta enfoque poblacional, diferencial y de género</t>
  </si>
  <si>
    <t>3991 - Número de programas de recreación deporte nuevas tendencias de deporte actividad física y los eSports</t>
  </si>
  <si>
    <t>2078 - Realizar 4 Torneo(s) por la igualdad que busquen la promoción del deporte y gestión de alianzas público privadas que permitan espacios de integración familiar, comunitaria y de construcción de paz y convivencia de los sectores sociales LGTBI en la ciudad</t>
  </si>
  <si>
    <t>4000 - Torneos deportivos desarrollados</t>
  </si>
  <si>
    <t>19 - Desarrollo empresarial, productividad y empleo</t>
  </si>
  <si>
    <t>2128 - Implementar 1 Estrategia(s) integral de la economía del deporte la recreación y la actividad física</t>
  </si>
  <si>
    <t>4050 - Componentes implementados para el fortalecimiento de la economía del deporte la recreación y la actividad física</t>
  </si>
  <si>
    <t>4091 - Equipamientos Culturales mantenidos</t>
  </si>
  <si>
    <t>0213-Instituto Distrital de Patrimonio Cultural-IDPC</t>
  </si>
  <si>
    <t>1966 - Intervenir 10 Espacio(s) patrimoniales en el marco de los componentes de la Estructura Integradora de los Patrimonios mediante acciones de recuperación y mantenimiento para generar lugares de encuentro de la ciudadanía</t>
  </si>
  <si>
    <t>3888 - Espacios públicos patrimoniales intervenidos</t>
  </si>
  <si>
    <t>2074 - Implementar 4 Asistencia(s) técnicas para el reconocimiento y salvaguardia de manifestaciones del patrimonio cultural inmaterial de Bogotá, en torno a practicas artísticas, recreodeportivas y saberes culturales</t>
  </si>
  <si>
    <t>3996 - Número de procesos para el desarrollo de mecanismos de salvaguardia del patrimonio cultural inmaterial</t>
  </si>
  <si>
    <t>2163 - Desarrollar 5 Instrumento(s) de planeación y gestión orientados a la protección, conservación, sostenibilidad y apropiación social del patrimonio natural, inmaterial, material, arqueológico y paleontológico, incluyendo la identificación y caracterización de los caminos históricos patrimoniales</t>
  </si>
  <si>
    <t xml:space="preserve">4086 - Instrumentos de planeación y gestión orientados a la protección conservación y sostenibilidad del patrimonio natural inmaterial material </t>
  </si>
  <si>
    <t>2169 - Implementar el 100 % de las fases iniciales del Parque Arqueológico y del Patrimonio Cultural de Usme y su modelo de gestión, conforme al Plan de Manejo Arqueológico como parte del proyecto del nodo de equipamientos rurales, en el contexto de la Estructura Integradora de Patrimonios</t>
  </si>
  <si>
    <t>4093 - Fases iniciales implementadas</t>
  </si>
  <si>
    <t>2172 - Realizar 7000 Asistencia(s) técnicas para la protección del patrimonio cultural material de la ciudad en el marco de las estrategias relacionadas con la Estructura Integradora de los Patrimonios</t>
  </si>
  <si>
    <t xml:space="preserve">4096 - Programa de acompañamiento técnico y normativo a la ciudadanía para la protección y conservación del patrimonio cultural material de </t>
  </si>
  <si>
    <t>0222-Instituto Distrital de las Artes</t>
  </si>
  <si>
    <t>1961 - Desarrollar 5500 Intervención(es) y actividades artísticas y culturales que promuevan la interrelación de la ciudadanía con el espacio público como un lugar de encuentro convivencia pacífica y transformación social</t>
  </si>
  <si>
    <t>3883 - Intervenciones y actividades artísticas y culturales que promuevan la interrelación de la ciudadanía con el espacio público</t>
  </si>
  <si>
    <t>2072 - Generar 100 Contenido(s) y creaciones artísticas utilizando herramientas digitales y múltiples plataformas para fomentar el uso y la apropiación de la cultura digital, así como el ejercicio de los derechos, del desarrollo humano y de la promoción de la industria creativa y cultural</t>
  </si>
  <si>
    <t>3994 - Número contenidos y creaciones artísticas a través del uso de herramientas digitales y contenidos multiplataforma generados</t>
  </si>
  <si>
    <t>0215-Fundacion Gilberto Alzate Avendaño</t>
  </si>
  <si>
    <t>2166 - Entregar 1 Distrito(s) Creativo en el Bronx construido y en funcionamiento para la revitalización del centro de la ciudad</t>
  </si>
  <si>
    <t>4089 - Bronx Distrito Creativo construido y en funcionamiento</t>
  </si>
  <si>
    <t>0260-Canal Capital</t>
  </si>
  <si>
    <t>4723 - Número de convocatorias dirigidas al sector audiovisual para generar contenidos y estimular la creación y producción artística y cultural</t>
  </si>
  <si>
    <t>Presupuesto (millones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</si>
</sst>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AB69B"/>
        <bgColor indexed="64"/>
      </patternFill>
    </fill>
    <fill>
      <patternFill patternType="solid">
        <fgColor rgb="FF9E906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2" fillId="7" borderId="3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8" borderId="0" xfId="0" applyFont="1" applyFill="1"/>
    <xf numFmtId="0" fontId="3" fillId="0" borderId="1" xfId="0" applyFont="1" applyBorder="1"/>
    <xf numFmtId="4" fontId="3" fillId="0" borderId="1" xfId="0" applyNumberFormat="1" applyFont="1" applyBorder="1"/>
    <xf numFmtId="10" fontId="3" fillId="0" borderId="1" xfId="1" applyNumberFormat="1" applyFont="1" applyBorder="1"/>
    <xf numFmtId="10" fontId="3" fillId="0" borderId="1" xfId="0" applyNumberFormat="1" applyFont="1" applyBorder="1"/>
    <xf numFmtId="164" fontId="3" fillId="0" borderId="1" xfId="0" applyNumberFormat="1" applyFont="1" applyBorder="1"/>
    <xf numFmtId="10" fontId="3" fillId="0" borderId="0" xfId="1" applyNumberFormat="1" applyFont="1"/>
    <xf numFmtId="4" fontId="3" fillId="0" borderId="0" xfId="0" applyNumberFormat="1" applyFont="1"/>
    <xf numFmtId="10" fontId="3" fillId="0" borderId="0" xfId="0" applyNumberFormat="1" applyFont="1"/>
    <xf numFmtId="0" fontId="2" fillId="8" borderId="1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7" borderId="2" xfId="0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143B-08BC-4361-90DC-E7536CAAFDD2}">
  <dimension ref="A1:AH91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6" width="14.85546875" style="2" customWidth="1"/>
    <col min="7" max="10" width="13.42578125" style="2" customWidth="1"/>
    <col min="11" max="16" width="13.42578125" style="2" hidden="1" customWidth="1"/>
    <col min="17" max="19" width="13.42578125" style="2" customWidth="1"/>
    <col min="20" max="25" width="13.42578125" style="1" customWidth="1"/>
    <col min="26" max="31" width="13.42578125" style="1" hidden="1" customWidth="1"/>
    <col min="32" max="33" width="13.42578125" style="2" hidden="1" customWidth="1"/>
    <col min="34" max="34" width="0" style="2" hidden="1" customWidth="1"/>
    <col min="35" max="16384" width="11.42578125" style="2"/>
  </cols>
  <sheetData>
    <row r="1" spans="1:34" x14ac:dyDescent="0.25">
      <c r="A1" s="26" t="s">
        <v>0</v>
      </c>
      <c r="B1" s="27" t="s">
        <v>1</v>
      </c>
      <c r="C1" s="28" t="s">
        <v>2</v>
      </c>
      <c r="D1" s="29" t="s">
        <v>3</v>
      </c>
      <c r="E1" s="30" t="s">
        <v>4</v>
      </c>
      <c r="F1" s="26" t="s">
        <v>5</v>
      </c>
      <c r="G1" s="20" t="s">
        <v>6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 t="s">
        <v>115</v>
      </c>
      <c r="U1" s="21"/>
      <c r="V1" s="21"/>
      <c r="W1" s="21"/>
      <c r="X1" s="21"/>
      <c r="Y1" s="21"/>
    </row>
    <row r="2" spans="1:34" ht="15" customHeight="1" x14ac:dyDescent="0.25">
      <c r="A2" s="26"/>
      <c r="B2" s="27"/>
      <c r="C2" s="28"/>
      <c r="D2" s="29"/>
      <c r="E2" s="30"/>
      <c r="F2" s="26"/>
      <c r="G2" s="22">
        <v>2024</v>
      </c>
      <c r="H2" s="23"/>
      <c r="I2" s="23">
        <v>2025</v>
      </c>
      <c r="J2" s="23"/>
      <c r="K2" s="23">
        <v>2026</v>
      </c>
      <c r="L2" s="23"/>
      <c r="M2" s="23">
        <v>2027</v>
      </c>
      <c r="N2" s="23"/>
      <c r="O2" s="23" t="s">
        <v>7</v>
      </c>
      <c r="P2" s="23"/>
      <c r="Q2" s="24" t="s">
        <v>8</v>
      </c>
      <c r="R2" s="24" t="s">
        <v>9</v>
      </c>
      <c r="S2" s="24" t="s">
        <v>10</v>
      </c>
      <c r="T2" s="15">
        <v>2024</v>
      </c>
      <c r="U2" s="15"/>
      <c r="V2" s="15"/>
      <c r="W2" s="16">
        <v>2025</v>
      </c>
      <c r="X2" s="17"/>
      <c r="Y2" s="18"/>
      <c r="Z2" s="19">
        <v>2026</v>
      </c>
      <c r="AA2" s="19"/>
      <c r="AB2" s="19"/>
      <c r="AC2" s="19">
        <v>2027</v>
      </c>
      <c r="AD2" s="19"/>
      <c r="AE2" s="19"/>
      <c r="AF2" s="19" t="s">
        <v>7</v>
      </c>
      <c r="AG2" s="19"/>
      <c r="AH2" s="19"/>
    </row>
    <row r="3" spans="1:34" x14ac:dyDescent="0.25">
      <c r="A3" s="26"/>
      <c r="B3" s="27"/>
      <c r="C3" s="28"/>
      <c r="D3" s="29"/>
      <c r="E3" s="30"/>
      <c r="F3" s="26"/>
      <c r="G3" s="3" t="s">
        <v>11</v>
      </c>
      <c r="H3" s="4" t="s">
        <v>12</v>
      </c>
      <c r="I3" s="4" t="s">
        <v>11</v>
      </c>
      <c r="J3" s="4" t="s">
        <v>12</v>
      </c>
      <c r="K3" s="4" t="s">
        <v>11</v>
      </c>
      <c r="L3" s="4" t="s">
        <v>12</v>
      </c>
      <c r="M3" s="4" t="s">
        <v>11</v>
      </c>
      <c r="N3" s="4" t="s">
        <v>12</v>
      </c>
      <c r="O3" s="4" t="s">
        <v>11</v>
      </c>
      <c r="P3" s="4" t="s">
        <v>12</v>
      </c>
      <c r="Q3" s="25"/>
      <c r="R3" s="25"/>
      <c r="S3" s="25"/>
      <c r="T3" s="5" t="s">
        <v>11</v>
      </c>
      <c r="U3" s="5" t="s">
        <v>12</v>
      </c>
      <c r="V3" s="5" t="s">
        <v>13</v>
      </c>
      <c r="W3" s="5" t="s">
        <v>11</v>
      </c>
      <c r="X3" s="5" t="s">
        <v>12</v>
      </c>
      <c r="Y3" s="5" t="s">
        <v>13</v>
      </c>
      <c r="Z3" s="6" t="s">
        <v>11</v>
      </c>
      <c r="AA3" s="6" t="s">
        <v>12</v>
      </c>
      <c r="AB3" s="6" t="s">
        <v>13</v>
      </c>
      <c r="AC3" s="6" t="s">
        <v>11</v>
      </c>
      <c r="AD3" s="6" t="s">
        <v>12</v>
      </c>
      <c r="AE3" s="6" t="s">
        <v>13</v>
      </c>
      <c r="AF3" s="6" t="s">
        <v>11</v>
      </c>
      <c r="AG3" s="6" t="s">
        <v>12</v>
      </c>
      <c r="AH3" s="6" t="s">
        <v>13</v>
      </c>
    </row>
    <row r="4" spans="1:34" x14ac:dyDescent="0.25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8">
        <v>8</v>
      </c>
      <c r="H4" s="8">
        <v>8</v>
      </c>
      <c r="I4" s="8">
        <v>8</v>
      </c>
      <c r="J4" s="8">
        <v>8</v>
      </c>
      <c r="K4" s="8">
        <v>8</v>
      </c>
      <c r="L4" s="8"/>
      <c r="M4" s="8">
        <v>8</v>
      </c>
      <c r="N4" s="8"/>
      <c r="O4" s="8" t="s">
        <v>20</v>
      </c>
      <c r="P4" s="8" t="s">
        <v>20</v>
      </c>
      <c r="Q4" s="9">
        <f>+J4/I4</f>
        <v>1</v>
      </c>
      <c r="R4" s="9">
        <f>AVERAGE(H4,J4)/AVERAGE(G4,I4)</f>
        <v>1</v>
      </c>
      <c r="S4" s="10">
        <f>(H4+J4)/(G4+I4+K4+M4)</f>
        <v>0.5</v>
      </c>
      <c r="T4" s="11">
        <v>7550.63</v>
      </c>
      <c r="U4" s="11">
        <v>7498.39</v>
      </c>
      <c r="V4" s="9">
        <f>+U4/T4</f>
        <v>0.99308137201796409</v>
      </c>
      <c r="W4" s="11">
        <v>17362.802129</v>
      </c>
      <c r="X4" s="11">
        <v>16609.987985</v>
      </c>
      <c r="Y4" s="9">
        <f>+X4/W4</f>
        <v>0.95664212847633501</v>
      </c>
      <c r="Z4" s="1">
        <v>12691.347807</v>
      </c>
      <c r="AB4" s="12">
        <f>+AA4/Z4</f>
        <v>0</v>
      </c>
      <c r="AC4" s="1">
        <v>7976</v>
      </c>
      <c r="AE4" s="12">
        <f>+AD4/AC4</f>
        <v>0</v>
      </c>
      <c r="AF4" s="1">
        <f>+T4+W4+Z4+AC4</f>
        <v>45580.779935999999</v>
      </c>
      <c r="AG4" s="1">
        <f>+U4+X4+AA4+AD4</f>
        <v>24108.377984999999</v>
      </c>
      <c r="AH4" s="12">
        <f>+AG4/AF4</f>
        <v>0.52891543362905569</v>
      </c>
    </row>
    <row r="5" spans="1:34" x14ac:dyDescent="0.25">
      <c r="A5" s="7" t="s">
        <v>14</v>
      </c>
      <c r="B5" s="7" t="s">
        <v>15</v>
      </c>
      <c r="C5" s="7" t="s">
        <v>16</v>
      </c>
      <c r="D5" s="7" t="s">
        <v>21</v>
      </c>
      <c r="E5" s="7" t="s">
        <v>22</v>
      </c>
      <c r="F5" s="7" t="s">
        <v>23</v>
      </c>
      <c r="G5" s="8">
        <v>25</v>
      </c>
      <c r="H5" s="8">
        <v>25</v>
      </c>
      <c r="I5" s="8">
        <v>36</v>
      </c>
      <c r="J5" s="8">
        <v>36</v>
      </c>
      <c r="K5" s="8">
        <v>34</v>
      </c>
      <c r="L5" s="8"/>
      <c r="M5" s="8">
        <v>25</v>
      </c>
      <c r="N5" s="8"/>
      <c r="O5" s="8">
        <f t="shared" ref="O5:P67" si="0">+G5+I5+K5+M5</f>
        <v>120</v>
      </c>
      <c r="P5" s="8">
        <f t="shared" si="0"/>
        <v>61</v>
      </c>
      <c r="Q5" s="9">
        <f t="shared" ref="Q5:Q68" si="1">+J5/I5</f>
        <v>1</v>
      </c>
      <c r="R5" s="9">
        <f>+(H5+J5)/(G5+I5)</f>
        <v>1</v>
      </c>
      <c r="S5" s="10">
        <f>+(H5+J5)/(G5+I5+K5+M5)</f>
        <v>0.5083333333333333</v>
      </c>
      <c r="T5" s="11">
        <v>1462.09</v>
      </c>
      <c r="U5" s="11">
        <v>1461.92</v>
      </c>
      <c r="V5" s="9">
        <f t="shared" ref="V5:V68" si="2">+U5/T5</f>
        <v>0.99988372808787429</v>
      </c>
      <c r="W5" s="11">
        <v>3649.2092560000001</v>
      </c>
      <c r="X5" s="11">
        <v>3569.3061170000001</v>
      </c>
      <c r="Y5" s="9">
        <f t="shared" ref="Y5:Y68" si="3">+X5/W5</f>
        <v>0.97810398544051047</v>
      </c>
      <c r="Z5" s="1">
        <v>2779.306</v>
      </c>
      <c r="AB5" s="12">
        <f t="shared" ref="AB5:AB68" si="4">+AA5/Z5</f>
        <v>0</v>
      </c>
      <c r="AC5" s="1">
        <v>5575</v>
      </c>
      <c r="AE5" s="12">
        <f t="shared" ref="AE5:AE68" si="5">+AD5/AC5</f>
        <v>0</v>
      </c>
      <c r="AF5" s="1">
        <f t="shared" ref="AF5:AF36" si="6">+T5+W5+Z5+AC5</f>
        <v>13465.605256000001</v>
      </c>
      <c r="AG5" s="1">
        <f t="shared" ref="AG5:AG68" si="7">+U5+X5+AA5+AD5</f>
        <v>5031.2261170000002</v>
      </c>
      <c r="AH5" s="12">
        <f t="shared" ref="AH5:AH68" si="8">+AG5/AF5</f>
        <v>0.37363534882757593</v>
      </c>
    </row>
    <row r="6" spans="1:34" x14ac:dyDescent="0.25">
      <c r="A6" s="7" t="s">
        <v>14</v>
      </c>
      <c r="B6" s="7" t="s">
        <v>15</v>
      </c>
      <c r="C6" s="7" t="s">
        <v>16</v>
      </c>
      <c r="D6" s="7" t="s">
        <v>24</v>
      </c>
      <c r="E6" s="7" t="s">
        <v>25</v>
      </c>
      <c r="F6" s="7" t="s">
        <v>23</v>
      </c>
      <c r="G6" s="8">
        <v>3665</v>
      </c>
      <c r="H6" s="8">
        <v>3665</v>
      </c>
      <c r="I6" s="8">
        <v>2240</v>
      </c>
      <c r="J6" s="8">
        <v>2240</v>
      </c>
      <c r="K6" s="7">
        <v>2275</v>
      </c>
      <c r="L6" s="8"/>
      <c r="M6" s="8">
        <v>1820</v>
      </c>
      <c r="N6" s="8"/>
      <c r="O6" s="8">
        <f t="shared" si="0"/>
        <v>10000</v>
      </c>
      <c r="P6" s="8">
        <f t="shared" si="0"/>
        <v>5905</v>
      </c>
      <c r="Q6" s="9">
        <f t="shared" si="1"/>
        <v>1</v>
      </c>
      <c r="R6" s="9">
        <f t="shared" ref="R6:R8" si="9">+(H6+J6)/(G6+I6)</f>
        <v>1</v>
      </c>
      <c r="S6" s="10">
        <f t="shared" ref="S6:S8" si="10">+(H6+J6)/(G6+I6+K6+M6)</f>
        <v>0.59050000000000002</v>
      </c>
      <c r="T6" s="11">
        <v>2550.69</v>
      </c>
      <c r="U6" s="11">
        <v>2544.0300000000002</v>
      </c>
      <c r="V6" s="9">
        <f t="shared" si="2"/>
        <v>0.997388941815744</v>
      </c>
      <c r="W6" s="11">
        <v>1489.2876000000001</v>
      </c>
      <c r="X6" s="11">
        <v>1485.5509480000001</v>
      </c>
      <c r="Y6" s="9">
        <f t="shared" si="3"/>
        <v>0.99749098025122884</v>
      </c>
      <c r="Z6" s="1">
        <v>2011.1579999999999</v>
      </c>
      <c r="AB6" s="12">
        <f t="shared" si="4"/>
        <v>0</v>
      </c>
      <c r="AC6" s="1">
        <v>2474</v>
      </c>
      <c r="AE6" s="12">
        <f t="shared" si="5"/>
        <v>0</v>
      </c>
      <c r="AF6" s="1">
        <f t="shared" si="6"/>
        <v>8525.1355999999996</v>
      </c>
      <c r="AG6" s="1">
        <f t="shared" si="7"/>
        <v>4029.5809480000003</v>
      </c>
      <c r="AH6" s="12">
        <f t="shared" si="8"/>
        <v>0.47267059869405487</v>
      </c>
    </row>
    <row r="7" spans="1:34" x14ac:dyDescent="0.25">
      <c r="A7" s="7" t="s">
        <v>14</v>
      </c>
      <c r="B7" s="7" t="s">
        <v>26</v>
      </c>
      <c r="C7" s="7" t="s">
        <v>27</v>
      </c>
      <c r="D7" s="7" t="s">
        <v>28</v>
      </c>
      <c r="E7" s="7" t="s">
        <v>29</v>
      </c>
      <c r="F7" s="7" t="s">
        <v>23</v>
      </c>
      <c r="G7" s="8">
        <v>2791088</v>
      </c>
      <c r="H7" s="8">
        <v>2791088</v>
      </c>
      <c r="I7" s="8">
        <v>4888531</v>
      </c>
      <c r="J7" s="8">
        <v>4888531</v>
      </c>
      <c r="K7" s="8">
        <v>5181134</v>
      </c>
      <c r="L7" s="8"/>
      <c r="M7" s="8">
        <v>5139247</v>
      </c>
      <c r="N7" s="8"/>
      <c r="O7" s="8">
        <f t="shared" si="0"/>
        <v>18000000</v>
      </c>
      <c r="P7" s="8">
        <f t="shared" si="0"/>
        <v>7679619</v>
      </c>
      <c r="Q7" s="9">
        <f t="shared" si="1"/>
        <v>1</v>
      </c>
      <c r="R7" s="9">
        <f t="shared" si="9"/>
        <v>1</v>
      </c>
      <c r="S7" s="10">
        <f t="shared" si="10"/>
        <v>0.42664550000000001</v>
      </c>
      <c r="T7" s="11">
        <v>5410.84</v>
      </c>
      <c r="U7" s="11">
        <v>5410.84</v>
      </c>
      <c r="V7" s="9">
        <f t="shared" si="2"/>
        <v>1</v>
      </c>
      <c r="W7" s="11">
        <v>54787.617999000002</v>
      </c>
      <c r="X7" s="11">
        <v>54787.492151999999</v>
      </c>
      <c r="Y7" s="9">
        <f t="shared" si="3"/>
        <v>0.9999977030028937</v>
      </c>
      <c r="Z7" s="1">
        <v>54498.41113</v>
      </c>
      <c r="AB7" s="12">
        <f t="shared" si="4"/>
        <v>0</v>
      </c>
      <c r="AC7" s="1">
        <v>58625.31</v>
      </c>
      <c r="AE7" s="12">
        <f t="shared" si="5"/>
        <v>0</v>
      </c>
      <c r="AF7" s="1">
        <f t="shared" si="6"/>
        <v>173322.179129</v>
      </c>
      <c r="AG7" s="1">
        <f t="shared" si="7"/>
        <v>60198.332152000003</v>
      </c>
      <c r="AH7" s="12">
        <f t="shared" si="8"/>
        <v>0.34732042058619439</v>
      </c>
    </row>
    <row r="8" spans="1:34" x14ac:dyDescent="0.25">
      <c r="A8" s="7" t="s">
        <v>14</v>
      </c>
      <c r="B8" s="7" t="s">
        <v>26</v>
      </c>
      <c r="C8" s="7" t="s">
        <v>27</v>
      </c>
      <c r="D8" s="7" t="s">
        <v>30</v>
      </c>
      <c r="E8" s="7" t="s">
        <v>31</v>
      </c>
      <c r="F8" s="7" t="s">
        <v>23</v>
      </c>
      <c r="G8" s="8">
        <v>2</v>
      </c>
      <c r="H8" s="8">
        <v>2</v>
      </c>
      <c r="I8" s="8">
        <v>3</v>
      </c>
      <c r="J8" s="8">
        <v>3</v>
      </c>
      <c r="K8" s="8">
        <v>2</v>
      </c>
      <c r="L8" s="8"/>
      <c r="M8" s="8">
        <v>1</v>
      </c>
      <c r="N8" s="8"/>
      <c r="O8" s="8">
        <f t="shared" si="0"/>
        <v>8</v>
      </c>
      <c r="P8" s="8">
        <f t="shared" si="0"/>
        <v>5</v>
      </c>
      <c r="Q8" s="9">
        <f t="shared" si="1"/>
        <v>1</v>
      </c>
      <c r="R8" s="9">
        <f t="shared" si="9"/>
        <v>1</v>
      </c>
      <c r="S8" s="10">
        <f t="shared" si="10"/>
        <v>0.625</v>
      </c>
      <c r="T8" s="11">
        <v>69.11</v>
      </c>
      <c r="U8" s="11">
        <v>68.7</v>
      </c>
      <c r="V8" s="9">
        <f t="shared" si="2"/>
        <v>0.99406742873679643</v>
      </c>
      <c r="W8" s="11">
        <v>1000</v>
      </c>
      <c r="X8" s="11">
        <v>1000</v>
      </c>
      <c r="Y8" s="9">
        <f t="shared" si="3"/>
        <v>1</v>
      </c>
      <c r="Z8" s="1">
        <v>500</v>
      </c>
      <c r="AB8" s="12">
        <f t="shared" si="4"/>
        <v>0</v>
      </c>
      <c r="AC8" s="1">
        <v>374.69</v>
      </c>
      <c r="AE8" s="12">
        <f t="shared" si="5"/>
        <v>0</v>
      </c>
      <c r="AF8" s="1">
        <f t="shared" si="6"/>
        <v>1943.8</v>
      </c>
      <c r="AG8" s="1">
        <f t="shared" si="7"/>
        <v>1068.7</v>
      </c>
      <c r="AH8" s="12">
        <f t="shared" si="8"/>
        <v>0.54979936207428748</v>
      </c>
    </row>
    <row r="9" spans="1:34" x14ac:dyDescent="0.25">
      <c r="A9" s="7" t="s">
        <v>14</v>
      </c>
      <c r="B9" s="7" t="s">
        <v>26</v>
      </c>
      <c r="C9" s="7" t="s">
        <v>27</v>
      </c>
      <c r="D9" s="7" t="s">
        <v>32</v>
      </c>
      <c r="E9" s="7" t="s">
        <v>33</v>
      </c>
      <c r="F9" s="7" t="s">
        <v>19</v>
      </c>
      <c r="G9" s="8">
        <v>3</v>
      </c>
      <c r="H9" s="8">
        <v>3</v>
      </c>
      <c r="I9" s="8">
        <v>3</v>
      </c>
      <c r="J9" s="8">
        <v>3</v>
      </c>
      <c r="K9" s="8">
        <v>3</v>
      </c>
      <c r="L9" s="8"/>
      <c r="M9" s="8">
        <v>3</v>
      </c>
      <c r="N9" s="8"/>
      <c r="O9" s="8" t="s">
        <v>20</v>
      </c>
      <c r="P9" s="8" t="s">
        <v>20</v>
      </c>
      <c r="Q9" s="9">
        <f t="shared" si="1"/>
        <v>1</v>
      </c>
      <c r="R9" s="9">
        <f>AVERAGE(H9,J9)/AVERAGE(G9,I9)</f>
        <v>1</v>
      </c>
      <c r="S9" s="10">
        <f>(H9+J9)/(G9+I9+K9+M9)</f>
        <v>0.5</v>
      </c>
      <c r="T9" s="11">
        <v>830.87</v>
      </c>
      <c r="U9" s="11">
        <v>830.87</v>
      </c>
      <c r="V9" s="9">
        <f t="shared" si="2"/>
        <v>1</v>
      </c>
      <c r="W9" s="11">
        <v>3200</v>
      </c>
      <c r="X9" s="11">
        <v>3027.5677000000001</v>
      </c>
      <c r="Y9" s="9">
        <f t="shared" si="3"/>
        <v>0.94611490625000005</v>
      </c>
      <c r="Z9" s="1">
        <v>3897.5410000000002</v>
      </c>
      <c r="AB9" s="12">
        <f t="shared" si="4"/>
        <v>0</v>
      </c>
      <c r="AC9" s="1">
        <v>2600</v>
      </c>
      <c r="AE9" s="12">
        <f t="shared" si="5"/>
        <v>0</v>
      </c>
      <c r="AF9" s="1">
        <f t="shared" si="6"/>
        <v>10528.411</v>
      </c>
      <c r="AG9" s="1">
        <f t="shared" si="7"/>
        <v>3858.4376999999999</v>
      </c>
      <c r="AH9" s="12">
        <f t="shared" si="8"/>
        <v>0.36647863575994516</v>
      </c>
    </row>
    <row r="10" spans="1:34" x14ac:dyDescent="0.25">
      <c r="A10" s="7" t="s">
        <v>14</v>
      </c>
      <c r="B10" s="7" t="s">
        <v>26</v>
      </c>
      <c r="C10" s="7" t="s">
        <v>27</v>
      </c>
      <c r="D10" s="7" t="s">
        <v>34</v>
      </c>
      <c r="E10" s="7" t="s">
        <v>35</v>
      </c>
      <c r="F10" s="7" t="s">
        <v>23</v>
      </c>
      <c r="G10" s="8">
        <v>55</v>
      </c>
      <c r="H10" s="8">
        <v>55</v>
      </c>
      <c r="I10" s="8">
        <v>118</v>
      </c>
      <c r="J10" s="8">
        <v>118</v>
      </c>
      <c r="K10" s="8">
        <v>110</v>
      </c>
      <c r="L10" s="8"/>
      <c r="M10" s="8">
        <v>92</v>
      </c>
      <c r="N10" s="8"/>
      <c r="O10" s="8">
        <f t="shared" si="0"/>
        <v>375</v>
      </c>
      <c r="P10" s="8">
        <f t="shared" si="0"/>
        <v>173</v>
      </c>
      <c r="Q10" s="9">
        <f t="shared" si="1"/>
        <v>1</v>
      </c>
      <c r="R10" s="9">
        <f t="shared" ref="R10:R12" si="11">+(H10+J10)/(G10+I10)</f>
        <v>1</v>
      </c>
      <c r="S10" s="10">
        <f t="shared" ref="S10:S12" si="12">+(H10+J10)/(G10+I10+K10+M10)</f>
        <v>0.46133333333333332</v>
      </c>
      <c r="T10" s="11">
        <v>6061.59</v>
      </c>
      <c r="U10" s="11">
        <v>5901.78</v>
      </c>
      <c r="V10" s="9">
        <f t="shared" si="2"/>
        <v>0.97363563025542799</v>
      </c>
      <c r="W10" s="11">
        <v>7382.336053</v>
      </c>
      <c r="X10" s="11">
        <v>7117.7852739999998</v>
      </c>
      <c r="Y10" s="9">
        <f t="shared" si="3"/>
        <v>0.96416435433164904</v>
      </c>
      <c r="Z10" s="1">
        <v>8626.7009999999991</v>
      </c>
      <c r="AB10" s="12">
        <f t="shared" si="4"/>
        <v>0</v>
      </c>
      <c r="AC10" s="1">
        <v>12178</v>
      </c>
      <c r="AE10" s="12">
        <f t="shared" si="5"/>
        <v>0</v>
      </c>
      <c r="AF10" s="1">
        <f t="shared" si="6"/>
        <v>34248.627052999997</v>
      </c>
      <c r="AG10" s="1">
        <f t="shared" si="7"/>
        <v>13019.565274</v>
      </c>
      <c r="AH10" s="12">
        <f t="shared" si="8"/>
        <v>0.38014853132220833</v>
      </c>
    </row>
    <row r="11" spans="1:34" x14ac:dyDescent="0.25">
      <c r="A11" s="7" t="s">
        <v>14</v>
      </c>
      <c r="B11" s="7" t="s">
        <v>26</v>
      </c>
      <c r="C11" s="7" t="s">
        <v>27</v>
      </c>
      <c r="D11" s="7" t="s">
        <v>36</v>
      </c>
      <c r="E11" s="7" t="s">
        <v>37</v>
      </c>
      <c r="F11" s="7" t="s">
        <v>23</v>
      </c>
      <c r="G11" s="8">
        <v>7</v>
      </c>
      <c r="H11" s="8">
        <v>7</v>
      </c>
      <c r="I11" s="8">
        <v>148</v>
      </c>
      <c r="J11" s="8">
        <v>148</v>
      </c>
      <c r="K11" s="8">
        <v>130</v>
      </c>
      <c r="L11" s="8"/>
      <c r="M11" s="8">
        <v>115</v>
      </c>
      <c r="N11" s="8"/>
      <c r="O11" s="8">
        <f t="shared" si="0"/>
        <v>400</v>
      </c>
      <c r="P11" s="8">
        <f t="shared" si="0"/>
        <v>155</v>
      </c>
      <c r="Q11" s="9">
        <f t="shared" si="1"/>
        <v>1</v>
      </c>
      <c r="R11" s="9">
        <f t="shared" si="11"/>
        <v>1</v>
      </c>
      <c r="S11" s="10">
        <f t="shared" si="12"/>
        <v>0.38750000000000001</v>
      </c>
      <c r="T11" s="11">
        <v>93.18</v>
      </c>
      <c r="U11" s="11">
        <v>92.85</v>
      </c>
      <c r="V11" s="9">
        <f t="shared" si="2"/>
        <v>0.99645846748229217</v>
      </c>
      <c r="W11" s="11">
        <v>4184</v>
      </c>
      <c r="X11" s="11">
        <v>4182.9027880000003</v>
      </c>
      <c r="Y11" s="9">
        <f t="shared" si="3"/>
        <v>0.999737760038241</v>
      </c>
      <c r="Z11" s="1">
        <v>4053.8270000000002</v>
      </c>
      <c r="AB11" s="12">
        <f t="shared" si="4"/>
        <v>0</v>
      </c>
      <c r="AC11" s="1">
        <v>5683</v>
      </c>
      <c r="AE11" s="12">
        <f t="shared" si="5"/>
        <v>0</v>
      </c>
      <c r="AF11" s="1">
        <f t="shared" si="6"/>
        <v>14014.007000000001</v>
      </c>
      <c r="AG11" s="1">
        <f t="shared" si="7"/>
        <v>4275.7527880000007</v>
      </c>
      <c r="AH11" s="12">
        <f t="shared" si="8"/>
        <v>0.3051056552205233</v>
      </c>
    </row>
    <row r="12" spans="1:34" x14ac:dyDescent="0.25">
      <c r="A12" s="7" t="s">
        <v>14</v>
      </c>
      <c r="B12" s="7" t="s">
        <v>26</v>
      </c>
      <c r="C12" s="7" t="s">
        <v>27</v>
      </c>
      <c r="D12" s="7" t="s">
        <v>38</v>
      </c>
      <c r="E12" s="7" t="s">
        <v>39</v>
      </c>
      <c r="F12" s="7" t="s">
        <v>23</v>
      </c>
      <c r="G12" s="8">
        <v>271</v>
      </c>
      <c r="H12" s="8">
        <v>271</v>
      </c>
      <c r="I12" s="8">
        <v>1071</v>
      </c>
      <c r="J12" s="8">
        <v>1071</v>
      </c>
      <c r="K12" s="8">
        <v>779</v>
      </c>
      <c r="L12" s="8"/>
      <c r="M12" s="8">
        <v>565</v>
      </c>
      <c r="N12" s="8"/>
      <c r="O12" s="8">
        <f t="shared" si="0"/>
        <v>2686</v>
      </c>
      <c r="P12" s="8">
        <f>+H12+J12+L12+N12</f>
        <v>1342</v>
      </c>
      <c r="Q12" s="9">
        <f t="shared" si="1"/>
        <v>1</v>
      </c>
      <c r="R12" s="9">
        <f t="shared" si="11"/>
        <v>1</v>
      </c>
      <c r="S12" s="10">
        <f t="shared" si="12"/>
        <v>0.49962769918093819</v>
      </c>
      <c r="T12" s="11">
        <v>10522.68</v>
      </c>
      <c r="U12" s="11">
        <v>10268.1</v>
      </c>
      <c r="V12" s="9">
        <f t="shared" si="2"/>
        <v>0.97580654358015262</v>
      </c>
      <c r="W12" s="11">
        <v>48438.977639999997</v>
      </c>
      <c r="X12" s="11">
        <v>45463.027714999997</v>
      </c>
      <c r="Y12" s="9">
        <f t="shared" si="3"/>
        <v>0.93856290801351439</v>
      </c>
      <c r="Z12" s="1">
        <v>42054.290999999997</v>
      </c>
      <c r="AB12" s="12">
        <f t="shared" si="4"/>
        <v>0</v>
      </c>
      <c r="AC12" s="1">
        <v>22645.23</v>
      </c>
      <c r="AE12" s="12">
        <f t="shared" si="5"/>
        <v>0</v>
      </c>
      <c r="AF12" s="1">
        <f t="shared" si="6"/>
        <v>123661.17863999998</v>
      </c>
      <c r="AG12" s="1">
        <f t="shared" si="7"/>
        <v>55731.127714999995</v>
      </c>
      <c r="AH12" s="12">
        <f t="shared" si="8"/>
        <v>0.45067601916720662</v>
      </c>
    </row>
    <row r="13" spans="1:34" x14ac:dyDescent="0.25">
      <c r="A13" s="7" t="s">
        <v>14</v>
      </c>
      <c r="B13" s="7" t="s">
        <v>26</v>
      </c>
      <c r="C13" s="7" t="s">
        <v>27</v>
      </c>
      <c r="D13" s="7" t="s">
        <v>40</v>
      </c>
      <c r="E13" s="7" t="s">
        <v>41</v>
      </c>
      <c r="F13" s="7" t="s">
        <v>19</v>
      </c>
      <c r="G13" s="8">
        <v>18</v>
      </c>
      <c r="H13" s="8">
        <v>18</v>
      </c>
      <c r="I13" s="8">
        <v>18</v>
      </c>
      <c r="J13" s="8">
        <v>18</v>
      </c>
      <c r="K13" s="8">
        <v>18</v>
      </c>
      <c r="L13" s="8"/>
      <c r="M13" s="8">
        <v>18</v>
      </c>
      <c r="N13" s="8"/>
      <c r="O13" s="8" t="s">
        <v>20</v>
      </c>
      <c r="P13" s="8" t="s">
        <v>20</v>
      </c>
      <c r="Q13" s="9">
        <f t="shared" si="1"/>
        <v>1</v>
      </c>
      <c r="R13" s="9">
        <f t="shared" ref="R13:R14" si="13">AVERAGE(H13,J13)/AVERAGE(G13,I13)</f>
        <v>1</v>
      </c>
      <c r="S13" s="10">
        <f t="shared" ref="S13:S14" si="14">(H13+J13)/(G13+I13+K13+M13)</f>
        <v>0.5</v>
      </c>
      <c r="T13" s="11">
        <v>843.87</v>
      </c>
      <c r="U13" s="11">
        <v>812.37</v>
      </c>
      <c r="V13" s="9">
        <f t="shared" si="2"/>
        <v>0.96267197554125639</v>
      </c>
      <c r="W13" s="11">
        <v>2409.9557519999998</v>
      </c>
      <c r="X13" s="11">
        <v>2398.5976740000001</v>
      </c>
      <c r="Y13" s="9">
        <f t="shared" si="3"/>
        <v>0.99528701803318431</v>
      </c>
      <c r="Z13" s="1">
        <v>2850.036059</v>
      </c>
      <c r="AB13" s="12">
        <f t="shared" si="4"/>
        <v>0</v>
      </c>
      <c r="AC13" s="1">
        <v>2300</v>
      </c>
      <c r="AE13" s="12">
        <f t="shared" si="5"/>
        <v>0</v>
      </c>
      <c r="AF13" s="1">
        <f t="shared" si="6"/>
        <v>8403.8618109999989</v>
      </c>
      <c r="AG13" s="1">
        <f t="shared" si="7"/>
        <v>3210.967674</v>
      </c>
      <c r="AH13" s="12">
        <f t="shared" si="8"/>
        <v>0.38208239809430161</v>
      </c>
    </row>
    <row r="14" spans="1:34" x14ac:dyDescent="0.25">
      <c r="A14" s="7" t="s">
        <v>14</v>
      </c>
      <c r="B14" s="7" t="s">
        <v>26</v>
      </c>
      <c r="C14" s="7" t="s">
        <v>27</v>
      </c>
      <c r="D14" s="7" t="s">
        <v>42</v>
      </c>
      <c r="E14" s="7" t="s">
        <v>43</v>
      </c>
      <c r="F14" s="7" t="s">
        <v>19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/>
      <c r="M14" s="8">
        <v>1</v>
      </c>
      <c r="N14" s="8"/>
      <c r="O14" s="8" t="s">
        <v>20</v>
      </c>
      <c r="P14" s="8" t="s">
        <v>20</v>
      </c>
      <c r="Q14" s="9">
        <f t="shared" si="1"/>
        <v>1</v>
      </c>
      <c r="R14" s="9">
        <f t="shared" si="13"/>
        <v>1</v>
      </c>
      <c r="S14" s="10">
        <f t="shared" si="14"/>
        <v>0.5</v>
      </c>
      <c r="T14" s="11">
        <v>338.44</v>
      </c>
      <c r="U14" s="11">
        <v>322.57</v>
      </c>
      <c r="V14" s="9">
        <f t="shared" si="2"/>
        <v>0.95310837962415784</v>
      </c>
      <c r="W14" s="11">
        <v>646.97087699999997</v>
      </c>
      <c r="X14" s="11">
        <v>646.97087699999997</v>
      </c>
      <c r="Y14" s="9">
        <f t="shared" si="3"/>
        <v>1</v>
      </c>
      <c r="Z14" s="1">
        <v>737.6</v>
      </c>
      <c r="AB14" s="12">
        <f t="shared" si="4"/>
        <v>0</v>
      </c>
      <c r="AC14" s="1">
        <v>800</v>
      </c>
      <c r="AE14" s="12">
        <f t="shared" si="5"/>
        <v>0</v>
      </c>
      <c r="AF14" s="1">
        <f t="shared" si="6"/>
        <v>2523.0108770000002</v>
      </c>
      <c r="AG14" s="1">
        <f t="shared" si="7"/>
        <v>969.54087699999991</v>
      </c>
      <c r="AH14" s="12">
        <f t="shared" si="8"/>
        <v>0.38427930923264103</v>
      </c>
    </row>
    <row r="15" spans="1:34" x14ac:dyDescent="0.25">
      <c r="A15" s="7" t="s">
        <v>14</v>
      </c>
      <c r="B15" s="7" t="s">
        <v>26</v>
      </c>
      <c r="C15" s="7" t="s">
        <v>27</v>
      </c>
      <c r="D15" s="7" t="s">
        <v>44</v>
      </c>
      <c r="E15" s="7" t="s">
        <v>45</v>
      </c>
      <c r="F15" s="7" t="s">
        <v>23</v>
      </c>
      <c r="G15" s="8">
        <v>31</v>
      </c>
      <c r="H15" s="8">
        <v>31</v>
      </c>
      <c r="I15" s="8">
        <v>35</v>
      </c>
      <c r="J15" s="8">
        <v>35</v>
      </c>
      <c r="K15" s="8">
        <v>26</v>
      </c>
      <c r="L15" s="8"/>
      <c r="M15" s="8">
        <v>12</v>
      </c>
      <c r="N15" s="8"/>
      <c r="O15" s="8">
        <f t="shared" si="0"/>
        <v>104</v>
      </c>
      <c r="P15" s="8">
        <f t="shared" si="0"/>
        <v>66</v>
      </c>
      <c r="Q15" s="9">
        <f t="shared" si="1"/>
        <v>1</v>
      </c>
      <c r="R15" s="9">
        <f t="shared" ref="R15:R17" si="15">+(H15+J15)/(G15+I15)</f>
        <v>1</v>
      </c>
      <c r="S15" s="10">
        <f t="shared" ref="S15:S17" si="16">+(H15+J15)/(G15+I15+K15+M15)</f>
        <v>0.63461538461538458</v>
      </c>
      <c r="T15" s="11">
        <v>3497.35</v>
      </c>
      <c r="U15" s="11">
        <v>3474.33</v>
      </c>
      <c r="V15" s="9">
        <f t="shared" si="2"/>
        <v>0.99341787353281774</v>
      </c>
      <c r="W15" s="11">
        <v>10297.100897</v>
      </c>
      <c r="X15" s="11">
        <v>10011.203878</v>
      </c>
      <c r="Y15" s="9">
        <f t="shared" si="3"/>
        <v>0.97223519300628647</v>
      </c>
      <c r="Z15" s="1">
        <v>8881.6481760000006</v>
      </c>
      <c r="AB15" s="12">
        <f t="shared" si="4"/>
        <v>0</v>
      </c>
      <c r="AC15" s="1">
        <v>16000</v>
      </c>
      <c r="AE15" s="12">
        <f t="shared" si="5"/>
        <v>0</v>
      </c>
      <c r="AF15" s="1">
        <f t="shared" si="6"/>
        <v>38676.099073000005</v>
      </c>
      <c r="AG15" s="1">
        <f t="shared" si="7"/>
        <v>13485.533878</v>
      </c>
      <c r="AH15" s="12">
        <f t="shared" si="8"/>
        <v>0.34867874995734316</v>
      </c>
    </row>
    <row r="16" spans="1:34" x14ac:dyDescent="0.25">
      <c r="A16" s="7" t="s">
        <v>14</v>
      </c>
      <c r="B16" s="7" t="s">
        <v>46</v>
      </c>
      <c r="C16" s="7" t="s">
        <v>47</v>
      </c>
      <c r="D16" s="7" t="s">
        <v>48</v>
      </c>
      <c r="E16" s="7" t="s">
        <v>49</v>
      </c>
      <c r="F16" s="7" t="s">
        <v>23</v>
      </c>
      <c r="G16" s="8">
        <v>2068</v>
      </c>
      <c r="H16" s="8">
        <v>2068</v>
      </c>
      <c r="I16" s="8">
        <v>3763</v>
      </c>
      <c r="J16" s="8">
        <v>3763</v>
      </c>
      <c r="K16" s="8">
        <v>2345</v>
      </c>
      <c r="L16" s="8"/>
      <c r="M16" s="8">
        <v>1204</v>
      </c>
      <c r="N16" s="8"/>
      <c r="O16" s="8">
        <f t="shared" si="0"/>
        <v>9380</v>
      </c>
      <c r="P16" s="8">
        <f t="shared" si="0"/>
        <v>5831</v>
      </c>
      <c r="Q16" s="9">
        <f t="shared" si="1"/>
        <v>1</v>
      </c>
      <c r="R16" s="9">
        <f t="shared" si="15"/>
        <v>1</v>
      </c>
      <c r="S16" s="10">
        <f t="shared" si="16"/>
        <v>0.62164179104477613</v>
      </c>
      <c r="T16" s="11">
        <v>691.79</v>
      </c>
      <c r="U16" s="11">
        <v>685.42</v>
      </c>
      <c r="V16" s="9">
        <f t="shared" si="2"/>
        <v>0.99079200335361883</v>
      </c>
      <c r="W16" s="11">
        <v>3940</v>
      </c>
      <c r="X16" s="11">
        <v>3932.1152459999998</v>
      </c>
      <c r="Y16" s="9">
        <f t="shared" si="3"/>
        <v>0.99799879340101516</v>
      </c>
      <c r="Z16" s="1">
        <v>3100.1611459999999</v>
      </c>
      <c r="AB16" s="12">
        <f t="shared" si="4"/>
        <v>0</v>
      </c>
      <c r="AC16" s="1">
        <v>2934</v>
      </c>
      <c r="AE16" s="12">
        <f t="shared" si="5"/>
        <v>0</v>
      </c>
      <c r="AF16" s="1">
        <f t="shared" si="6"/>
        <v>10665.951145999999</v>
      </c>
      <c r="AG16" s="1">
        <f t="shared" si="7"/>
        <v>4617.5352459999995</v>
      </c>
      <c r="AH16" s="12">
        <f t="shared" si="8"/>
        <v>0.43292296981237266</v>
      </c>
    </row>
    <row r="17" spans="1:34" x14ac:dyDescent="0.25">
      <c r="A17" s="7" t="s">
        <v>14</v>
      </c>
      <c r="B17" s="7" t="s">
        <v>46</v>
      </c>
      <c r="C17" s="7" t="s">
        <v>50</v>
      </c>
      <c r="D17" s="7" t="s">
        <v>51</v>
      </c>
      <c r="E17" s="7" t="s">
        <v>52</v>
      </c>
      <c r="F17" s="7" t="s">
        <v>23</v>
      </c>
      <c r="G17" s="8">
        <v>500</v>
      </c>
      <c r="H17" s="8">
        <v>500</v>
      </c>
      <c r="I17" s="8">
        <v>1059</v>
      </c>
      <c r="J17" s="8">
        <v>1059</v>
      </c>
      <c r="K17" s="8">
        <v>941</v>
      </c>
      <c r="L17" s="8"/>
      <c r="M17" s="8">
        <v>1000</v>
      </c>
      <c r="N17" s="8"/>
      <c r="O17" s="8">
        <f t="shared" si="0"/>
        <v>3500</v>
      </c>
      <c r="P17" s="8">
        <f t="shared" si="0"/>
        <v>1559</v>
      </c>
      <c r="Q17" s="9">
        <f t="shared" si="1"/>
        <v>1</v>
      </c>
      <c r="R17" s="9">
        <f t="shared" si="15"/>
        <v>1</v>
      </c>
      <c r="S17" s="10">
        <f t="shared" si="16"/>
        <v>0.44542857142857145</v>
      </c>
      <c r="T17" s="11">
        <v>2486.44</v>
      </c>
      <c r="U17" s="11">
        <v>2485.16</v>
      </c>
      <c r="V17" s="9">
        <f t="shared" si="2"/>
        <v>0.99948520776692773</v>
      </c>
      <c r="W17" s="11">
        <v>3993.9888000000001</v>
      </c>
      <c r="X17" s="11">
        <v>3993.9888000000001</v>
      </c>
      <c r="Y17" s="9">
        <f t="shared" si="3"/>
        <v>1</v>
      </c>
      <c r="Z17" s="1">
        <v>3284.6981409999999</v>
      </c>
      <c r="AB17" s="12">
        <f t="shared" si="4"/>
        <v>0</v>
      </c>
      <c r="AC17" s="1">
        <v>5196</v>
      </c>
      <c r="AE17" s="12">
        <f t="shared" si="5"/>
        <v>0</v>
      </c>
      <c r="AF17" s="1">
        <f t="shared" si="6"/>
        <v>14961.126940999999</v>
      </c>
      <c r="AG17" s="1">
        <f t="shared" si="7"/>
        <v>6479.1487999999999</v>
      </c>
      <c r="AH17" s="12">
        <f t="shared" si="8"/>
        <v>0.43306555886804976</v>
      </c>
    </row>
    <row r="18" spans="1:34" x14ac:dyDescent="0.25">
      <c r="A18" s="7" t="s">
        <v>14</v>
      </c>
      <c r="B18" s="7" t="s">
        <v>46</v>
      </c>
      <c r="C18" s="7" t="s">
        <v>50</v>
      </c>
      <c r="D18" s="7" t="s">
        <v>53</v>
      </c>
      <c r="E18" s="7" t="s">
        <v>54</v>
      </c>
      <c r="F18" s="7" t="s">
        <v>55</v>
      </c>
      <c r="G18" s="8">
        <v>8</v>
      </c>
      <c r="H18" s="8">
        <v>8</v>
      </c>
      <c r="I18" s="8">
        <v>10</v>
      </c>
      <c r="J18" s="8">
        <v>10</v>
      </c>
      <c r="K18" s="8">
        <v>11</v>
      </c>
      <c r="L18" s="8"/>
      <c r="M18" s="8">
        <v>11</v>
      </c>
      <c r="N18" s="8"/>
      <c r="O18" s="8" t="s">
        <v>20</v>
      </c>
      <c r="P18" s="8" t="s">
        <v>20</v>
      </c>
      <c r="Q18" s="9">
        <f t="shared" si="1"/>
        <v>1</v>
      </c>
      <c r="R18" s="9">
        <f>+J18/I18</f>
        <v>1</v>
      </c>
      <c r="S18" s="10">
        <f>+J18/M18</f>
        <v>0.90909090909090906</v>
      </c>
      <c r="T18" s="11">
        <v>2798.04</v>
      </c>
      <c r="U18" s="11">
        <v>2797.91</v>
      </c>
      <c r="V18" s="9">
        <f t="shared" si="2"/>
        <v>0.99995353890580541</v>
      </c>
      <c r="W18" s="11">
        <v>2230.706913</v>
      </c>
      <c r="X18" s="11">
        <v>2098.5134130000001</v>
      </c>
      <c r="Y18" s="9">
        <f t="shared" si="3"/>
        <v>0.94073918934414502</v>
      </c>
      <c r="Z18" s="1">
        <v>2549.7220000000002</v>
      </c>
      <c r="AB18" s="12">
        <f t="shared" si="4"/>
        <v>0</v>
      </c>
      <c r="AC18" s="1">
        <v>3000</v>
      </c>
      <c r="AE18" s="12">
        <f t="shared" si="5"/>
        <v>0</v>
      </c>
      <c r="AF18" s="1">
        <f t="shared" si="6"/>
        <v>10578.468913000001</v>
      </c>
      <c r="AG18" s="1">
        <f t="shared" si="7"/>
        <v>4896.4234130000004</v>
      </c>
      <c r="AH18" s="12">
        <f t="shared" si="8"/>
        <v>0.46286692840612598</v>
      </c>
    </row>
    <row r="19" spans="1:34" x14ac:dyDescent="0.25">
      <c r="A19" s="7" t="s">
        <v>14</v>
      </c>
      <c r="B19" s="7" t="s">
        <v>46</v>
      </c>
      <c r="C19" s="7" t="s">
        <v>50</v>
      </c>
      <c r="D19" s="7" t="s">
        <v>56</v>
      </c>
      <c r="E19" s="7" t="s">
        <v>57</v>
      </c>
      <c r="F19" s="7" t="s">
        <v>23</v>
      </c>
      <c r="G19" s="8">
        <v>5</v>
      </c>
      <c r="H19" s="8">
        <v>5</v>
      </c>
      <c r="I19" s="8">
        <v>5</v>
      </c>
      <c r="J19" s="8">
        <v>5</v>
      </c>
      <c r="K19" s="8">
        <v>5</v>
      </c>
      <c r="L19" s="8"/>
      <c r="M19" s="8">
        <v>5</v>
      </c>
      <c r="N19" s="8"/>
      <c r="O19" s="8">
        <f t="shared" si="0"/>
        <v>20</v>
      </c>
      <c r="P19" s="8">
        <f t="shared" si="0"/>
        <v>10</v>
      </c>
      <c r="Q19" s="9">
        <f t="shared" si="1"/>
        <v>1</v>
      </c>
      <c r="R19" s="9">
        <f t="shared" ref="R19:R24" si="17">+(H19+J19)/(G19+I19)</f>
        <v>1</v>
      </c>
      <c r="S19" s="10">
        <f t="shared" ref="S19:S24" si="18">+(H19+J19)/(G19+I19+K19+M19)</f>
        <v>0.5</v>
      </c>
      <c r="T19" s="11">
        <v>776.98</v>
      </c>
      <c r="U19" s="11">
        <v>776.98</v>
      </c>
      <c r="V19" s="9">
        <f t="shared" si="2"/>
        <v>1</v>
      </c>
      <c r="W19" s="11">
        <v>2089.6744480000002</v>
      </c>
      <c r="X19" s="11">
        <v>1963.674448</v>
      </c>
      <c r="Y19" s="9">
        <f t="shared" si="3"/>
        <v>0.93970352648921307</v>
      </c>
      <c r="Z19" s="1">
        <v>934.13599999999997</v>
      </c>
      <c r="AB19" s="12">
        <f t="shared" si="4"/>
        <v>0</v>
      </c>
      <c r="AC19" s="1">
        <v>1029</v>
      </c>
      <c r="AE19" s="12">
        <f t="shared" si="5"/>
        <v>0</v>
      </c>
      <c r="AF19" s="1">
        <f t="shared" si="6"/>
        <v>4829.7904479999997</v>
      </c>
      <c r="AG19" s="1">
        <f t="shared" si="7"/>
        <v>2740.6544480000002</v>
      </c>
      <c r="AH19" s="12">
        <f t="shared" si="8"/>
        <v>0.56744790017440527</v>
      </c>
    </row>
    <row r="20" spans="1:34" x14ac:dyDescent="0.25">
      <c r="A20" s="7" t="s">
        <v>14</v>
      </c>
      <c r="B20" s="7" t="s">
        <v>46</v>
      </c>
      <c r="C20" s="7" t="s">
        <v>50</v>
      </c>
      <c r="D20" s="7" t="s">
        <v>58</v>
      </c>
      <c r="E20" s="7" t="s">
        <v>59</v>
      </c>
      <c r="F20" s="7" t="s">
        <v>23</v>
      </c>
      <c r="G20" s="8">
        <v>448</v>
      </c>
      <c r="H20" s="8">
        <v>448</v>
      </c>
      <c r="I20" s="8">
        <v>450</v>
      </c>
      <c r="J20" s="8">
        <v>450</v>
      </c>
      <c r="K20" s="8">
        <v>455</v>
      </c>
      <c r="L20" s="8"/>
      <c r="M20" s="8">
        <v>447</v>
      </c>
      <c r="N20" s="8"/>
      <c r="O20" s="8">
        <f t="shared" si="0"/>
        <v>1800</v>
      </c>
      <c r="P20" s="8">
        <f t="shared" si="0"/>
        <v>898</v>
      </c>
      <c r="Q20" s="9">
        <f t="shared" si="1"/>
        <v>1</v>
      </c>
      <c r="R20" s="9">
        <f t="shared" si="17"/>
        <v>1</v>
      </c>
      <c r="S20" s="10">
        <f t="shared" si="18"/>
        <v>0.49888888888888888</v>
      </c>
      <c r="T20" s="11">
        <v>497.88</v>
      </c>
      <c r="U20" s="11">
        <v>497.19</v>
      </c>
      <c r="V20" s="9">
        <f t="shared" si="2"/>
        <v>0.9986141238852736</v>
      </c>
      <c r="W20" s="11">
        <v>1887.6298389999999</v>
      </c>
      <c r="X20" s="11">
        <v>1887.6298389999999</v>
      </c>
      <c r="Y20" s="9">
        <f t="shared" si="3"/>
        <v>1</v>
      </c>
      <c r="Z20" s="1">
        <v>3257.8238590000001</v>
      </c>
      <c r="AB20" s="12">
        <f t="shared" si="4"/>
        <v>0</v>
      </c>
      <c r="AC20" s="1">
        <v>3687</v>
      </c>
      <c r="AE20" s="12">
        <f t="shared" si="5"/>
        <v>0</v>
      </c>
      <c r="AF20" s="1">
        <f t="shared" si="6"/>
        <v>9330.3336980000004</v>
      </c>
      <c r="AG20" s="1">
        <f t="shared" si="7"/>
        <v>2384.8198389999998</v>
      </c>
      <c r="AH20" s="12">
        <f t="shared" si="8"/>
        <v>0.25559855801418946</v>
      </c>
    </row>
    <row r="21" spans="1:34" x14ac:dyDescent="0.25">
      <c r="A21" s="7" t="s">
        <v>14</v>
      </c>
      <c r="B21" s="7" t="s">
        <v>46</v>
      </c>
      <c r="C21" s="7" t="s">
        <v>60</v>
      </c>
      <c r="D21" s="7" t="s">
        <v>61</v>
      </c>
      <c r="E21" s="7" t="s">
        <v>62</v>
      </c>
      <c r="F21" s="7" t="s">
        <v>23</v>
      </c>
      <c r="G21" s="8">
        <v>12</v>
      </c>
      <c r="H21" s="8">
        <v>12</v>
      </c>
      <c r="I21" s="8">
        <v>12</v>
      </c>
      <c r="J21" s="8">
        <v>12</v>
      </c>
      <c r="K21" s="8">
        <v>13</v>
      </c>
      <c r="L21" s="8"/>
      <c r="M21" s="8">
        <v>11</v>
      </c>
      <c r="N21" s="8"/>
      <c r="O21" s="8">
        <f t="shared" si="0"/>
        <v>48</v>
      </c>
      <c r="P21" s="8">
        <f t="shared" si="0"/>
        <v>24</v>
      </c>
      <c r="Q21" s="9">
        <f t="shared" si="1"/>
        <v>1</v>
      </c>
      <c r="R21" s="9">
        <f t="shared" si="17"/>
        <v>1</v>
      </c>
      <c r="S21" s="10">
        <f t="shared" si="18"/>
        <v>0.5</v>
      </c>
      <c r="T21" s="11">
        <v>20164.689999999999</v>
      </c>
      <c r="U21" s="11">
        <v>20160.79</v>
      </c>
      <c r="V21" s="9">
        <f t="shared" si="2"/>
        <v>0.99980659261312732</v>
      </c>
      <c r="W21" s="11">
        <v>30568.052</v>
      </c>
      <c r="X21" s="11">
        <v>30317.569682000001</v>
      </c>
      <c r="Y21" s="9">
        <f t="shared" si="3"/>
        <v>0.99180574810589828</v>
      </c>
      <c r="Z21" s="1">
        <v>37030.517681999998</v>
      </c>
      <c r="AB21" s="12">
        <f t="shared" si="4"/>
        <v>0</v>
      </c>
      <c r="AC21" s="1">
        <v>21022.61</v>
      </c>
      <c r="AE21" s="12">
        <f t="shared" si="5"/>
        <v>0</v>
      </c>
      <c r="AF21" s="1">
        <f t="shared" si="6"/>
        <v>108785.869682</v>
      </c>
      <c r="AG21" s="1">
        <f t="shared" si="7"/>
        <v>50478.359682000002</v>
      </c>
      <c r="AH21" s="12">
        <f t="shared" si="8"/>
        <v>0.46401577548221123</v>
      </c>
    </row>
    <row r="22" spans="1:34" x14ac:dyDescent="0.25">
      <c r="A22" s="7" t="s">
        <v>14</v>
      </c>
      <c r="B22" s="7" t="s">
        <v>63</v>
      </c>
      <c r="C22" s="7" t="s">
        <v>64</v>
      </c>
      <c r="D22" s="7" t="s">
        <v>65</v>
      </c>
      <c r="E22" s="7" t="s">
        <v>66</v>
      </c>
      <c r="F22" s="7" t="s">
        <v>23</v>
      </c>
      <c r="G22" s="8">
        <v>0.25</v>
      </c>
      <c r="H22" s="8">
        <v>0.25</v>
      </c>
      <c r="I22" s="8">
        <v>0.5</v>
      </c>
      <c r="J22" s="8">
        <v>0.5</v>
      </c>
      <c r="K22" s="8">
        <v>0.75</v>
      </c>
      <c r="L22" s="8"/>
      <c r="M22" s="8">
        <v>0.5</v>
      </c>
      <c r="N22" s="8"/>
      <c r="O22" s="8">
        <f t="shared" si="0"/>
        <v>2</v>
      </c>
      <c r="P22" s="8">
        <f t="shared" si="0"/>
        <v>0.75</v>
      </c>
      <c r="Q22" s="9">
        <f t="shared" si="1"/>
        <v>1</v>
      </c>
      <c r="R22" s="9">
        <f t="shared" si="17"/>
        <v>1</v>
      </c>
      <c r="S22" s="10">
        <f t="shared" si="18"/>
        <v>0.375</v>
      </c>
      <c r="T22" s="11">
        <v>3526.83</v>
      </c>
      <c r="U22" s="11">
        <v>3370.01</v>
      </c>
      <c r="V22" s="9">
        <f t="shared" si="2"/>
        <v>0.95553514062203171</v>
      </c>
      <c r="W22" s="11">
        <v>13878.676213999999</v>
      </c>
      <c r="X22" s="11">
        <v>13765.793855</v>
      </c>
      <c r="Y22" s="9">
        <f t="shared" si="3"/>
        <v>0.99186648947929701</v>
      </c>
      <c r="Z22" s="1">
        <v>10265.690724</v>
      </c>
      <c r="AB22" s="12">
        <f t="shared" si="4"/>
        <v>0</v>
      </c>
      <c r="AC22" s="1">
        <v>3500</v>
      </c>
      <c r="AE22" s="12">
        <f t="shared" si="5"/>
        <v>0</v>
      </c>
      <c r="AF22" s="1">
        <f t="shared" si="6"/>
        <v>31171.196938000001</v>
      </c>
      <c r="AG22" s="1">
        <f t="shared" si="7"/>
        <v>17135.803854999998</v>
      </c>
      <c r="AH22" s="12">
        <f t="shared" si="8"/>
        <v>0.54973198138920942</v>
      </c>
    </row>
    <row r="23" spans="1:34" x14ac:dyDescent="0.25">
      <c r="A23" s="7" t="s">
        <v>14</v>
      </c>
      <c r="B23" s="7" t="s">
        <v>63</v>
      </c>
      <c r="C23" s="7" t="s">
        <v>64</v>
      </c>
      <c r="D23" s="7" t="s">
        <v>67</v>
      </c>
      <c r="E23" s="7" t="s">
        <v>68</v>
      </c>
      <c r="F23" s="7" t="s">
        <v>23</v>
      </c>
      <c r="G23" s="8">
        <v>10</v>
      </c>
      <c r="H23" s="8">
        <v>10</v>
      </c>
      <c r="I23" s="8">
        <v>26</v>
      </c>
      <c r="J23" s="8">
        <v>26</v>
      </c>
      <c r="K23" s="8">
        <v>12</v>
      </c>
      <c r="L23" s="8"/>
      <c r="M23" s="8">
        <v>16</v>
      </c>
      <c r="N23" s="8"/>
      <c r="O23" s="8">
        <f t="shared" si="0"/>
        <v>64</v>
      </c>
      <c r="P23" s="8">
        <f t="shared" si="0"/>
        <v>36</v>
      </c>
      <c r="Q23" s="9">
        <f t="shared" si="1"/>
        <v>1</v>
      </c>
      <c r="R23" s="9">
        <f t="shared" si="17"/>
        <v>1</v>
      </c>
      <c r="S23" s="10">
        <f t="shared" si="18"/>
        <v>0.5625</v>
      </c>
      <c r="T23" s="11">
        <v>20682.48</v>
      </c>
      <c r="U23" s="11">
        <v>17330.54</v>
      </c>
      <c r="V23" s="9">
        <f t="shared" si="2"/>
        <v>0.83793336195659329</v>
      </c>
      <c r="W23" s="11">
        <v>36428.762999999999</v>
      </c>
      <c r="X23" s="11">
        <v>34704.229429999999</v>
      </c>
      <c r="Y23" s="9">
        <f t="shared" si="3"/>
        <v>0.95266011173643206</v>
      </c>
      <c r="Z23" s="1">
        <v>27785.741999999998</v>
      </c>
      <c r="AB23" s="12">
        <f t="shared" si="4"/>
        <v>0</v>
      </c>
      <c r="AC23" s="1">
        <v>4521</v>
      </c>
      <c r="AE23" s="12">
        <f t="shared" si="5"/>
        <v>0</v>
      </c>
      <c r="AF23" s="1">
        <f t="shared" si="6"/>
        <v>89417.985000000001</v>
      </c>
      <c r="AG23" s="1">
        <f t="shared" si="7"/>
        <v>52034.76943</v>
      </c>
      <c r="AH23" s="12">
        <f t="shared" si="8"/>
        <v>0.58192733184493028</v>
      </c>
    </row>
    <row r="24" spans="1:34" x14ac:dyDescent="0.25">
      <c r="A24" s="7" t="s">
        <v>14</v>
      </c>
      <c r="B24" s="7" t="s">
        <v>63</v>
      </c>
      <c r="C24" s="7" t="s">
        <v>64</v>
      </c>
      <c r="D24" s="7" t="s">
        <v>69</v>
      </c>
      <c r="E24" s="7" t="s">
        <v>70</v>
      </c>
      <c r="F24" s="7" t="s">
        <v>23</v>
      </c>
      <c r="G24" s="8">
        <v>0.2</v>
      </c>
      <c r="H24" s="8">
        <v>0.2</v>
      </c>
      <c r="I24" s="8">
        <v>2.1</v>
      </c>
      <c r="J24" s="8">
        <v>2.1</v>
      </c>
      <c r="K24" s="8">
        <v>2.2000000000000002</v>
      </c>
      <c r="L24" s="8"/>
      <c r="M24" s="8">
        <v>1.5</v>
      </c>
      <c r="N24" s="8"/>
      <c r="O24" s="8">
        <f t="shared" si="0"/>
        <v>6</v>
      </c>
      <c r="P24" s="8">
        <f t="shared" si="0"/>
        <v>2.3000000000000003</v>
      </c>
      <c r="Q24" s="9">
        <f t="shared" si="1"/>
        <v>1</v>
      </c>
      <c r="R24" s="9">
        <f t="shared" si="17"/>
        <v>1</v>
      </c>
      <c r="S24" s="10">
        <f t="shared" si="18"/>
        <v>0.38333333333333336</v>
      </c>
      <c r="T24" s="11">
        <v>128.44999999999999</v>
      </c>
      <c r="U24" s="11">
        <v>110.42</v>
      </c>
      <c r="V24" s="9">
        <f t="shared" si="2"/>
        <v>0.85963409887115616</v>
      </c>
      <c r="W24" s="11">
        <v>4984.8837329999997</v>
      </c>
      <c r="X24" s="11">
        <v>4969.1094089999997</v>
      </c>
      <c r="Y24" s="9">
        <f t="shared" si="3"/>
        <v>0.99683556832116793</v>
      </c>
      <c r="Z24" s="1">
        <v>33554.287276000003</v>
      </c>
      <c r="AB24" s="12">
        <f t="shared" si="4"/>
        <v>0</v>
      </c>
      <c r="AC24" s="1">
        <v>15202</v>
      </c>
      <c r="AE24" s="12">
        <f t="shared" si="5"/>
        <v>0</v>
      </c>
      <c r="AF24" s="1">
        <f t="shared" si="6"/>
        <v>53869.621009000002</v>
      </c>
      <c r="AG24" s="1">
        <f t="shared" si="7"/>
        <v>5079.5294089999998</v>
      </c>
      <c r="AH24" s="12">
        <f t="shared" si="8"/>
        <v>9.4293022929405099E-2</v>
      </c>
    </row>
    <row r="25" spans="1:34" x14ac:dyDescent="0.25">
      <c r="A25" s="7" t="s">
        <v>14</v>
      </c>
      <c r="B25" s="7" t="s">
        <v>71</v>
      </c>
      <c r="C25" s="7" t="s">
        <v>72</v>
      </c>
      <c r="D25" s="7" t="s">
        <v>73</v>
      </c>
      <c r="E25" s="7" t="s">
        <v>74</v>
      </c>
      <c r="F25" s="7" t="s">
        <v>19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/>
      <c r="M25" s="8">
        <v>1</v>
      </c>
      <c r="N25" s="8"/>
      <c r="O25" s="8" t="s">
        <v>20</v>
      </c>
      <c r="P25" s="8" t="s">
        <v>20</v>
      </c>
      <c r="Q25" s="9">
        <f t="shared" si="1"/>
        <v>1</v>
      </c>
      <c r="R25" s="9">
        <f>AVERAGE(H25,J25)/AVERAGE(G25,I25)</f>
        <v>1</v>
      </c>
      <c r="S25" s="10">
        <f>(H25+J25)/(G25+I25+K25+M25)</f>
        <v>0.5</v>
      </c>
      <c r="T25" s="11">
        <v>5274.78</v>
      </c>
      <c r="U25" s="11">
        <v>5262.56</v>
      </c>
      <c r="V25" s="9">
        <f t="shared" si="2"/>
        <v>0.99768331570226643</v>
      </c>
      <c r="W25" s="11">
        <v>14324</v>
      </c>
      <c r="X25" s="11">
        <v>14320.824902</v>
      </c>
      <c r="Y25" s="9">
        <f t="shared" si="3"/>
        <v>0.99977833719631393</v>
      </c>
      <c r="Z25" s="1">
        <v>13424</v>
      </c>
      <c r="AB25" s="12">
        <f t="shared" si="4"/>
        <v>0</v>
      </c>
      <c r="AC25" s="1">
        <v>15150</v>
      </c>
      <c r="AE25" s="12">
        <f t="shared" si="5"/>
        <v>0</v>
      </c>
      <c r="AF25" s="1">
        <f t="shared" si="6"/>
        <v>48172.78</v>
      </c>
      <c r="AG25" s="1">
        <f t="shared" si="7"/>
        <v>19583.384902000002</v>
      </c>
      <c r="AH25" s="12">
        <f t="shared" si="8"/>
        <v>0.40652386891518411</v>
      </c>
    </row>
    <row r="26" spans="1:34" x14ac:dyDescent="0.25">
      <c r="A26" s="7" t="s">
        <v>75</v>
      </c>
      <c r="B26" s="7" t="s">
        <v>26</v>
      </c>
      <c r="C26" s="7" t="s">
        <v>27</v>
      </c>
      <c r="D26" s="7" t="s">
        <v>38</v>
      </c>
      <c r="E26" s="7" t="s">
        <v>39</v>
      </c>
      <c r="F26" s="7" t="s">
        <v>23</v>
      </c>
      <c r="G26" s="8">
        <v>101</v>
      </c>
      <c r="H26" s="8">
        <v>101</v>
      </c>
      <c r="I26" s="8">
        <v>147</v>
      </c>
      <c r="J26" s="8">
        <v>147</v>
      </c>
      <c r="K26" s="8">
        <v>100</v>
      </c>
      <c r="L26" s="8"/>
      <c r="M26" s="8">
        <v>52</v>
      </c>
      <c r="N26" s="8"/>
      <c r="O26" s="8">
        <f t="shared" si="0"/>
        <v>400</v>
      </c>
      <c r="P26" s="8">
        <f t="shared" si="0"/>
        <v>248</v>
      </c>
      <c r="Q26" s="9">
        <f t="shared" si="1"/>
        <v>1</v>
      </c>
      <c r="R26" s="9">
        <f t="shared" ref="R26:R30" si="19">+(H26+J26)/(G26+I26)</f>
        <v>1</v>
      </c>
      <c r="S26" s="10">
        <f t="shared" ref="S26:S30" si="20">+(H26+J26)/(G26+I26+K26+M26)</f>
        <v>0.62</v>
      </c>
      <c r="T26" s="11">
        <v>1278.8900000000001</v>
      </c>
      <c r="U26" s="11">
        <v>1236.8</v>
      </c>
      <c r="V26" s="9">
        <f t="shared" si="2"/>
        <v>0.96708864718623166</v>
      </c>
      <c r="W26" s="11">
        <v>2000</v>
      </c>
      <c r="X26" s="11">
        <v>1998.9760120000001</v>
      </c>
      <c r="Y26" s="9">
        <f t="shared" si="3"/>
        <v>0.9994880060000001</v>
      </c>
      <c r="Z26" s="1">
        <v>2153.2649999999999</v>
      </c>
      <c r="AB26" s="12">
        <f t="shared" si="4"/>
        <v>0</v>
      </c>
      <c r="AC26" s="1">
        <v>1320</v>
      </c>
      <c r="AE26" s="12">
        <f t="shared" si="5"/>
        <v>0</v>
      </c>
      <c r="AF26" s="1">
        <f t="shared" si="6"/>
        <v>6752.1550000000007</v>
      </c>
      <c r="AG26" s="1">
        <f t="shared" si="7"/>
        <v>3235.7760120000003</v>
      </c>
      <c r="AH26" s="12">
        <f t="shared" si="8"/>
        <v>0.47922122818566815</v>
      </c>
    </row>
    <row r="27" spans="1:34" x14ac:dyDescent="0.25">
      <c r="A27" s="7" t="s">
        <v>75</v>
      </c>
      <c r="B27" s="7" t="s">
        <v>26</v>
      </c>
      <c r="C27" s="7" t="s">
        <v>27</v>
      </c>
      <c r="D27" s="7" t="s">
        <v>76</v>
      </c>
      <c r="E27" s="7" t="s">
        <v>77</v>
      </c>
      <c r="F27" s="7" t="s">
        <v>23</v>
      </c>
      <c r="G27" s="8">
        <v>233</v>
      </c>
      <c r="H27" s="8">
        <v>233</v>
      </c>
      <c r="I27" s="8">
        <v>371</v>
      </c>
      <c r="J27" s="8">
        <v>371</v>
      </c>
      <c r="K27" s="8">
        <v>340</v>
      </c>
      <c r="L27" s="8"/>
      <c r="M27" s="8">
        <v>256</v>
      </c>
      <c r="N27" s="8"/>
      <c r="O27" s="8">
        <f t="shared" si="0"/>
        <v>1200</v>
      </c>
      <c r="P27" s="8">
        <f t="shared" si="0"/>
        <v>604</v>
      </c>
      <c r="Q27" s="9">
        <f t="shared" si="1"/>
        <v>1</v>
      </c>
      <c r="R27" s="9">
        <f t="shared" si="19"/>
        <v>1</v>
      </c>
      <c r="S27" s="10">
        <f t="shared" si="20"/>
        <v>0.5033333333333333</v>
      </c>
      <c r="T27" s="11">
        <v>2371.48</v>
      </c>
      <c r="U27" s="11">
        <v>2366.7600000000002</v>
      </c>
      <c r="V27" s="9">
        <f t="shared" si="2"/>
        <v>0.99800968171774596</v>
      </c>
      <c r="W27" s="11">
        <v>14553.627</v>
      </c>
      <c r="X27" s="11">
        <v>14546.943829</v>
      </c>
      <c r="Y27" s="9">
        <f t="shared" si="3"/>
        <v>0.9995407900037564</v>
      </c>
      <c r="Z27" s="1">
        <v>14907.048000000001</v>
      </c>
      <c r="AB27" s="12">
        <f t="shared" si="4"/>
        <v>0</v>
      </c>
      <c r="AC27" s="1">
        <v>11206.25</v>
      </c>
      <c r="AE27" s="12">
        <f t="shared" si="5"/>
        <v>0</v>
      </c>
      <c r="AF27" s="1">
        <f t="shared" si="6"/>
        <v>43038.404999999999</v>
      </c>
      <c r="AG27" s="1">
        <f t="shared" si="7"/>
        <v>16913.703828999998</v>
      </c>
      <c r="AH27" s="12">
        <f t="shared" si="8"/>
        <v>0.39299095375397852</v>
      </c>
    </row>
    <row r="28" spans="1:34" x14ac:dyDescent="0.25">
      <c r="A28" s="7" t="s">
        <v>75</v>
      </c>
      <c r="B28" s="7" t="s">
        <v>46</v>
      </c>
      <c r="C28" s="7" t="s">
        <v>47</v>
      </c>
      <c r="D28" s="7" t="s">
        <v>48</v>
      </c>
      <c r="E28" s="7" t="s">
        <v>49</v>
      </c>
      <c r="F28" s="7" t="s">
        <v>23</v>
      </c>
      <c r="G28" s="8">
        <v>3600</v>
      </c>
      <c r="H28" s="8">
        <v>3600</v>
      </c>
      <c r="I28" s="8">
        <v>6544</v>
      </c>
      <c r="J28" s="8">
        <v>6544</v>
      </c>
      <c r="K28" s="8">
        <v>4722</v>
      </c>
      <c r="L28" s="8"/>
      <c r="M28" s="8">
        <v>2116</v>
      </c>
      <c r="N28" s="8"/>
      <c r="O28" s="8">
        <f t="shared" si="0"/>
        <v>16982</v>
      </c>
      <c r="P28" s="8">
        <f t="shared" si="0"/>
        <v>10144</v>
      </c>
      <c r="Q28" s="9">
        <f t="shared" si="1"/>
        <v>1</v>
      </c>
      <c r="R28" s="9">
        <f t="shared" si="19"/>
        <v>1</v>
      </c>
      <c r="S28" s="10">
        <f t="shared" si="20"/>
        <v>0.5973383582616888</v>
      </c>
      <c r="T28" s="11">
        <v>313.52</v>
      </c>
      <c r="U28" s="11">
        <v>311.49</v>
      </c>
      <c r="V28" s="9">
        <f t="shared" si="2"/>
        <v>0.99352513396274567</v>
      </c>
      <c r="W28" s="11">
        <v>5606.1475</v>
      </c>
      <c r="X28" s="11">
        <v>5386.1553869999998</v>
      </c>
      <c r="Y28" s="9">
        <f t="shared" si="3"/>
        <v>0.96075877186606307</v>
      </c>
      <c r="Z28" s="1">
        <v>5332.1779999999999</v>
      </c>
      <c r="AB28" s="12">
        <f t="shared" si="4"/>
        <v>0</v>
      </c>
      <c r="AC28" s="1">
        <v>5158.7700000000004</v>
      </c>
      <c r="AE28" s="12">
        <f t="shared" si="5"/>
        <v>0</v>
      </c>
      <c r="AF28" s="1">
        <f t="shared" si="6"/>
        <v>16410.6155</v>
      </c>
      <c r="AG28" s="1">
        <f t="shared" si="7"/>
        <v>5697.6453869999996</v>
      </c>
      <c r="AH28" s="12">
        <f t="shared" si="8"/>
        <v>0.34719266848949082</v>
      </c>
    </row>
    <row r="29" spans="1:34" x14ac:dyDescent="0.25">
      <c r="A29" s="7" t="s">
        <v>75</v>
      </c>
      <c r="B29" s="7" t="s">
        <v>46</v>
      </c>
      <c r="C29" s="7" t="s">
        <v>47</v>
      </c>
      <c r="D29" s="7" t="s">
        <v>78</v>
      </c>
      <c r="E29" s="7" t="s">
        <v>79</v>
      </c>
      <c r="F29" s="7" t="s">
        <v>23</v>
      </c>
      <c r="G29" s="8">
        <v>19875</v>
      </c>
      <c r="H29" s="8">
        <v>19875</v>
      </c>
      <c r="I29" s="8">
        <v>21453</v>
      </c>
      <c r="J29" s="8">
        <v>21453</v>
      </c>
      <c r="K29" s="8">
        <v>13872</v>
      </c>
      <c r="L29" s="8"/>
      <c r="M29" s="8">
        <v>14204</v>
      </c>
      <c r="N29" s="8"/>
      <c r="O29" s="8">
        <f t="shared" si="0"/>
        <v>69404</v>
      </c>
      <c r="P29" s="8">
        <f t="shared" si="0"/>
        <v>41328</v>
      </c>
      <c r="Q29" s="9">
        <f t="shared" si="1"/>
        <v>1</v>
      </c>
      <c r="R29" s="9">
        <f t="shared" si="19"/>
        <v>1</v>
      </c>
      <c r="S29" s="10">
        <f t="shared" si="20"/>
        <v>0.59547000172900699</v>
      </c>
      <c r="T29" s="11">
        <v>1089.7</v>
      </c>
      <c r="U29" s="11">
        <v>1085.97</v>
      </c>
      <c r="V29" s="9">
        <f t="shared" si="2"/>
        <v>0.99657703955217025</v>
      </c>
      <c r="W29" s="11">
        <v>17448.217124999999</v>
      </c>
      <c r="X29" s="11">
        <v>17370.551097</v>
      </c>
      <c r="Y29" s="9">
        <f t="shared" si="3"/>
        <v>0.99554876997210684</v>
      </c>
      <c r="Z29" s="1">
        <v>16573.940999999999</v>
      </c>
      <c r="AB29" s="12">
        <f t="shared" si="4"/>
        <v>0</v>
      </c>
      <c r="AC29" s="1">
        <v>17067.91</v>
      </c>
      <c r="AE29" s="12">
        <f t="shared" si="5"/>
        <v>0</v>
      </c>
      <c r="AF29" s="1">
        <f t="shared" si="6"/>
        <v>52179.768125000002</v>
      </c>
      <c r="AG29" s="1">
        <f t="shared" si="7"/>
        <v>18456.521097000001</v>
      </c>
      <c r="AH29" s="12">
        <f t="shared" si="8"/>
        <v>0.35371029347593524</v>
      </c>
    </row>
    <row r="30" spans="1:34" x14ac:dyDescent="0.25">
      <c r="A30" s="7" t="s">
        <v>75</v>
      </c>
      <c r="B30" s="7" t="s">
        <v>63</v>
      </c>
      <c r="C30" s="7" t="s">
        <v>64</v>
      </c>
      <c r="D30" s="7" t="s">
        <v>65</v>
      </c>
      <c r="E30" s="7" t="s">
        <v>66</v>
      </c>
      <c r="F30" s="7" t="s">
        <v>23</v>
      </c>
      <c r="G30" s="8">
        <v>0.5</v>
      </c>
      <c r="H30" s="8">
        <v>0.5</v>
      </c>
      <c r="I30" s="8">
        <v>0.5</v>
      </c>
      <c r="J30" s="8">
        <v>0.5</v>
      </c>
      <c r="K30" s="8">
        <v>0.5</v>
      </c>
      <c r="L30" s="8"/>
      <c r="M30" s="8">
        <v>0.5</v>
      </c>
      <c r="N30" s="8"/>
      <c r="O30" s="8">
        <f t="shared" si="0"/>
        <v>2</v>
      </c>
      <c r="P30" s="8">
        <f t="shared" si="0"/>
        <v>1</v>
      </c>
      <c r="Q30" s="9">
        <f t="shared" si="1"/>
        <v>1</v>
      </c>
      <c r="R30" s="9">
        <f t="shared" si="19"/>
        <v>1</v>
      </c>
      <c r="S30" s="10">
        <f t="shared" si="20"/>
        <v>0.5</v>
      </c>
      <c r="T30" s="11">
        <v>133.15</v>
      </c>
      <c r="U30" s="11">
        <v>80.790000000000006</v>
      </c>
      <c r="V30" s="9">
        <f t="shared" si="2"/>
        <v>0.6067592940292903</v>
      </c>
      <c r="W30" s="11">
        <v>271.77100000000002</v>
      </c>
      <c r="X30" s="11">
        <v>230.92492999999999</v>
      </c>
      <c r="Y30" s="9">
        <f t="shared" si="3"/>
        <v>0.84970408910442974</v>
      </c>
      <c r="Z30" s="1">
        <v>259.07</v>
      </c>
      <c r="AB30" s="12">
        <f t="shared" si="4"/>
        <v>0</v>
      </c>
      <c r="AC30" s="1">
        <v>252.53</v>
      </c>
      <c r="AE30" s="12">
        <f t="shared" si="5"/>
        <v>0</v>
      </c>
      <c r="AF30" s="1">
        <f t="shared" si="6"/>
        <v>916.52099999999996</v>
      </c>
      <c r="AG30" s="1">
        <f t="shared" si="7"/>
        <v>311.71492999999998</v>
      </c>
      <c r="AH30" s="12">
        <f t="shared" si="8"/>
        <v>0.34010669695511614</v>
      </c>
    </row>
    <row r="31" spans="1:34" x14ac:dyDescent="0.25">
      <c r="A31" s="7" t="s">
        <v>75</v>
      </c>
      <c r="B31" s="7" t="s">
        <v>71</v>
      </c>
      <c r="C31" s="7" t="s">
        <v>72</v>
      </c>
      <c r="D31" s="7" t="s">
        <v>73</v>
      </c>
      <c r="E31" s="7" t="s">
        <v>74</v>
      </c>
      <c r="F31" s="7" t="s">
        <v>19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  <c r="L31" s="8"/>
      <c r="M31" s="8">
        <v>1</v>
      </c>
      <c r="N31" s="8"/>
      <c r="O31" s="8" t="s">
        <v>20</v>
      </c>
      <c r="P31" s="8" t="s">
        <v>20</v>
      </c>
      <c r="Q31" s="9">
        <f t="shared" si="1"/>
        <v>1</v>
      </c>
      <c r="R31" s="9">
        <f>AVERAGE(H31,J31)/AVERAGE(G31,I31)</f>
        <v>1</v>
      </c>
      <c r="S31" s="10">
        <f>(H31+J31)/(G31+I31+K31+M31)</f>
        <v>0.5</v>
      </c>
      <c r="T31" s="11">
        <v>1289.74</v>
      </c>
      <c r="U31" s="11">
        <v>1205.78</v>
      </c>
      <c r="V31" s="9">
        <f t="shared" si="2"/>
        <v>0.93490160807604628</v>
      </c>
      <c r="W31" s="11">
        <v>2825.13285</v>
      </c>
      <c r="X31" s="11">
        <v>2376.0491569999999</v>
      </c>
      <c r="Y31" s="9">
        <f t="shared" si="3"/>
        <v>0.8410397964116979</v>
      </c>
      <c r="Z31" s="1">
        <v>2898.9659999999999</v>
      </c>
      <c r="AB31" s="12">
        <f t="shared" si="4"/>
        <v>0</v>
      </c>
      <c r="AC31" s="1">
        <v>3013.72</v>
      </c>
      <c r="AE31" s="12">
        <f t="shared" si="5"/>
        <v>0</v>
      </c>
      <c r="AF31" s="1">
        <f t="shared" si="6"/>
        <v>10027.558849999999</v>
      </c>
      <c r="AG31" s="1">
        <f t="shared" si="7"/>
        <v>3581.8291570000001</v>
      </c>
      <c r="AH31" s="12">
        <f t="shared" si="8"/>
        <v>0.35719851766314992</v>
      </c>
    </row>
    <row r="32" spans="1:34" x14ac:dyDescent="0.25">
      <c r="A32" s="7" t="s">
        <v>80</v>
      </c>
      <c r="B32" s="7" t="s">
        <v>15</v>
      </c>
      <c r="C32" s="7" t="s">
        <v>81</v>
      </c>
      <c r="D32" s="7" t="s">
        <v>82</v>
      </c>
      <c r="E32" s="7" t="s">
        <v>83</v>
      </c>
      <c r="F32" s="7" t="s">
        <v>55</v>
      </c>
      <c r="G32" s="8">
        <v>143</v>
      </c>
      <c r="H32" s="8">
        <v>143</v>
      </c>
      <c r="I32" s="8">
        <v>143</v>
      </c>
      <c r="J32" s="8">
        <v>143</v>
      </c>
      <c r="K32" s="8">
        <v>144</v>
      </c>
      <c r="L32" s="8"/>
      <c r="M32" s="8">
        <v>146</v>
      </c>
      <c r="N32" s="8"/>
      <c r="O32" s="8" t="s">
        <v>20</v>
      </c>
      <c r="P32" s="8" t="s">
        <v>20</v>
      </c>
      <c r="Q32" s="9">
        <f t="shared" si="1"/>
        <v>1</v>
      </c>
      <c r="R32" s="9">
        <f>+J32/I32</f>
        <v>1</v>
      </c>
      <c r="S32" s="10">
        <f>+J32/M32</f>
        <v>0.97945205479452058</v>
      </c>
      <c r="T32" s="11">
        <v>97269.45</v>
      </c>
      <c r="U32" s="11">
        <v>94023.98</v>
      </c>
      <c r="V32" s="9">
        <f t="shared" si="2"/>
        <v>0.96663423099441803</v>
      </c>
      <c r="W32" s="11">
        <v>219969.21275199999</v>
      </c>
      <c r="X32" s="11">
        <v>219887.40112699999</v>
      </c>
      <c r="Y32" s="9">
        <f t="shared" si="3"/>
        <v>0.99962807692960087</v>
      </c>
      <c r="Z32" s="1">
        <v>190802.67499999999</v>
      </c>
      <c r="AB32" s="12">
        <f t="shared" si="4"/>
        <v>0</v>
      </c>
      <c r="AC32" s="1">
        <v>234048.28</v>
      </c>
      <c r="AE32" s="12">
        <f t="shared" si="5"/>
        <v>0</v>
      </c>
      <c r="AF32" s="1">
        <f t="shared" si="6"/>
        <v>742089.61775199999</v>
      </c>
      <c r="AG32" s="1">
        <f t="shared" si="7"/>
        <v>313911.38112699997</v>
      </c>
      <c r="AH32" s="12">
        <f t="shared" si="8"/>
        <v>0.42301006996692209</v>
      </c>
    </row>
    <row r="33" spans="1:34" x14ac:dyDescent="0.25">
      <c r="A33" s="7" t="s">
        <v>80</v>
      </c>
      <c r="B33" s="7" t="s">
        <v>26</v>
      </c>
      <c r="C33" s="7" t="s">
        <v>27</v>
      </c>
      <c r="D33" s="7" t="s">
        <v>84</v>
      </c>
      <c r="E33" s="7" t="s">
        <v>85</v>
      </c>
      <c r="F33" s="7" t="s">
        <v>23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/>
      <c r="M33" s="8">
        <v>1</v>
      </c>
      <c r="N33" s="8"/>
      <c r="O33" s="8">
        <f t="shared" si="0"/>
        <v>4</v>
      </c>
      <c r="P33" s="8">
        <f t="shared" si="0"/>
        <v>2</v>
      </c>
      <c r="Q33" s="9">
        <f t="shared" si="1"/>
        <v>1</v>
      </c>
      <c r="R33" s="9">
        <f t="shared" ref="R33:R39" si="21">+(H33+J33)/(G33+I33)</f>
        <v>1</v>
      </c>
      <c r="S33" s="10">
        <f t="shared" ref="S33:S39" si="22">+(H33+J33)/(G33+I33+K33+M33)</f>
        <v>0.5</v>
      </c>
      <c r="T33" s="11">
        <v>150</v>
      </c>
      <c r="U33" s="11">
        <v>150</v>
      </c>
      <c r="V33" s="9">
        <f t="shared" si="2"/>
        <v>1</v>
      </c>
      <c r="W33" s="11">
        <v>278.07342999999997</v>
      </c>
      <c r="X33" s="11">
        <v>278.07342999999997</v>
      </c>
      <c r="Y33" s="9">
        <f t="shared" si="3"/>
        <v>1</v>
      </c>
      <c r="Z33" s="1">
        <v>80</v>
      </c>
      <c r="AB33" s="12">
        <f t="shared" si="4"/>
        <v>0</v>
      </c>
      <c r="AC33" s="1">
        <v>350</v>
      </c>
      <c r="AE33" s="12">
        <f t="shared" si="5"/>
        <v>0</v>
      </c>
      <c r="AF33" s="1">
        <f t="shared" si="6"/>
        <v>858.07342999999992</v>
      </c>
      <c r="AG33" s="1">
        <f t="shared" si="7"/>
        <v>428.07342999999997</v>
      </c>
      <c r="AH33" s="12">
        <f t="shared" si="8"/>
        <v>0.49887738628615969</v>
      </c>
    </row>
    <row r="34" spans="1:34" x14ac:dyDescent="0.25">
      <c r="A34" s="7" t="s">
        <v>80</v>
      </c>
      <c r="B34" s="7" t="s">
        <v>26</v>
      </c>
      <c r="C34" s="7" t="s">
        <v>27</v>
      </c>
      <c r="D34" s="7" t="s">
        <v>86</v>
      </c>
      <c r="E34" s="7" t="s">
        <v>87</v>
      </c>
      <c r="F34" s="7" t="s">
        <v>23</v>
      </c>
      <c r="G34" s="8">
        <v>13</v>
      </c>
      <c r="H34" s="8">
        <v>13</v>
      </c>
      <c r="I34" s="8">
        <v>13</v>
      </c>
      <c r="J34" s="8">
        <v>13</v>
      </c>
      <c r="K34" s="8">
        <v>14</v>
      </c>
      <c r="L34" s="8"/>
      <c r="M34" s="8">
        <v>14</v>
      </c>
      <c r="N34" s="8"/>
      <c r="O34" s="8">
        <f t="shared" si="0"/>
        <v>54</v>
      </c>
      <c r="P34" s="8">
        <f t="shared" si="0"/>
        <v>26</v>
      </c>
      <c r="Q34" s="9">
        <f t="shared" si="1"/>
        <v>1</v>
      </c>
      <c r="R34" s="9">
        <f t="shared" si="21"/>
        <v>1</v>
      </c>
      <c r="S34" s="10">
        <f t="shared" si="22"/>
        <v>0.48148148148148145</v>
      </c>
      <c r="T34" s="11">
        <v>80608.820000000007</v>
      </c>
      <c r="U34" s="11">
        <v>76043.37</v>
      </c>
      <c r="V34" s="9">
        <f t="shared" si="2"/>
        <v>0.94336289750923019</v>
      </c>
      <c r="W34" s="11">
        <v>137397.077483</v>
      </c>
      <c r="X34" s="11">
        <v>135762.50975699999</v>
      </c>
      <c r="Y34" s="9">
        <f t="shared" si="3"/>
        <v>0.98810332973638215</v>
      </c>
      <c r="Z34" s="1">
        <v>115892.33100000001</v>
      </c>
      <c r="AB34" s="12">
        <f t="shared" si="4"/>
        <v>0</v>
      </c>
      <c r="AC34" s="1">
        <v>155276.49</v>
      </c>
      <c r="AE34" s="12">
        <f t="shared" si="5"/>
        <v>0</v>
      </c>
      <c r="AF34" s="1">
        <f t="shared" si="6"/>
        <v>489174.718483</v>
      </c>
      <c r="AG34" s="1">
        <f t="shared" si="7"/>
        <v>211805.87975699999</v>
      </c>
      <c r="AH34" s="12">
        <f t="shared" si="8"/>
        <v>0.43298615352371433</v>
      </c>
    </row>
    <row r="35" spans="1:34" x14ac:dyDescent="0.25">
      <c r="A35" s="7" t="s">
        <v>80</v>
      </c>
      <c r="B35" s="7" t="s">
        <v>26</v>
      </c>
      <c r="C35" s="7" t="s">
        <v>27</v>
      </c>
      <c r="D35" s="7" t="s">
        <v>44</v>
      </c>
      <c r="E35" s="7" t="s">
        <v>45</v>
      </c>
      <c r="F35" s="7" t="s">
        <v>23</v>
      </c>
      <c r="G35" s="8">
        <v>21</v>
      </c>
      <c r="H35" s="8">
        <v>21</v>
      </c>
      <c r="I35" s="8">
        <v>31</v>
      </c>
      <c r="J35" s="8">
        <v>31</v>
      </c>
      <c r="K35" s="8">
        <v>46</v>
      </c>
      <c r="L35" s="8"/>
      <c r="M35" s="8">
        <v>46</v>
      </c>
      <c r="N35" s="8"/>
      <c r="O35" s="8">
        <f t="shared" si="0"/>
        <v>144</v>
      </c>
      <c r="P35" s="8">
        <f t="shared" si="0"/>
        <v>52</v>
      </c>
      <c r="Q35" s="9">
        <f t="shared" si="1"/>
        <v>1</v>
      </c>
      <c r="R35" s="9">
        <f t="shared" si="21"/>
        <v>1</v>
      </c>
      <c r="S35" s="10">
        <f t="shared" si="22"/>
        <v>0.3611111111111111</v>
      </c>
      <c r="T35" s="11">
        <v>100</v>
      </c>
      <c r="U35" s="11">
        <v>100</v>
      </c>
      <c r="V35" s="9">
        <f t="shared" si="2"/>
        <v>1</v>
      </c>
      <c r="W35" s="11">
        <v>2777.7670619999999</v>
      </c>
      <c r="X35" s="11">
        <v>2746.2863649999999</v>
      </c>
      <c r="Y35" s="9">
        <f t="shared" si="3"/>
        <v>0.98866690536054747</v>
      </c>
      <c r="Z35" s="1">
        <v>3389.0228000000002</v>
      </c>
      <c r="AB35" s="12">
        <f t="shared" si="4"/>
        <v>0</v>
      </c>
      <c r="AC35" s="1">
        <v>3760</v>
      </c>
      <c r="AE35" s="12">
        <f t="shared" si="5"/>
        <v>0</v>
      </c>
      <c r="AF35" s="1">
        <f t="shared" si="6"/>
        <v>10026.789862</v>
      </c>
      <c r="AG35" s="1">
        <f t="shared" si="7"/>
        <v>2846.2863649999999</v>
      </c>
      <c r="AH35" s="12">
        <f t="shared" si="8"/>
        <v>0.2838681576231083</v>
      </c>
    </row>
    <row r="36" spans="1:34" x14ac:dyDescent="0.25">
      <c r="A36" s="7" t="s">
        <v>80</v>
      </c>
      <c r="B36" s="7" t="s">
        <v>26</v>
      </c>
      <c r="C36" s="7" t="s">
        <v>27</v>
      </c>
      <c r="D36" s="7" t="s">
        <v>76</v>
      </c>
      <c r="E36" s="7" t="s">
        <v>77</v>
      </c>
      <c r="F36" s="7" t="s">
        <v>23</v>
      </c>
      <c r="G36" s="8">
        <v>0</v>
      </c>
      <c r="H36" s="8">
        <v>0</v>
      </c>
      <c r="I36" s="8">
        <v>32</v>
      </c>
      <c r="J36" s="8">
        <v>32</v>
      </c>
      <c r="K36" s="8">
        <v>56</v>
      </c>
      <c r="L36" s="8"/>
      <c r="M36" s="8">
        <v>56</v>
      </c>
      <c r="N36" s="8"/>
      <c r="O36" s="8">
        <f t="shared" si="0"/>
        <v>144</v>
      </c>
      <c r="P36" s="8">
        <f t="shared" si="0"/>
        <v>32</v>
      </c>
      <c r="Q36" s="9">
        <f t="shared" si="1"/>
        <v>1</v>
      </c>
      <c r="R36" s="9">
        <f t="shared" si="21"/>
        <v>1</v>
      </c>
      <c r="S36" s="10">
        <f t="shared" si="22"/>
        <v>0.22222222222222221</v>
      </c>
      <c r="T36" s="11">
        <v>0</v>
      </c>
      <c r="U36" s="11">
        <v>0</v>
      </c>
      <c r="V36" s="9">
        <v>0</v>
      </c>
      <c r="W36" s="11">
        <v>1222.2329380000001</v>
      </c>
      <c r="X36" s="11">
        <v>1211.7069100000001</v>
      </c>
      <c r="Y36" s="9">
        <f t="shared" si="3"/>
        <v>0.99138787077917878</v>
      </c>
      <c r="Z36" s="1">
        <v>1110.9772</v>
      </c>
      <c r="AB36" s="12">
        <f t="shared" si="4"/>
        <v>0</v>
      </c>
      <c r="AC36" s="1">
        <v>3750</v>
      </c>
      <c r="AE36" s="12">
        <f t="shared" si="5"/>
        <v>0</v>
      </c>
      <c r="AF36" s="1">
        <f t="shared" si="6"/>
        <v>6083.2101380000004</v>
      </c>
      <c r="AG36" s="1">
        <f t="shared" si="7"/>
        <v>1211.7069100000001</v>
      </c>
      <c r="AH36" s="12">
        <f t="shared" si="8"/>
        <v>0.19918873136254628</v>
      </c>
    </row>
    <row r="37" spans="1:34" x14ac:dyDescent="0.25">
      <c r="A37" s="7" t="s">
        <v>80</v>
      </c>
      <c r="B37" s="7" t="s">
        <v>26</v>
      </c>
      <c r="C37" s="7" t="s">
        <v>27</v>
      </c>
      <c r="D37" s="7" t="s">
        <v>88</v>
      </c>
      <c r="E37" s="7" t="s">
        <v>89</v>
      </c>
      <c r="F37" s="7" t="s">
        <v>23</v>
      </c>
      <c r="G37" s="8">
        <v>1</v>
      </c>
      <c r="H37" s="8">
        <v>1</v>
      </c>
      <c r="I37" s="8">
        <v>1</v>
      </c>
      <c r="J37" s="8">
        <v>1</v>
      </c>
      <c r="K37" s="8">
        <v>1</v>
      </c>
      <c r="L37" s="8"/>
      <c r="M37" s="8">
        <v>1</v>
      </c>
      <c r="N37" s="8"/>
      <c r="O37" s="8">
        <f t="shared" si="0"/>
        <v>4</v>
      </c>
      <c r="P37" s="8">
        <f t="shared" si="0"/>
        <v>2</v>
      </c>
      <c r="Q37" s="9">
        <f t="shared" si="1"/>
        <v>1</v>
      </c>
      <c r="R37" s="9">
        <f t="shared" si="21"/>
        <v>1</v>
      </c>
      <c r="S37" s="10">
        <f t="shared" si="22"/>
        <v>0.5</v>
      </c>
      <c r="T37" s="11">
        <v>156.33000000000001</v>
      </c>
      <c r="U37" s="11">
        <v>156.33000000000001</v>
      </c>
      <c r="V37" s="9">
        <f t="shared" si="2"/>
        <v>1</v>
      </c>
      <c r="W37" s="11">
        <v>128.99203</v>
      </c>
      <c r="X37" s="11">
        <v>128.99203</v>
      </c>
      <c r="Y37" s="9">
        <f t="shared" si="3"/>
        <v>1</v>
      </c>
      <c r="Z37" s="1">
        <v>40</v>
      </c>
      <c r="AB37" s="12">
        <f t="shared" si="4"/>
        <v>0</v>
      </c>
      <c r="AC37" s="1">
        <v>150</v>
      </c>
      <c r="AE37" s="12">
        <f t="shared" si="5"/>
        <v>0</v>
      </c>
      <c r="AF37" s="1">
        <f t="shared" ref="AF37:AF68" si="23">+T37+W37+Z37+AC37</f>
        <v>475.32203000000004</v>
      </c>
      <c r="AG37" s="1">
        <f t="shared" si="7"/>
        <v>285.32203000000004</v>
      </c>
      <c r="AH37" s="12">
        <f t="shared" si="8"/>
        <v>0.6002709994316906</v>
      </c>
    </row>
    <row r="38" spans="1:34" x14ac:dyDescent="0.25">
      <c r="A38" s="7" t="s">
        <v>80</v>
      </c>
      <c r="B38" s="7" t="s">
        <v>46</v>
      </c>
      <c r="C38" s="7" t="s">
        <v>47</v>
      </c>
      <c r="D38" s="7" t="s">
        <v>48</v>
      </c>
      <c r="E38" s="7" t="s">
        <v>49</v>
      </c>
      <c r="F38" s="7" t="s">
        <v>23</v>
      </c>
      <c r="G38" s="8">
        <v>1050</v>
      </c>
      <c r="H38" s="8">
        <v>1163</v>
      </c>
      <c r="I38" s="8">
        <v>3710</v>
      </c>
      <c r="J38" s="8">
        <v>3710</v>
      </c>
      <c r="K38" s="8">
        <v>4000</v>
      </c>
      <c r="L38" s="8"/>
      <c r="M38" s="8">
        <v>5860</v>
      </c>
      <c r="N38" s="8"/>
      <c r="O38" s="8">
        <f t="shared" si="0"/>
        <v>14620</v>
      </c>
      <c r="P38" s="8">
        <f t="shared" si="0"/>
        <v>4873</v>
      </c>
      <c r="Q38" s="9">
        <f t="shared" si="1"/>
        <v>1</v>
      </c>
      <c r="R38" s="9">
        <f t="shared" si="21"/>
        <v>1.0237394957983192</v>
      </c>
      <c r="S38" s="10">
        <f t="shared" si="22"/>
        <v>0.33331053351573187</v>
      </c>
      <c r="T38" s="11">
        <v>344.29</v>
      </c>
      <c r="U38" s="11">
        <v>335.02</v>
      </c>
      <c r="V38" s="9">
        <f t="shared" si="2"/>
        <v>0.97307502396235723</v>
      </c>
      <c r="W38" s="11">
        <v>24913.410136999999</v>
      </c>
      <c r="X38" s="11">
        <v>24897.148477999999</v>
      </c>
      <c r="Y38" s="9">
        <f t="shared" si="3"/>
        <v>0.99934727285784741</v>
      </c>
      <c r="Z38" s="1">
        <v>21389.918605999999</v>
      </c>
      <c r="AB38" s="12">
        <f t="shared" si="4"/>
        <v>0</v>
      </c>
      <c r="AC38" s="1">
        <v>4000</v>
      </c>
      <c r="AE38" s="12">
        <f t="shared" si="5"/>
        <v>0</v>
      </c>
      <c r="AF38" s="1">
        <f t="shared" si="23"/>
        <v>50647.618742999999</v>
      </c>
      <c r="AG38" s="1">
        <f t="shared" si="7"/>
        <v>25232.168478</v>
      </c>
      <c r="AH38" s="12">
        <f t="shared" si="8"/>
        <v>0.49819061792490166</v>
      </c>
    </row>
    <row r="39" spans="1:34" x14ac:dyDescent="0.25">
      <c r="A39" s="7" t="s">
        <v>80</v>
      </c>
      <c r="B39" s="7" t="s">
        <v>46</v>
      </c>
      <c r="C39" s="7" t="s">
        <v>47</v>
      </c>
      <c r="D39" s="7" t="s">
        <v>78</v>
      </c>
      <c r="E39" s="7" t="s">
        <v>79</v>
      </c>
      <c r="F39" s="7" t="s">
        <v>23</v>
      </c>
      <c r="G39" s="8">
        <v>49300</v>
      </c>
      <c r="H39" s="8">
        <v>49365</v>
      </c>
      <c r="I39" s="8">
        <v>52349</v>
      </c>
      <c r="J39" s="8">
        <v>52439</v>
      </c>
      <c r="K39" s="8">
        <v>46000</v>
      </c>
      <c r="L39" s="8"/>
      <c r="M39" s="8">
        <v>30951</v>
      </c>
      <c r="N39" s="8"/>
      <c r="O39" s="8">
        <f t="shared" si="0"/>
        <v>178600</v>
      </c>
      <c r="P39" s="8">
        <f t="shared" si="0"/>
        <v>101804</v>
      </c>
      <c r="Q39" s="9">
        <f t="shared" si="1"/>
        <v>1.0017192305488165</v>
      </c>
      <c r="R39" s="9">
        <f t="shared" si="21"/>
        <v>1.0015248551387619</v>
      </c>
      <c r="S39" s="10">
        <f t="shared" si="22"/>
        <v>0.57001119820828672</v>
      </c>
      <c r="T39" s="11">
        <v>12234.99</v>
      </c>
      <c r="U39" s="11">
        <v>12072.69</v>
      </c>
      <c r="V39" s="9">
        <f t="shared" si="2"/>
        <v>0.98673476643626201</v>
      </c>
      <c r="W39" s="11">
        <v>1186.1113720000001</v>
      </c>
      <c r="X39" s="11">
        <v>1186.1113720000001</v>
      </c>
      <c r="Y39" s="9">
        <f t="shared" si="3"/>
        <v>1</v>
      </c>
      <c r="Z39" s="1">
        <v>1355.0303939999999</v>
      </c>
      <c r="AB39" s="12">
        <f t="shared" si="4"/>
        <v>0</v>
      </c>
      <c r="AC39" s="1">
        <v>23713</v>
      </c>
      <c r="AE39" s="12">
        <f t="shared" si="5"/>
        <v>0</v>
      </c>
      <c r="AF39" s="1">
        <f t="shared" si="23"/>
        <v>38489.131765999999</v>
      </c>
      <c r="AG39" s="1">
        <f t="shared" si="7"/>
        <v>13258.801372</v>
      </c>
      <c r="AH39" s="12">
        <f t="shared" si="8"/>
        <v>0.34448169557600616</v>
      </c>
    </row>
    <row r="40" spans="1:34" x14ac:dyDescent="0.25">
      <c r="A40" s="7" t="s">
        <v>80</v>
      </c>
      <c r="B40" s="7" t="s">
        <v>46</v>
      </c>
      <c r="C40" s="7" t="s">
        <v>90</v>
      </c>
      <c r="D40" s="7" t="s">
        <v>91</v>
      </c>
      <c r="E40" s="7" t="s">
        <v>92</v>
      </c>
      <c r="F40" s="7" t="s">
        <v>19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/>
      <c r="M40" s="8">
        <v>1</v>
      </c>
      <c r="N40" s="8"/>
      <c r="O40" s="8" t="s">
        <v>20</v>
      </c>
      <c r="P40" s="8" t="s">
        <v>20</v>
      </c>
      <c r="Q40" s="9">
        <f t="shared" si="1"/>
        <v>1</v>
      </c>
      <c r="R40" s="9">
        <f>AVERAGE(H40,J40)/AVERAGE(G40,I40)</f>
        <v>1</v>
      </c>
      <c r="S40" s="10">
        <f>(H40+J40)/(G40+I40+K40+M40)</f>
        <v>0.5</v>
      </c>
      <c r="T40" s="11">
        <v>1438.49</v>
      </c>
      <c r="U40" s="11">
        <v>1231.73</v>
      </c>
      <c r="V40" s="9">
        <f t="shared" si="2"/>
        <v>0.85626594554011504</v>
      </c>
      <c r="W40" s="11">
        <v>2300</v>
      </c>
      <c r="X40" s="11">
        <v>2299.7412669999999</v>
      </c>
      <c r="Y40" s="9">
        <f t="shared" si="3"/>
        <v>0.99988750739130428</v>
      </c>
      <c r="Z40" s="1">
        <v>1770</v>
      </c>
      <c r="AB40" s="12">
        <f t="shared" si="4"/>
        <v>0</v>
      </c>
      <c r="AC40" s="1">
        <v>1200</v>
      </c>
      <c r="AE40" s="12">
        <f t="shared" si="5"/>
        <v>0</v>
      </c>
      <c r="AF40" s="1">
        <f t="shared" si="23"/>
        <v>6708.49</v>
      </c>
      <c r="AG40" s="1">
        <f t="shared" si="7"/>
        <v>3531.4712669999999</v>
      </c>
      <c r="AH40" s="12">
        <f t="shared" si="8"/>
        <v>0.52641820543818352</v>
      </c>
    </row>
    <row r="41" spans="1:34" x14ac:dyDescent="0.25">
      <c r="A41" s="7" t="s">
        <v>80</v>
      </c>
      <c r="B41" s="7" t="s">
        <v>63</v>
      </c>
      <c r="C41" s="7" t="s">
        <v>64</v>
      </c>
      <c r="D41" s="7" t="s">
        <v>65</v>
      </c>
      <c r="E41" s="7" t="s">
        <v>66</v>
      </c>
      <c r="F41" s="7" t="s">
        <v>23</v>
      </c>
      <c r="G41" s="8">
        <v>0</v>
      </c>
      <c r="H41" s="8">
        <v>0</v>
      </c>
      <c r="I41" s="8">
        <v>0</v>
      </c>
      <c r="J41" s="8">
        <v>0</v>
      </c>
      <c r="K41" s="8">
        <v>1.68</v>
      </c>
      <c r="L41" s="8"/>
      <c r="M41" s="8">
        <v>15.32</v>
      </c>
      <c r="N41" s="8"/>
      <c r="O41" s="8">
        <f t="shared" si="0"/>
        <v>17</v>
      </c>
      <c r="P41" s="8">
        <f t="shared" si="0"/>
        <v>0</v>
      </c>
      <c r="Q41" s="9">
        <v>0</v>
      </c>
      <c r="R41" s="9">
        <v>0</v>
      </c>
      <c r="S41" s="10">
        <f t="shared" ref="S41:S42" si="24">+(H41+J41)/(G41+I41+K41+M41)</f>
        <v>0</v>
      </c>
      <c r="T41" s="11">
        <v>4996.3</v>
      </c>
      <c r="U41" s="11">
        <v>2317.5500000000002</v>
      </c>
      <c r="V41" s="9">
        <f t="shared" si="2"/>
        <v>0.4638532514060405</v>
      </c>
      <c r="W41" s="11">
        <v>47269.587748999998</v>
      </c>
      <c r="X41" s="11">
        <v>42710.799269000003</v>
      </c>
      <c r="Y41" s="9">
        <f t="shared" si="3"/>
        <v>0.90355768482249055</v>
      </c>
      <c r="Z41" s="1">
        <v>78952.731012000004</v>
      </c>
      <c r="AB41" s="12">
        <f t="shared" si="4"/>
        <v>0</v>
      </c>
      <c r="AC41" s="1">
        <v>10596.16</v>
      </c>
      <c r="AE41" s="12">
        <f t="shared" si="5"/>
        <v>0</v>
      </c>
      <c r="AF41" s="1">
        <f t="shared" si="23"/>
        <v>141814.77876099999</v>
      </c>
      <c r="AG41" s="1">
        <f t="shared" si="7"/>
        <v>45028.349269000006</v>
      </c>
      <c r="AH41" s="12">
        <f t="shared" si="8"/>
        <v>0.31751521006767669</v>
      </c>
    </row>
    <row r="42" spans="1:34" x14ac:dyDescent="0.25">
      <c r="A42" s="7" t="s">
        <v>80</v>
      </c>
      <c r="B42" s="7" t="s">
        <v>63</v>
      </c>
      <c r="C42" s="7" t="s">
        <v>64</v>
      </c>
      <c r="D42" s="7" t="s">
        <v>69</v>
      </c>
      <c r="E42" s="7" t="s">
        <v>93</v>
      </c>
      <c r="F42" s="7" t="s">
        <v>23</v>
      </c>
      <c r="G42" s="8">
        <v>0</v>
      </c>
      <c r="H42" s="8">
        <v>0</v>
      </c>
      <c r="I42" s="8">
        <v>5.2</v>
      </c>
      <c r="J42" s="8">
        <v>5.2</v>
      </c>
      <c r="K42" s="8">
        <v>8.4</v>
      </c>
      <c r="L42" s="8"/>
      <c r="M42" s="8">
        <v>18.399999999999999</v>
      </c>
      <c r="N42" s="8"/>
      <c r="O42" s="8">
        <f t="shared" si="0"/>
        <v>32</v>
      </c>
      <c r="P42" s="8">
        <f t="shared" si="0"/>
        <v>5.2</v>
      </c>
      <c r="Q42" s="9">
        <f t="shared" si="1"/>
        <v>1</v>
      </c>
      <c r="R42" s="9">
        <f t="shared" ref="R42" si="25">+(H42+J42)/(G42+I42)</f>
        <v>1</v>
      </c>
      <c r="S42" s="10">
        <f t="shared" si="24"/>
        <v>0.16250000000000001</v>
      </c>
      <c r="T42" s="11">
        <v>7971.48</v>
      </c>
      <c r="U42" s="11">
        <v>6384.44</v>
      </c>
      <c r="V42" s="9">
        <f t="shared" si="2"/>
        <v>0.80091024502350883</v>
      </c>
      <c r="W42" s="11">
        <v>93881.659429000007</v>
      </c>
      <c r="X42" s="11">
        <v>54481.065418999999</v>
      </c>
      <c r="Y42" s="9">
        <f t="shared" si="3"/>
        <v>0.58031638714484435</v>
      </c>
      <c r="Z42" s="1">
        <v>69296.427987999996</v>
      </c>
      <c r="AB42" s="12">
        <f t="shared" si="4"/>
        <v>0</v>
      </c>
      <c r="AC42" s="1">
        <v>34230.68</v>
      </c>
      <c r="AE42" s="12">
        <f t="shared" si="5"/>
        <v>0</v>
      </c>
      <c r="AF42" s="1">
        <f t="shared" si="23"/>
        <v>205380.24741700001</v>
      </c>
      <c r="AG42" s="1">
        <f t="shared" si="7"/>
        <v>60865.505419000001</v>
      </c>
      <c r="AH42" s="12">
        <f t="shared" si="8"/>
        <v>0.29635520545176808</v>
      </c>
    </row>
    <row r="43" spans="1:34" x14ac:dyDescent="0.25">
      <c r="A43" s="7" t="s">
        <v>80</v>
      </c>
      <c r="B43" s="7" t="s">
        <v>71</v>
      </c>
      <c r="C43" s="7" t="s">
        <v>72</v>
      </c>
      <c r="D43" s="7" t="s">
        <v>73</v>
      </c>
      <c r="E43" s="7" t="s">
        <v>74</v>
      </c>
      <c r="F43" s="7" t="s">
        <v>19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/>
      <c r="M43" s="8">
        <v>1</v>
      </c>
      <c r="N43" s="8"/>
      <c r="O43" s="8" t="s">
        <v>20</v>
      </c>
      <c r="P43" s="8" t="s">
        <v>20</v>
      </c>
      <c r="Q43" s="9">
        <f t="shared" si="1"/>
        <v>1</v>
      </c>
      <c r="R43" s="9">
        <f>AVERAGE(H43,J43)/AVERAGE(G43,I43)</f>
        <v>1</v>
      </c>
      <c r="S43" s="10">
        <f>(H43+J43)/(G43+I43+K43+M43)</f>
        <v>0.5</v>
      </c>
      <c r="T43" s="11">
        <v>6864.26</v>
      </c>
      <c r="U43" s="11">
        <v>6057.76</v>
      </c>
      <c r="V43" s="9">
        <f t="shared" si="2"/>
        <v>0.8825073642315413</v>
      </c>
      <c r="W43" s="11">
        <v>14864.806834000001</v>
      </c>
      <c r="X43" s="11">
        <v>14770.435465</v>
      </c>
      <c r="Y43" s="9">
        <f t="shared" si="3"/>
        <v>0.9936513558464718</v>
      </c>
      <c r="Z43" s="1">
        <v>14434.111999999999</v>
      </c>
      <c r="AB43" s="12">
        <f t="shared" si="4"/>
        <v>0</v>
      </c>
      <c r="AC43" s="1">
        <v>14000</v>
      </c>
      <c r="AE43" s="12">
        <f t="shared" si="5"/>
        <v>0</v>
      </c>
      <c r="AF43" s="1">
        <f t="shared" si="23"/>
        <v>50163.178833999998</v>
      </c>
      <c r="AG43" s="1">
        <f t="shared" si="7"/>
        <v>20828.195465000001</v>
      </c>
      <c r="AH43" s="12">
        <f t="shared" si="8"/>
        <v>0.41520884340134562</v>
      </c>
    </row>
    <row r="44" spans="1:34" x14ac:dyDescent="0.25">
      <c r="A44" s="7" t="s">
        <v>94</v>
      </c>
      <c r="B44" s="7" t="s">
        <v>15</v>
      </c>
      <c r="C44" s="7" t="s">
        <v>81</v>
      </c>
      <c r="D44" s="7" t="s">
        <v>95</v>
      </c>
      <c r="E44" s="7" t="s">
        <v>96</v>
      </c>
      <c r="F44" s="7" t="s">
        <v>23</v>
      </c>
      <c r="G44" s="8">
        <v>1</v>
      </c>
      <c r="H44" s="8">
        <v>1</v>
      </c>
      <c r="I44" s="8">
        <v>3</v>
      </c>
      <c r="J44" s="8">
        <v>3</v>
      </c>
      <c r="K44" s="8">
        <v>2</v>
      </c>
      <c r="L44" s="8"/>
      <c r="M44" s="8">
        <v>4</v>
      </c>
      <c r="N44" s="8"/>
      <c r="O44" s="8">
        <f t="shared" si="0"/>
        <v>10</v>
      </c>
      <c r="P44" s="8">
        <f t="shared" si="0"/>
        <v>4</v>
      </c>
      <c r="Q44" s="9">
        <f t="shared" si="1"/>
        <v>1</v>
      </c>
      <c r="R44" s="9">
        <f t="shared" ref="R44:R52" si="26">+(H44+J44)/(G44+I44)</f>
        <v>1</v>
      </c>
      <c r="S44" s="10">
        <f t="shared" ref="S44:S52" si="27">+(H44+J44)/(G44+I44+K44+M44)</f>
        <v>0.4</v>
      </c>
      <c r="T44" s="11">
        <v>3697.43</v>
      </c>
      <c r="U44" s="11">
        <v>3668.87</v>
      </c>
      <c r="V44" s="9">
        <f t="shared" si="2"/>
        <v>0.99227571583505303</v>
      </c>
      <c r="W44" s="11">
        <v>4064.8486229999999</v>
      </c>
      <c r="X44" s="11">
        <v>3981.2435289999999</v>
      </c>
      <c r="Y44" s="9">
        <f t="shared" si="3"/>
        <v>0.97943217527783444</v>
      </c>
      <c r="Z44" s="1">
        <v>8659.9050000000007</v>
      </c>
      <c r="AB44" s="12">
        <f t="shared" si="4"/>
        <v>0</v>
      </c>
      <c r="AC44" s="1">
        <v>14069.25</v>
      </c>
      <c r="AE44" s="12">
        <f t="shared" si="5"/>
        <v>0</v>
      </c>
      <c r="AF44" s="1">
        <f t="shared" si="23"/>
        <v>30491.433623000001</v>
      </c>
      <c r="AG44" s="1">
        <f t="shared" si="7"/>
        <v>7650.1135290000002</v>
      </c>
      <c r="AH44" s="12">
        <f t="shared" si="8"/>
        <v>0.25089386165265254</v>
      </c>
    </row>
    <row r="45" spans="1:34" x14ac:dyDescent="0.25">
      <c r="A45" s="7" t="s">
        <v>94</v>
      </c>
      <c r="B45" s="7" t="s">
        <v>26</v>
      </c>
      <c r="C45" s="7" t="s">
        <v>27</v>
      </c>
      <c r="D45" s="7" t="s">
        <v>34</v>
      </c>
      <c r="E45" s="7" t="s">
        <v>35</v>
      </c>
      <c r="F45" s="7" t="s">
        <v>23</v>
      </c>
      <c r="G45" s="8">
        <v>594</v>
      </c>
      <c r="H45" s="8">
        <v>594</v>
      </c>
      <c r="I45" s="8">
        <v>1311</v>
      </c>
      <c r="J45" s="8">
        <v>1311</v>
      </c>
      <c r="K45" s="8">
        <v>1105</v>
      </c>
      <c r="L45" s="8"/>
      <c r="M45" s="8">
        <v>590</v>
      </c>
      <c r="N45" s="8"/>
      <c r="O45" s="8">
        <f t="shared" si="0"/>
        <v>3600</v>
      </c>
      <c r="P45" s="8">
        <f t="shared" si="0"/>
        <v>1905</v>
      </c>
      <c r="Q45" s="9">
        <f t="shared" si="1"/>
        <v>1</v>
      </c>
      <c r="R45" s="9">
        <f t="shared" si="26"/>
        <v>1</v>
      </c>
      <c r="S45" s="10">
        <f t="shared" si="27"/>
        <v>0.52916666666666667</v>
      </c>
      <c r="T45" s="11">
        <v>3064.38</v>
      </c>
      <c r="U45" s="11">
        <v>2905.59</v>
      </c>
      <c r="V45" s="9">
        <f t="shared" si="2"/>
        <v>0.94818201397998947</v>
      </c>
      <c r="W45" s="11">
        <v>5456.2922779999999</v>
      </c>
      <c r="X45" s="11">
        <v>5316.6198050000003</v>
      </c>
      <c r="Y45" s="9">
        <f t="shared" si="3"/>
        <v>0.97440157786943249</v>
      </c>
      <c r="Z45" s="1">
        <v>4391.6289999999999</v>
      </c>
      <c r="AB45" s="12">
        <f t="shared" si="4"/>
        <v>0</v>
      </c>
      <c r="AC45" s="1">
        <v>6121</v>
      </c>
      <c r="AE45" s="12">
        <f t="shared" si="5"/>
        <v>0</v>
      </c>
      <c r="AF45" s="1">
        <f t="shared" si="23"/>
        <v>19033.301277999999</v>
      </c>
      <c r="AG45" s="1">
        <f t="shared" si="7"/>
        <v>8222.2098050000004</v>
      </c>
      <c r="AH45" s="12">
        <f t="shared" si="8"/>
        <v>0.43199073481297734</v>
      </c>
    </row>
    <row r="46" spans="1:34" x14ac:dyDescent="0.25">
      <c r="A46" s="7" t="s">
        <v>94</v>
      </c>
      <c r="B46" s="7" t="s">
        <v>26</v>
      </c>
      <c r="C46" s="7" t="s">
        <v>27</v>
      </c>
      <c r="D46" s="7" t="s">
        <v>38</v>
      </c>
      <c r="E46" s="7" t="s">
        <v>39</v>
      </c>
      <c r="F46" s="7" t="s">
        <v>23</v>
      </c>
      <c r="G46" s="8">
        <v>73</v>
      </c>
      <c r="H46" s="8">
        <v>73</v>
      </c>
      <c r="I46" s="8">
        <v>80</v>
      </c>
      <c r="J46" s="8">
        <v>80</v>
      </c>
      <c r="K46" s="8">
        <v>46</v>
      </c>
      <c r="L46" s="8"/>
      <c r="M46" s="8">
        <v>1</v>
      </c>
      <c r="N46" s="8"/>
      <c r="O46" s="8">
        <f t="shared" si="0"/>
        <v>200</v>
      </c>
      <c r="P46" s="8">
        <f t="shared" si="0"/>
        <v>153</v>
      </c>
      <c r="Q46" s="9">
        <f t="shared" si="1"/>
        <v>1</v>
      </c>
      <c r="R46" s="9">
        <f t="shared" si="26"/>
        <v>1</v>
      </c>
      <c r="S46" s="10">
        <f t="shared" si="27"/>
        <v>0.76500000000000001</v>
      </c>
      <c r="T46" s="11">
        <v>378.24</v>
      </c>
      <c r="U46" s="11">
        <v>369.93</v>
      </c>
      <c r="V46" s="9">
        <f t="shared" si="2"/>
        <v>0.97802982233502533</v>
      </c>
      <c r="W46" s="11">
        <v>740.85794999999996</v>
      </c>
      <c r="X46" s="11">
        <v>740.85794899999996</v>
      </c>
      <c r="Y46" s="9">
        <f t="shared" si="3"/>
        <v>0.99999999865021361</v>
      </c>
      <c r="Z46" s="1">
        <v>758</v>
      </c>
      <c r="AB46" s="12">
        <f t="shared" si="4"/>
        <v>0</v>
      </c>
      <c r="AC46" s="1">
        <v>1058</v>
      </c>
      <c r="AE46" s="12">
        <f t="shared" si="5"/>
        <v>0</v>
      </c>
      <c r="AF46" s="1">
        <f t="shared" si="23"/>
        <v>2935.0979499999999</v>
      </c>
      <c r="AG46" s="1">
        <f t="shared" si="7"/>
        <v>1110.787949</v>
      </c>
      <c r="AH46" s="12">
        <f t="shared" si="8"/>
        <v>0.37845004423106221</v>
      </c>
    </row>
    <row r="47" spans="1:34" x14ac:dyDescent="0.25">
      <c r="A47" s="7" t="s">
        <v>94</v>
      </c>
      <c r="B47" s="7" t="s">
        <v>26</v>
      </c>
      <c r="C47" s="7" t="s">
        <v>27</v>
      </c>
      <c r="D47" s="7" t="s">
        <v>97</v>
      </c>
      <c r="E47" s="7" t="s">
        <v>98</v>
      </c>
      <c r="F47" s="7" t="s">
        <v>23</v>
      </c>
      <c r="G47" s="8">
        <v>0.7</v>
      </c>
      <c r="H47" s="8">
        <v>0.7</v>
      </c>
      <c r="I47" s="8">
        <v>1.1000000000000001</v>
      </c>
      <c r="J47" s="8">
        <v>1.1000000000000001</v>
      </c>
      <c r="K47" s="8">
        <v>1.1000000000000001</v>
      </c>
      <c r="L47" s="8"/>
      <c r="M47" s="8">
        <v>1.1000000000000001</v>
      </c>
      <c r="N47" s="8"/>
      <c r="O47" s="8">
        <f t="shared" si="0"/>
        <v>4</v>
      </c>
      <c r="P47" s="8">
        <f t="shared" si="0"/>
        <v>1.8</v>
      </c>
      <c r="Q47" s="9">
        <f t="shared" si="1"/>
        <v>1</v>
      </c>
      <c r="R47" s="9">
        <f t="shared" si="26"/>
        <v>1</v>
      </c>
      <c r="S47" s="10">
        <f t="shared" si="27"/>
        <v>0.45</v>
      </c>
      <c r="T47" s="11">
        <v>351.55</v>
      </c>
      <c r="U47" s="11">
        <v>334.95</v>
      </c>
      <c r="V47" s="9">
        <f t="shared" si="2"/>
        <v>0.9527805433082065</v>
      </c>
      <c r="W47" s="11">
        <v>474.39877200000001</v>
      </c>
      <c r="X47" s="11">
        <v>471.363786</v>
      </c>
      <c r="Y47" s="9">
        <f t="shared" si="3"/>
        <v>0.99360245814464287</v>
      </c>
      <c r="Z47" s="1">
        <v>227</v>
      </c>
      <c r="AB47" s="12">
        <f t="shared" si="4"/>
        <v>0</v>
      </c>
      <c r="AC47" s="1">
        <v>882</v>
      </c>
      <c r="AE47" s="12">
        <f t="shared" si="5"/>
        <v>0</v>
      </c>
      <c r="AF47" s="1">
        <f t="shared" si="23"/>
        <v>1934.948772</v>
      </c>
      <c r="AG47" s="1">
        <f t="shared" si="7"/>
        <v>806.31378599999994</v>
      </c>
      <c r="AH47" s="12">
        <f t="shared" si="8"/>
        <v>0.41671066318028599</v>
      </c>
    </row>
    <row r="48" spans="1:34" x14ac:dyDescent="0.25">
      <c r="A48" s="7" t="s">
        <v>94</v>
      </c>
      <c r="B48" s="7" t="s">
        <v>46</v>
      </c>
      <c r="C48" s="7" t="s">
        <v>47</v>
      </c>
      <c r="D48" s="7" t="s">
        <v>48</v>
      </c>
      <c r="E48" s="7" t="s">
        <v>49</v>
      </c>
      <c r="F48" s="7" t="s">
        <v>23</v>
      </c>
      <c r="G48" s="8">
        <v>227</v>
      </c>
      <c r="H48" s="8">
        <v>227</v>
      </c>
      <c r="I48" s="8">
        <v>258</v>
      </c>
      <c r="J48" s="8">
        <v>258</v>
      </c>
      <c r="K48" s="8">
        <v>300</v>
      </c>
      <c r="L48" s="8"/>
      <c r="M48" s="8">
        <v>215</v>
      </c>
      <c r="N48" s="8"/>
      <c r="O48" s="8">
        <f t="shared" si="0"/>
        <v>1000</v>
      </c>
      <c r="P48" s="8">
        <f t="shared" si="0"/>
        <v>485</v>
      </c>
      <c r="Q48" s="9">
        <f t="shared" si="1"/>
        <v>1</v>
      </c>
      <c r="R48" s="9">
        <f t="shared" si="26"/>
        <v>1</v>
      </c>
      <c r="S48" s="10">
        <f t="shared" si="27"/>
        <v>0.48499999999999999</v>
      </c>
      <c r="T48" s="11">
        <v>213.56</v>
      </c>
      <c r="U48" s="11">
        <v>212.61</v>
      </c>
      <c r="V48" s="9">
        <f t="shared" si="2"/>
        <v>0.99555160142348764</v>
      </c>
      <c r="W48" s="11">
        <v>284</v>
      </c>
      <c r="X48" s="11">
        <v>263.82773200000003</v>
      </c>
      <c r="Y48" s="9">
        <f t="shared" si="3"/>
        <v>0.92897088732394373</v>
      </c>
      <c r="Z48" s="1">
        <v>164</v>
      </c>
      <c r="AB48" s="12">
        <f t="shared" si="4"/>
        <v>0</v>
      </c>
      <c r="AC48" s="1">
        <v>165</v>
      </c>
      <c r="AE48" s="12">
        <f t="shared" si="5"/>
        <v>0</v>
      </c>
      <c r="AF48" s="1">
        <f t="shared" si="23"/>
        <v>826.56</v>
      </c>
      <c r="AG48" s="1">
        <f t="shared" si="7"/>
        <v>476.43773200000004</v>
      </c>
      <c r="AH48" s="12">
        <f t="shared" si="8"/>
        <v>0.57641034165698812</v>
      </c>
    </row>
    <row r="49" spans="1:34" x14ac:dyDescent="0.25">
      <c r="A49" s="7" t="s">
        <v>94</v>
      </c>
      <c r="B49" s="7" t="s">
        <v>46</v>
      </c>
      <c r="C49" s="7" t="s">
        <v>47</v>
      </c>
      <c r="D49" s="7" t="s">
        <v>78</v>
      </c>
      <c r="E49" s="7" t="s">
        <v>79</v>
      </c>
      <c r="F49" s="7" t="s">
        <v>23</v>
      </c>
      <c r="G49" s="8">
        <v>689</v>
      </c>
      <c r="H49" s="8">
        <v>689</v>
      </c>
      <c r="I49" s="8">
        <v>1611</v>
      </c>
      <c r="J49" s="8">
        <v>1611</v>
      </c>
      <c r="K49" s="8">
        <v>1600</v>
      </c>
      <c r="L49" s="8"/>
      <c r="M49" s="8">
        <v>1600</v>
      </c>
      <c r="N49" s="8"/>
      <c r="O49" s="8">
        <f t="shared" si="0"/>
        <v>5500</v>
      </c>
      <c r="P49" s="8">
        <f t="shared" si="0"/>
        <v>2300</v>
      </c>
      <c r="Q49" s="9">
        <f t="shared" si="1"/>
        <v>1</v>
      </c>
      <c r="R49" s="9">
        <f t="shared" si="26"/>
        <v>1</v>
      </c>
      <c r="S49" s="10">
        <f t="shared" si="27"/>
        <v>0.41818181818181815</v>
      </c>
      <c r="T49" s="11">
        <v>256</v>
      </c>
      <c r="U49" s="11">
        <v>214.15</v>
      </c>
      <c r="V49" s="9">
        <f t="shared" si="2"/>
        <v>0.83652343750000002</v>
      </c>
      <c r="W49" s="11">
        <v>394</v>
      </c>
      <c r="X49" s="11">
        <v>384.94269100000002</v>
      </c>
      <c r="Y49" s="9">
        <f t="shared" si="3"/>
        <v>0.97701190609137067</v>
      </c>
      <c r="Z49" s="1">
        <v>288.5</v>
      </c>
      <c r="AB49" s="12">
        <f t="shared" si="4"/>
        <v>0</v>
      </c>
      <c r="AC49" s="1">
        <v>606</v>
      </c>
      <c r="AE49" s="12">
        <f t="shared" si="5"/>
        <v>0</v>
      </c>
      <c r="AF49" s="1">
        <f t="shared" si="23"/>
        <v>1544.5</v>
      </c>
      <c r="AG49" s="1">
        <f t="shared" si="7"/>
        <v>599.09269100000006</v>
      </c>
      <c r="AH49" s="12">
        <f t="shared" si="8"/>
        <v>0.38788778957591458</v>
      </c>
    </row>
    <row r="50" spans="1:34" x14ac:dyDescent="0.25">
      <c r="A50" s="7" t="s">
        <v>94</v>
      </c>
      <c r="B50" s="7" t="s">
        <v>63</v>
      </c>
      <c r="C50" s="7" t="s">
        <v>64</v>
      </c>
      <c r="D50" s="7" t="s">
        <v>99</v>
      </c>
      <c r="E50" s="7" t="s">
        <v>100</v>
      </c>
      <c r="F50" s="7" t="s">
        <v>23</v>
      </c>
      <c r="G50" s="8">
        <v>0.65</v>
      </c>
      <c r="H50" s="8">
        <v>0.65</v>
      </c>
      <c r="I50" s="8">
        <v>1.5</v>
      </c>
      <c r="J50" s="8">
        <v>1.5</v>
      </c>
      <c r="K50" s="8">
        <v>1.5</v>
      </c>
      <c r="L50" s="8"/>
      <c r="M50" s="8">
        <v>1.35</v>
      </c>
      <c r="N50" s="8"/>
      <c r="O50" s="8">
        <f t="shared" si="0"/>
        <v>5</v>
      </c>
      <c r="P50" s="8">
        <f t="shared" si="0"/>
        <v>2.15</v>
      </c>
      <c r="Q50" s="9">
        <f t="shared" si="1"/>
        <v>1</v>
      </c>
      <c r="R50" s="9">
        <f t="shared" si="26"/>
        <v>1</v>
      </c>
      <c r="S50" s="10">
        <f t="shared" si="27"/>
        <v>0.43</v>
      </c>
      <c r="T50" s="11">
        <v>2090.5300000000002</v>
      </c>
      <c r="U50" s="11">
        <v>2067.0100000000002</v>
      </c>
      <c r="V50" s="9">
        <f t="shared" si="2"/>
        <v>0.9887492645405711</v>
      </c>
      <c r="W50" s="11">
        <v>3127.8854270000002</v>
      </c>
      <c r="X50" s="11">
        <v>3055.7299670000002</v>
      </c>
      <c r="Y50" s="9">
        <f t="shared" si="3"/>
        <v>0.9769315527425807</v>
      </c>
      <c r="Z50" s="1">
        <v>3527.0160000000001</v>
      </c>
      <c r="AB50" s="12">
        <f t="shared" si="4"/>
        <v>0</v>
      </c>
      <c r="AC50" s="1">
        <v>5891</v>
      </c>
      <c r="AE50" s="12">
        <f t="shared" si="5"/>
        <v>0</v>
      </c>
      <c r="AF50" s="1">
        <f t="shared" si="23"/>
        <v>14636.431427</v>
      </c>
      <c r="AG50" s="1">
        <f t="shared" si="7"/>
        <v>5122.7399670000004</v>
      </c>
      <c r="AH50" s="12">
        <f t="shared" si="8"/>
        <v>0.34999924623361545</v>
      </c>
    </row>
    <row r="51" spans="1:34" x14ac:dyDescent="0.25">
      <c r="A51" s="7" t="s">
        <v>94</v>
      </c>
      <c r="B51" s="7" t="s">
        <v>63</v>
      </c>
      <c r="C51" s="7" t="s">
        <v>64</v>
      </c>
      <c r="D51" s="7" t="s">
        <v>101</v>
      </c>
      <c r="E51" s="7" t="s">
        <v>102</v>
      </c>
      <c r="F51" s="7" t="s">
        <v>23</v>
      </c>
      <c r="G51" s="8">
        <v>10</v>
      </c>
      <c r="H51" s="8">
        <v>10</v>
      </c>
      <c r="I51" s="8">
        <v>30</v>
      </c>
      <c r="J51" s="8">
        <v>30</v>
      </c>
      <c r="K51" s="8">
        <v>30</v>
      </c>
      <c r="L51" s="8"/>
      <c r="M51" s="8">
        <v>30</v>
      </c>
      <c r="N51" s="8"/>
      <c r="O51" s="8">
        <f t="shared" si="0"/>
        <v>100</v>
      </c>
      <c r="P51" s="8">
        <f t="shared" si="0"/>
        <v>40</v>
      </c>
      <c r="Q51" s="9">
        <f t="shared" si="1"/>
        <v>1</v>
      </c>
      <c r="R51" s="9">
        <f t="shared" si="26"/>
        <v>1</v>
      </c>
      <c r="S51" s="10">
        <f t="shared" si="27"/>
        <v>0.4</v>
      </c>
      <c r="T51" s="11">
        <v>1253.4000000000001</v>
      </c>
      <c r="U51" s="11">
        <v>1120.6600000000001</v>
      </c>
      <c r="V51" s="9">
        <f t="shared" si="2"/>
        <v>0.89409605872028086</v>
      </c>
      <c r="W51" s="11">
        <v>1711.7242759999999</v>
      </c>
      <c r="X51" s="11">
        <v>1711.6933349999999</v>
      </c>
      <c r="Y51" s="9">
        <f t="shared" si="3"/>
        <v>0.99998192407478603</v>
      </c>
      <c r="Z51" s="1">
        <v>952</v>
      </c>
      <c r="AB51" s="12">
        <f t="shared" si="4"/>
        <v>0</v>
      </c>
      <c r="AC51" s="1">
        <v>1800</v>
      </c>
      <c r="AE51" s="12">
        <f t="shared" si="5"/>
        <v>0</v>
      </c>
      <c r="AF51" s="1">
        <f t="shared" si="23"/>
        <v>5717.1242760000005</v>
      </c>
      <c r="AG51" s="1">
        <f t="shared" si="7"/>
        <v>2832.3533349999998</v>
      </c>
      <c r="AH51" s="12">
        <f t="shared" si="8"/>
        <v>0.49541573670000094</v>
      </c>
    </row>
    <row r="52" spans="1:34" x14ac:dyDescent="0.25">
      <c r="A52" s="7" t="s">
        <v>94</v>
      </c>
      <c r="B52" s="7" t="s">
        <v>63</v>
      </c>
      <c r="C52" s="7" t="s">
        <v>64</v>
      </c>
      <c r="D52" s="7" t="s">
        <v>103</v>
      </c>
      <c r="E52" s="7" t="s">
        <v>104</v>
      </c>
      <c r="F52" s="7" t="s">
        <v>23</v>
      </c>
      <c r="G52" s="8">
        <v>1656</v>
      </c>
      <c r="H52" s="8">
        <v>1656</v>
      </c>
      <c r="I52" s="8">
        <v>2843</v>
      </c>
      <c r="J52" s="8">
        <v>2843</v>
      </c>
      <c r="K52" s="8">
        <v>1900</v>
      </c>
      <c r="L52" s="8"/>
      <c r="M52" s="8">
        <v>601</v>
      </c>
      <c r="N52" s="8"/>
      <c r="O52" s="8">
        <f t="shared" si="0"/>
        <v>7000</v>
      </c>
      <c r="P52" s="8">
        <f t="shared" si="0"/>
        <v>4499</v>
      </c>
      <c r="Q52" s="9">
        <f t="shared" si="1"/>
        <v>1</v>
      </c>
      <c r="R52" s="9">
        <f t="shared" si="26"/>
        <v>1</v>
      </c>
      <c r="S52" s="10">
        <f t="shared" si="27"/>
        <v>0.64271428571428568</v>
      </c>
      <c r="T52" s="11">
        <v>1344.71</v>
      </c>
      <c r="U52" s="11">
        <v>1344.56</v>
      </c>
      <c r="V52" s="9">
        <f t="shared" si="2"/>
        <v>0.99988845178514318</v>
      </c>
      <c r="W52" s="11">
        <v>4265.451</v>
      </c>
      <c r="X52" s="11">
        <v>4109.0063190000001</v>
      </c>
      <c r="Y52" s="9">
        <f t="shared" si="3"/>
        <v>0.96332282776194122</v>
      </c>
      <c r="Z52" s="1">
        <v>2706.75</v>
      </c>
      <c r="AB52" s="12">
        <f t="shared" si="4"/>
        <v>0</v>
      </c>
      <c r="AC52" s="1">
        <v>3090</v>
      </c>
      <c r="AE52" s="12">
        <f t="shared" si="5"/>
        <v>0</v>
      </c>
      <c r="AF52" s="1">
        <f t="shared" si="23"/>
        <v>11406.911</v>
      </c>
      <c r="AG52" s="1">
        <f t="shared" si="7"/>
        <v>5453.5663189999996</v>
      </c>
      <c r="AH52" s="12">
        <f t="shared" si="8"/>
        <v>0.47809317693457937</v>
      </c>
    </row>
    <row r="53" spans="1:34" x14ac:dyDescent="0.25">
      <c r="A53" s="7" t="s">
        <v>94</v>
      </c>
      <c r="B53" s="7" t="s">
        <v>71</v>
      </c>
      <c r="C53" s="7" t="s">
        <v>72</v>
      </c>
      <c r="D53" s="7" t="s">
        <v>73</v>
      </c>
      <c r="E53" s="7" t="s">
        <v>74</v>
      </c>
      <c r="F53" s="7" t="s">
        <v>19</v>
      </c>
      <c r="G53" s="8">
        <v>1</v>
      </c>
      <c r="H53" s="8">
        <v>1</v>
      </c>
      <c r="I53" s="8">
        <v>1</v>
      </c>
      <c r="J53" s="8">
        <v>1</v>
      </c>
      <c r="K53" s="8">
        <v>1</v>
      </c>
      <c r="L53" s="8"/>
      <c r="M53" s="8">
        <v>1</v>
      </c>
      <c r="N53" s="8"/>
      <c r="O53" s="8" t="s">
        <v>20</v>
      </c>
      <c r="P53" s="8" t="s">
        <v>20</v>
      </c>
      <c r="Q53" s="9">
        <f t="shared" si="1"/>
        <v>1</v>
      </c>
      <c r="R53" s="9">
        <f>AVERAGE(H53,J53)/AVERAGE(G53,I53)</f>
        <v>1</v>
      </c>
      <c r="S53" s="10">
        <f>(H53+J53)/(G53+I53+K53+M53)</f>
        <v>0.5</v>
      </c>
      <c r="T53" s="11">
        <v>5028.47</v>
      </c>
      <c r="U53" s="11">
        <v>4773.8999999999996</v>
      </c>
      <c r="V53" s="9">
        <f t="shared" si="2"/>
        <v>0.94937426294678096</v>
      </c>
      <c r="W53" s="11">
        <v>7904.5185499999998</v>
      </c>
      <c r="X53" s="11">
        <v>7570.910981</v>
      </c>
      <c r="Y53" s="9">
        <f t="shared" si="3"/>
        <v>0.95779533353109791</v>
      </c>
      <c r="Z53" s="1">
        <v>7466.25</v>
      </c>
      <c r="AB53" s="12">
        <f t="shared" si="4"/>
        <v>0</v>
      </c>
      <c r="AC53" s="1">
        <v>9296</v>
      </c>
      <c r="AE53" s="12">
        <f t="shared" si="5"/>
        <v>0</v>
      </c>
      <c r="AF53" s="1">
        <f t="shared" si="23"/>
        <v>29695.238550000002</v>
      </c>
      <c r="AG53" s="1">
        <f t="shared" si="7"/>
        <v>12344.810980999999</v>
      </c>
      <c r="AH53" s="12">
        <f t="shared" si="8"/>
        <v>0.41571684834974992</v>
      </c>
    </row>
    <row r="54" spans="1:34" x14ac:dyDescent="0.25">
      <c r="A54" s="7" t="s">
        <v>105</v>
      </c>
      <c r="B54" s="7" t="s">
        <v>15</v>
      </c>
      <c r="C54" s="7" t="s">
        <v>81</v>
      </c>
      <c r="D54" s="7" t="s">
        <v>106</v>
      </c>
      <c r="E54" s="7" t="s">
        <v>107</v>
      </c>
      <c r="F54" s="7" t="s">
        <v>23</v>
      </c>
      <c r="G54" s="8">
        <v>1065</v>
      </c>
      <c r="H54" s="8">
        <v>1065</v>
      </c>
      <c r="I54" s="8">
        <v>1629</v>
      </c>
      <c r="J54" s="8">
        <v>1629</v>
      </c>
      <c r="K54" s="7">
        <v>1730</v>
      </c>
      <c r="L54" s="8"/>
      <c r="M54" s="7">
        <v>1678</v>
      </c>
      <c r="N54" s="8"/>
      <c r="O54" s="8">
        <f t="shared" si="0"/>
        <v>6102</v>
      </c>
      <c r="P54" s="8">
        <f t="shared" si="0"/>
        <v>2694</v>
      </c>
      <c r="Q54" s="9">
        <f t="shared" si="1"/>
        <v>1</v>
      </c>
      <c r="R54" s="9">
        <f>+(H54+J54)/(G54+I54)</f>
        <v>1</v>
      </c>
      <c r="S54" s="10">
        <f>+(H54+J54)/(G54+I54+K54+M54)</f>
        <v>0.4414945919370698</v>
      </c>
      <c r="T54" s="11">
        <v>23735.53</v>
      </c>
      <c r="U54" s="11">
        <v>23697.16</v>
      </c>
      <c r="V54" s="9">
        <f t="shared" si="2"/>
        <v>0.99838343613982927</v>
      </c>
      <c r="W54" s="11">
        <v>38414.095000000001</v>
      </c>
      <c r="X54" s="11">
        <v>38414.094999000001</v>
      </c>
      <c r="Y54" s="9">
        <f t="shared" si="3"/>
        <v>0.99999999997396793</v>
      </c>
      <c r="Z54" s="1">
        <v>42808.904000000002</v>
      </c>
      <c r="AB54" s="12">
        <f t="shared" si="4"/>
        <v>0</v>
      </c>
      <c r="AC54" s="1">
        <v>33329.01</v>
      </c>
      <c r="AE54" s="12">
        <f t="shared" si="5"/>
        <v>0</v>
      </c>
      <c r="AF54" s="1">
        <f t="shared" si="23"/>
        <v>138287.53900000002</v>
      </c>
      <c r="AG54" s="1">
        <f t="shared" si="7"/>
        <v>62111.254998999997</v>
      </c>
      <c r="AH54" s="12">
        <f t="shared" si="8"/>
        <v>0.44914571080045029</v>
      </c>
    </row>
    <row r="55" spans="1:34" x14ac:dyDescent="0.25">
      <c r="A55" s="7" t="s">
        <v>105</v>
      </c>
      <c r="B55" s="7" t="s">
        <v>26</v>
      </c>
      <c r="C55" s="7" t="s">
        <v>27</v>
      </c>
      <c r="D55" s="7" t="s">
        <v>32</v>
      </c>
      <c r="E55" s="7" t="s">
        <v>33</v>
      </c>
      <c r="F55" s="7" t="s">
        <v>19</v>
      </c>
      <c r="G55" s="8">
        <v>1</v>
      </c>
      <c r="H55" s="8">
        <v>1</v>
      </c>
      <c r="I55" s="8">
        <v>1</v>
      </c>
      <c r="J55" s="8">
        <v>1</v>
      </c>
      <c r="K55" s="8">
        <v>1</v>
      </c>
      <c r="L55" s="8"/>
      <c r="M55" s="8">
        <v>1</v>
      </c>
      <c r="N55" s="8"/>
      <c r="O55" s="8" t="s">
        <v>20</v>
      </c>
      <c r="P55" s="8" t="s">
        <v>20</v>
      </c>
      <c r="Q55" s="9">
        <f t="shared" si="1"/>
        <v>1</v>
      </c>
      <c r="R55" s="9">
        <f>AVERAGE(H55,J55)/AVERAGE(G55,I55)</f>
        <v>1</v>
      </c>
      <c r="S55" s="10">
        <f>(H55+J55)/(G55+I55+K55+M55)</f>
        <v>0.5</v>
      </c>
      <c r="T55" s="11">
        <v>280</v>
      </c>
      <c r="U55" s="11">
        <v>280</v>
      </c>
      <c r="V55" s="9">
        <f t="shared" si="2"/>
        <v>1</v>
      </c>
      <c r="W55" s="11">
        <v>1836.745496</v>
      </c>
      <c r="X55" s="11">
        <v>1836.745496</v>
      </c>
      <c r="Y55" s="9">
        <f t="shared" si="3"/>
        <v>1</v>
      </c>
      <c r="Z55" s="1">
        <v>595.32600000000002</v>
      </c>
      <c r="AB55" s="12">
        <f t="shared" si="4"/>
        <v>0</v>
      </c>
      <c r="AC55" s="1">
        <v>1100</v>
      </c>
      <c r="AE55" s="12">
        <f t="shared" si="5"/>
        <v>0</v>
      </c>
      <c r="AF55" s="1">
        <f t="shared" si="23"/>
        <v>3812.071496</v>
      </c>
      <c r="AG55" s="1">
        <f t="shared" si="7"/>
        <v>2116.745496</v>
      </c>
      <c r="AH55" s="12">
        <f t="shared" si="8"/>
        <v>0.5552743431546594</v>
      </c>
    </row>
    <row r="56" spans="1:34" x14ac:dyDescent="0.25">
      <c r="A56" s="7" t="s">
        <v>105</v>
      </c>
      <c r="B56" s="7" t="s">
        <v>26</v>
      </c>
      <c r="C56" s="7" t="s">
        <v>27</v>
      </c>
      <c r="D56" s="7" t="s">
        <v>34</v>
      </c>
      <c r="E56" s="7" t="s">
        <v>35</v>
      </c>
      <c r="F56" s="7" t="s">
        <v>23</v>
      </c>
      <c r="G56" s="8">
        <v>852</v>
      </c>
      <c r="H56" s="8">
        <v>852</v>
      </c>
      <c r="I56" s="8">
        <v>1513</v>
      </c>
      <c r="J56" s="8">
        <v>1513</v>
      </c>
      <c r="K56" s="8">
        <v>1300</v>
      </c>
      <c r="L56" s="8"/>
      <c r="M56" s="8">
        <v>810</v>
      </c>
      <c r="N56" s="8"/>
      <c r="O56" s="8">
        <f t="shared" si="0"/>
        <v>4475</v>
      </c>
      <c r="P56" s="8">
        <f t="shared" si="0"/>
        <v>2365</v>
      </c>
      <c r="Q56" s="9">
        <f t="shared" si="1"/>
        <v>1</v>
      </c>
      <c r="R56" s="9">
        <f t="shared" ref="R56:R63" si="28">+(H56+J56)/(G56+I56)</f>
        <v>1</v>
      </c>
      <c r="S56" s="10">
        <f t="shared" ref="S56:S63" si="29">+(H56+J56)/(G56+I56+K56+M56)</f>
        <v>0.5284916201117319</v>
      </c>
      <c r="T56" s="11">
        <v>23394.16</v>
      </c>
      <c r="U56" s="11">
        <v>20928.23</v>
      </c>
      <c r="V56" s="9">
        <f t="shared" si="2"/>
        <v>0.89459206913178335</v>
      </c>
      <c r="W56" s="11">
        <v>39739.631973000003</v>
      </c>
      <c r="X56" s="11">
        <v>37923.409148999999</v>
      </c>
      <c r="Y56" s="9">
        <f t="shared" si="3"/>
        <v>0.95429693900451851</v>
      </c>
      <c r="Z56" s="1">
        <v>46957.911999999997</v>
      </c>
      <c r="AB56" s="12">
        <f t="shared" si="4"/>
        <v>0</v>
      </c>
      <c r="AC56" s="1">
        <v>24420</v>
      </c>
      <c r="AE56" s="12">
        <f t="shared" si="5"/>
        <v>0</v>
      </c>
      <c r="AF56" s="1">
        <f t="shared" si="23"/>
        <v>134511.703973</v>
      </c>
      <c r="AG56" s="1">
        <f t="shared" si="7"/>
        <v>58851.639148999995</v>
      </c>
      <c r="AH56" s="12">
        <f t="shared" si="8"/>
        <v>0.43752058304765101</v>
      </c>
    </row>
    <row r="57" spans="1:34" x14ac:dyDescent="0.25">
      <c r="A57" s="7" t="s">
        <v>105</v>
      </c>
      <c r="B57" s="7" t="s">
        <v>26</v>
      </c>
      <c r="C57" s="7" t="s">
        <v>27</v>
      </c>
      <c r="D57" s="7" t="s">
        <v>38</v>
      </c>
      <c r="E57" s="7" t="s">
        <v>39</v>
      </c>
      <c r="F57" s="7" t="s">
        <v>23</v>
      </c>
      <c r="G57" s="8">
        <v>1218</v>
      </c>
      <c r="H57" s="8">
        <v>1218</v>
      </c>
      <c r="I57" s="8">
        <v>2027</v>
      </c>
      <c r="J57" s="8">
        <v>2027</v>
      </c>
      <c r="K57" s="8">
        <v>1404</v>
      </c>
      <c r="L57" s="8"/>
      <c r="M57" s="8">
        <v>1351</v>
      </c>
      <c r="N57" s="8"/>
      <c r="O57" s="8">
        <f t="shared" si="0"/>
        <v>6000</v>
      </c>
      <c r="P57" s="8">
        <f t="shared" si="0"/>
        <v>3245</v>
      </c>
      <c r="Q57" s="9">
        <f t="shared" si="1"/>
        <v>1</v>
      </c>
      <c r="R57" s="9">
        <f t="shared" si="28"/>
        <v>1</v>
      </c>
      <c r="S57" s="10">
        <f t="shared" si="29"/>
        <v>0.54083333333333339</v>
      </c>
      <c r="T57" s="11">
        <v>9859.69</v>
      </c>
      <c r="U57" s="11">
        <v>8181.92</v>
      </c>
      <c r="V57" s="9">
        <f t="shared" si="2"/>
        <v>0.82983542078909167</v>
      </c>
      <c r="W57" s="11">
        <v>45033.199662999999</v>
      </c>
      <c r="X57" s="11">
        <v>44710.653774999999</v>
      </c>
      <c r="Y57" s="9">
        <f t="shared" si="3"/>
        <v>0.99283759780753467</v>
      </c>
      <c r="Z57" s="1">
        <v>29620.517</v>
      </c>
      <c r="AB57" s="12">
        <f t="shared" si="4"/>
        <v>0</v>
      </c>
      <c r="AC57" s="1">
        <v>16000</v>
      </c>
      <c r="AE57" s="12">
        <f t="shared" si="5"/>
        <v>0</v>
      </c>
      <c r="AF57" s="1">
        <f t="shared" si="23"/>
        <v>100513.406663</v>
      </c>
      <c r="AG57" s="1">
        <f t="shared" si="7"/>
        <v>52892.573774999997</v>
      </c>
      <c r="AH57" s="12">
        <f t="shared" si="8"/>
        <v>0.5262240683209306</v>
      </c>
    </row>
    <row r="58" spans="1:34" x14ac:dyDescent="0.25">
      <c r="A58" s="7" t="s">
        <v>105</v>
      </c>
      <c r="B58" s="7" t="s">
        <v>26</v>
      </c>
      <c r="C58" s="7" t="s">
        <v>27</v>
      </c>
      <c r="D58" s="7" t="s">
        <v>108</v>
      </c>
      <c r="E58" s="7" t="s">
        <v>109</v>
      </c>
      <c r="F58" s="7" t="s">
        <v>23</v>
      </c>
      <c r="G58" s="8">
        <v>18.100000000000001</v>
      </c>
      <c r="H58" s="8">
        <v>18.100000000000001</v>
      </c>
      <c r="I58" s="8">
        <v>26.3</v>
      </c>
      <c r="J58" s="8">
        <v>26.3</v>
      </c>
      <c r="K58" s="8">
        <v>30.3</v>
      </c>
      <c r="L58" s="8"/>
      <c r="M58" s="8">
        <v>25.3</v>
      </c>
      <c r="N58" s="8"/>
      <c r="O58" s="8">
        <f t="shared" si="0"/>
        <v>100</v>
      </c>
      <c r="P58" s="8">
        <f t="shared" si="0"/>
        <v>44.400000000000006</v>
      </c>
      <c r="Q58" s="9">
        <f t="shared" si="1"/>
        <v>1</v>
      </c>
      <c r="R58" s="9">
        <f t="shared" si="28"/>
        <v>1</v>
      </c>
      <c r="S58" s="10">
        <f t="shared" si="29"/>
        <v>0.44400000000000006</v>
      </c>
      <c r="T58" s="11">
        <v>900.44</v>
      </c>
      <c r="U58" s="11">
        <v>900.44</v>
      </c>
      <c r="V58" s="9">
        <f t="shared" si="2"/>
        <v>1</v>
      </c>
      <c r="W58" s="11">
        <v>1962.603914</v>
      </c>
      <c r="X58" s="11">
        <v>1962.4372470000001</v>
      </c>
      <c r="Y58" s="9">
        <f t="shared" si="3"/>
        <v>0.99991507863669737</v>
      </c>
      <c r="Z58" s="1">
        <v>1828.3969999999999</v>
      </c>
      <c r="AB58" s="12">
        <f t="shared" si="4"/>
        <v>0</v>
      </c>
      <c r="AC58" s="1">
        <v>3254</v>
      </c>
      <c r="AE58" s="12">
        <f t="shared" si="5"/>
        <v>0</v>
      </c>
      <c r="AF58" s="1">
        <f t="shared" si="23"/>
        <v>7945.4409139999998</v>
      </c>
      <c r="AG58" s="1">
        <f t="shared" si="7"/>
        <v>2862.8772470000004</v>
      </c>
      <c r="AH58" s="12">
        <f t="shared" si="8"/>
        <v>0.36031697648843664</v>
      </c>
    </row>
    <row r="59" spans="1:34" x14ac:dyDescent="0.25">
      <c r="A59" s="7" t="s">
        <v>105</v>
      </c>
      <c r="B59" s="7" t="s">
        <v>26</v>
      </c>
      <c r="C59" s="7" t="s">
        <v>27</v>
      </c>
      <c r="D59" s="7" t="s">
        <v>44</v>
      </c>
      <c r="E59" s="7" t="s">
        <v>45</v>
      </c>
      <c r="F59" s="7" t="s">
        <v>23</v>
      </c>
      <c r="G59" s="8">
        <v>2</v>
      </c>
      <c r="H59" s="8">
        <v>2</v>
      </c>
      <c r="I59" s="8">
        <v>10</v>
      </c>
      <c r="J59" s="8">
        <v>10</v>
      </c>
      <c r="K59" s="8">
        <v>13</v>
      </c>
      <c r="L59" s="8"/>
      <c r="M59" s="8">
        <v>15</v>
      </c>
      <c r="N59" s="8"/>
      <c r="O59" s="8">
        <f t="shared" si="0"/>
        <v>40</v>
      </c>
      <c r="P59" s="8">
        <f t="shared" si="0"/>
        <v>12</v>
      </c>
      <c r="Q59" s="9">
        <f t="shared" si="1"/>
        <v>1</v>
      </c>
      <c r="R59" s="9">
        <f t="shared" si="28"/>
        <v>1</v>
      </c>
      <c r="S59" s="10">
        <f t="shared" si="29"/>
        <v>0.3</v>
      </c>
      <c r="T59" s="11">
        <v>897.83</v>
      </c>
      <c r="U59" s="11">
        <v>897.83</v>
      </c>
      <c r="V59" s="9">
        <f t="shared" si="2"/>
        <v>1</v>
      </c>
      <c r="W59" s="11">
        <v>5114.2185900000004</v>
      </c>
      <c r="X59" s="11">
        <v>5114.2185900000004</v>
      </c>
      <c r="Y59" s="9">
        <f t="shared" si="3"/>
        <v>1</v>
      </c>
      <c r="Z59" s="1">
        <v>2956.9169999999999</v>
      </c>
      <c r="AB59" s="12">
        <f t="shared" si="4"/>
        <v>0</v>
      </c>
      <c r="AC59" s="1">
        <v>9850</v>
      </c>
      <c r="AE59" s="12">
        <f t="shared" si="5"/>
        <v>0</v>
      </c>
      <c r="AF59" s="1">
        <f t="shared" si="23"/>
        <v>18818.96559</v>
      </c>
      <c r="AG59" s="1">
        <f t="shared" si="7"/>
        <v>6012.0485900000003</v>
      </c>
      <c r="AH59" s="12">
        <f t="shared" si="8"/>
        <v>0.31946753721653415</v>
      </c>
    </row>
    <row r="60" spans="1:34" x14ac:dyDescent="0.25">
      <c r="A60" s="7" t="s">
        <v>105</v>
      </c>
      <c r="B60" s="7" t="s">
        <v>46</v>
      </c>
      <c r="C60" s="7" t="s">
        <v>47</v>
      </c>
      <c r="D60" s="7" t="s">
        <v>48</v>
      </c>
      <c r="E60" s="7" t="s">
        <v>49</v>
      </c>
      <c r="F60" s="7" t="s">
        <v>23</v>
      </c>
      <c r="G60" s="8">
        <v>24010</v>
      </c>
      <c r="H60" s="8">
        <v>24019</v>
      </c>
      <c r="I60" s="8">
        <v>38447</v>
      </c>
      <c r="J60" s="8">
        <v>38447</v>
      </c>
      <c r="K60" s="8">
        <v>39057</v>
      </c>
      <c r="L60" s="8"/>
      <c r="M60" s="8">
        <v>46313</v>
      </c>
      <c r="N60" s="8"/>
      <c r="O60" s="8">
        <f t="shared" si="0"/>
        <v>147827</v>
      </c>
      <c r="P60" s="8">
        <f t="shared" si="0"/>
        <v>62466</v>
      </c>
      <c r="Q60" s="9">
        <f t="shared" si="1"/>
        <v>1</v>
      </c>
      <c r="R60" s="9">
        <f t="shared" si="28"/>
        <v>1.0001440991402084</v>
      </c>
      <c r="S60" s="10">
        <f t="shared" si="29"/>
        <v>0.42256150770833473</v>
      </c>
      <c r="T60" s="11">
        <v>9978.7099999999991</v>
      </c>
      <c r="U60" s="11">
        <v>9970.23</v>
      </c>
      <c r="V60" s="9">
        <f t="shared" si="2"/>
        <v>0.99915019075611977</v>
      </c>
      <c r="W60" s="11">
        <v>34794.452762000001</v>
      </c>
      <c r="X60" s="11">
        <v>34738.339012999997</v>
      </c>
      <c r="Y60" s="9">
        <f t="shared" si="3"/>
        <v>0.99838727887506007</v>
      </c>
      <c r="Z60" s="1">
        <v>35749.333874999997</v>
      </c>
      <c r="AB60" s="12">
        <f t="shared" si="4"/>
        <v>0</v>
      </c>
      <c r="AC60" s="1">
        <v>42522.86</v>
      </c>
      <c r="AE60" s="12">
        <f t="shared" si="5"/>
        <v>0</v>
      </c>
      <c r="AF60" s="1">
        <f t="shared" si="23"/>
        <v>123045.356637</v>
      </c>
      <c r="AG60" s="1">
        <f t="shared" si="7"/>
        <v>44708.569013</v>
      </c>
      <c r="AH60" s="12">
        <f t="shared" si="8"/>
        <v>0.36335031434705956</v>
      </c>
    </row>
    <row r="61" spans="1:34" x14ac:dyDescent="0.25">
      <c r="A61" s="7" t="s">
        <v>105</v>
      </c>
      <c r="B61" s="7" t="s">
        <v>46</v>
      </c>
      <c r="C61" s="7" t="s">
        <v>47</v>
      </c>
      <c r="D61" s="7" t="s">
        <v>78</v>
      </c>
      <c r="E61" s="7" t="s">
        <v>79</v>
      </c>
      <c r="F61" s="7" t="s">
        <v>23</v>
      </c>
      <c r="G61" s="8">
        <v>16480</v>
      </c>
      <c r="H61" s="8">
        <v>16758</v>
      </c>
      <c r="I61" s="8">
        <v>19044</v>
      </c>
      <c r="J61" s="8">
        <v>19044</v>
      </c>
      <c r="K61" s="8">
        <v>19000</v>
      </c>
      <c r="L61" s="8"/>
      <c r="M61" s="8">
        <v>19234</v>
      </c>
      <c r="N61" s="8"/>
      <c r="O61" s="8">
        <f t="shared" si="0"/>
        <v>73758</v>
      </c>
      <c r="P61" s="8">
        <f t="shared" si="0"/>
        <v>35802</v>
      </c>
      <c r="Q61" s="9">
        <f t="shared" si="1"/>
        <v>1</v>
      </c>
      <c r="R61" s="9">
        <f t="shared" si="28"/>
        <v>1.0078256953045828</v>
      </c>
      <c r="S61" s="10">
        <f t="shared" si="29"/>
        <v>0.48539819409419993</v>
      </c>
      <c r="T61" s="11">
        <v>6075.88</v>
      </c>
      <c r="U61" s="11">
        <v>5885.01</v>
      </c>
      <c r="V61" s="9">
        <f t="shared" si="2"/>
        <v>0.96858562051916763</v>
      </c>
      <c r="W61" s="11">
        <v>17187.544241</v>
      </c>
      <c r="X61" s="11">
        <v>17154.838357000001</v>
      </c>
      <c r="Y61" s="9">
        <f t="shared" si="3"/>
        <v>0.99809711710169846</v>
      </c>
      <c r="Z61" s="1">
        <v>16200.666125</v>
      </c>
      <c r="AB61" s="12">
        <f t="shared" si="4"/>
        <v>0</v>
      </c>
      <c r="AC61" s="1">
        <v>20233.759999999998</v>
      </c>
      <c r="AE61" s="12">
        <f t="shared" si="5"/>
        <v>0</v>
      </c>
      <c r="AF61" s="1">
        <f t="shared" si="23"/>
        <v>59697.850365999999</v>
      </c>
      <c r="AG61" s="1">
        <f t="shared" si="7"/>
        <v>23039.848357000003</v>
      </c>
      <c r="AH61" s="12">
        <f t="shared" si="8"/>
        <v>0.3859410048392965</v>
      </c>
    </row>
    <row r="62" spans="1:34" x14ac:dyDescent="0.25">
      <c r="A62" s="7" t="s">
        <v>105</v>
      </c>
      <c r="B62" s="7" t="s">
        <v>46</v>
      </c>
      <c r="C62" s="7" t="s">
        <v>50</v>
      </c>
      <c r="D62" s="7" t="s">
        <v>58</v>
      </c>
      <c r="E62" s="7" t="s">
        <v>59</v>
      </c>
      <c r="F62" s="7" t="s">
        <v>23</v>
      </c>
      <c r="G62" s="8">
        <v>313</v>
      </c>
      <c r="H62" s="8">
        <v>313</v>
      </c>
      <c r="I62" s="8">
        <v>477</v>
      </c>
      <c r="J62" s="8">
        <v>477</v>
      </c>
      <c r="K62" s="8">
        <v>320</v>
      </c>
      <c r="L62" s="8"/>
      <c r="M62" s="8">
        <v>690</v>
      </c>
      <c r="N62" s="8"/>
      <c r="O62" s="8">
        <f t="shared" si="0"/>
        <v>1800</v>
      </c>
      <c r="P62" s="8">
        <f t="shared" si="0"/>
        <v>790</v>
      </c>
      <c r="Q62" s="9">
        <f t="shared" si="1"/>
        <v>1</v>
      </c>
      <c r="R62" s="9">
        <f t="shared" si="28"/>
        <v>1</v>
      </c>
      <c r="S62" s="10">
        <f t="shared" si="29"/>
        <v>0.43888888888888888</v>
      </c>
      <c r="T62" s="11">
        <v>1416.93</v>
      </c>
      <c r="U62" s="11">
        <v>1416.93</v>
      </c>
      <c r="V62" s="9">
        <f t="shared" si="2"/>
        <v>1</v>
      </c>
      <c r="W62" s="11">
        <v>1353.5</v>
      </c>
      <c r="X62" s="11">
        <v>1353.5</v>
      </c>
      <c r="Y62" s="9">
        <f t="shared" si="3"/>
        <v>1</v>
      </c>
      <c r="Z62" s="1">
        <v>1306.2850000000001</v>
      </c>
      <c r="AB62" s="12">
        <f t="shared" si="4"/>
        <v>0</v>
      </c>
      <c r="AC62" s="1">
        <v>3050</v>
      </c>
      <c r="AE62" s="12">
        <f t="shared" si="5"/>
        <v>0</v>
      </c>
      <c r="AF62" s="1">
        <f t="shared" si="23"/>
        <v>7126.7150000000001</v>
      </c>
      <c r="AG62" s="1">
        <f t="shared" si="7"/>
        <v>2770.4300000000003</v>
      </c>
      <c r="AH62" s="12">
        <f t="shared" si="8"/>
        <v>0.38873871061211235</v>
      </c>
    </row>
    <row r="63" spans="1:34" x14ac:dyDescent="0.25">
      <c r="A63" s="7" t="s">
        <v>105</v>
      </c>
      <c r="B63" s="7" t="s">
        <v>46</v>
      </c>
      <c r="C63" s="7" t="s">
        <v>60</v>
      </c>
      <c r="D63" s="7" t="s">
        <v>61</v>
      </c>
      <c r="E63" s="7" t="s">
        <v>62</v>
      </c>
      <c r="F63" s="7" t="s">
        <v>23</v>
      </c>
      <c r="G63" s="8">
        <v>5</v>
      </c>
      <c r="H63" s="8">
        <v>5</v>
      </c>
      <c r="I63" s="8">
        <v>10</v>
      </c>
      <c r="J63" s="8">
        <v>10</v>
      </c>
      <c r="K63" s="8">
        <v>9</v>
      </c>
      <c r="L63" s="8"/>
      <c r="M63" s="8">
        <v>4</v>
      </c>
      <c r="N63" s="8"/>
      <c r="O63" s="8">
        <f t="shared" si="0"/>
        <v>28</v>
      </c>
      <c r="P63" s="8">
        <f t="shared" si="0"/>
        <v>15</v>
      </c>
      <c r="Q63" s="9">
        <f t="shared" si="1"/>
        <v>1</v>
      </c>
      <c r="R63" s="9">
        <f t="shared" si="28"/>
        <v>1</v>
      </c>
      <c r="S63" s="10">
        <f t="shared" si="29"/>
        <v>0.5357142857142857</v>
      </c>
      <c r="T63" s="11">
        <v>1406.36</v>
      </c>
      <c r="U63" s="11">
        <v>1406.36</v>
      </c>
      <c r="V63" s="9">
        <f t="shared" si="2"/>
        <v>1</v>
      </c>
      <c r="W63" s="11">
        <v>2280.5</v>
      </c>
      <c r="X63" s="11">
        <v>2280.5</v>
      </c>
      <c r="Y63" s="9">
        <f t="shared" si="3"/>
        <v>1</v>
      </c>
      <c r="Z63" s="1">
        <v>1447.27</v>
      </c>
      <c r="AB63" s="12">
        <f t="shared" si="4"/>
        <v>0</v>
      </c>
      <c r="AC63" s="1">
        <v>7000</v>
      </c>
      <c r="AE63" s="12">
        <f t="shared" si="5"/>
        <v>0</v>
      </c>
      <c r="AF63" s="1">
        <f t="shared" si="23"/>
        <v>12134.13</v>
      </c>
      <c r="AG63" s="1">
        <f t="shared" si="7"/>
        <v>3686.8599999999997</v>
      </c>
      <c r="AH63" s="12">
        <f t="shared" si="8"/>
        <v>0.30384213783765296</v>
      </c>
    </row>
    <row r="64" spans="1:34" x14ac:dyDescent="0.25">
      <c r="A64" s="7" t="s">
        <v>105</v>
      </c>
      <c r="B64" s="7" t="s">
        <v>63</v>
      </c>
      <c r="C64" s="7" t="s">
        <v>64</v>
      </c>
      <c r="D64" s="7" t="s">
        <v>65</v>
      </c>
      <c r="E64" s="7" t="s">
        <v>66</v>
      </c>
      <c r="F64" s="7" t="s">
        <v>55</v>
      </c>
      <c r="G64" s="8">
        <v>35</v>
      </c>
      <c r="H64" s="8">
        <v>35</v>
      </c>
      <c r="I64" s="8">
        <v>37</v>
      </c>
      <c r="J64" s="8">
        <v>37</v>
      </c>
      <c r="K64" s="8">
        <v>39</v>
      </c>
      <c r="L64" s="8"/>
      <c r="M64" s="8">
        <v>40</v>
      </c>
      <c r="N64" s="8"/>
      <c r="O64" s="8" t="s">
        <v>20</v>
      </c>
      <c r="P64" s="8" t="s">
        <v>20</v>
      </c>
      <c r="Q64" s="9">
        <f t="shared" si="1"/>
        <v>1</v>
      </c>
      <c r="R64" s="9">
        <f>+J64/I64</f>
        <v>1</v>
      </c>
      <c r="S64" s="10">
        <f>+J64/M64</f>
        <v>0.92500000000000004</v>
      </c>
      <c r="T64" s="11">
        <v>10725.51</v>
      </c>
      <c r="U64" s="11">
        <v>5396.66</v>
      </c>
      <c r="V64" s="9">
        <f t="shared" si="2"/>
        <v>0.50316115504064607</v>
      </c>
      <c r="W64" s="11">
        <v>13500</v>
      </c>
      <c r="X64" s="11">
        <v>13495.321655</v>
      </c>
      <c r="Y64" s="9">
        <f t="shared" si="3"/>
        <v>0.99965345592592592</v>
      </c>
      <c r="Z64" s="1">
        <v>9980</v>
      </c>
      <c r="AB64" s="12">
        <f t="shared" si="4"/>
        <v>0</v>
      </c>
      <c r="AC64" s="1">
        <v>19000</v>
      </c>
      <c r="AE64" s="12">
        <f t="shared" si="5"/>
        <v>0</v>
      </c>
      <c r="AF64" s="1">
        <f t="shared" si="23"/>
        <v>53205.51</v>
      </c>
      <c r="AG64" s="1">
        <f t="shared" si="7"/>
        <v>18891.981655</v>
      </c>
      <c r="AH64" s="12">
        <f t="shared" si="8"/>
        <v>0.3550756614305548</v>
      </c>
    </row>
    <row r="65" spans="1:34" x14ac:dyDescent="0.25">
      <c r="A65" s="7" t="s">
        <v>105</v>
      </c>
      <c r="B65" s="7" t="s">
        <v>71</v>
      </c>
      <c r="C65" s="7" t="s">
        <v>72</v>
      </c>
      <c r="D65" s="7" t="s">
        <v>73</v>
      </c>
      <c r="E65" s="7" t="s">
        <v>74</v>
      </c>
      <c r="F65" s="7" t="s">
        <v>19</v>
      </c>
      <c r="G65" s="8">
        <v>1</v>
      </c>
      <c r="H65" s="8">
        <v>1</v>
      </c>
      <c r="I65" s="8">
        <v>1</v>
      </c>
      <c r="J65" s="8">
        <v>1</v>
      </c>
      <c r="K65" s="8">
        <v>1</v>
      </c>
      <c r="L65" s="8"/>
      <c r="M65" s="8">
        <v>1</v>
      </c>
      <c r="N65" s="8"/>
      <c r="O65" s="8" t="s">
        <v>20</v>
      </c>
      <c r="P65" s="8" t="s">
        <v>20</v>
      </c>
      <c r="Q65" s="9">
        <f t="shared" si="1"/>
        <v>1</v>
      </c>
      <c r="R65" s="9">
        <f>AVERAGE(H65,J65)/AVERAGE(G65,I65)</f>
        <v>1</v>
      </c>
      <c r="S65" s="10">
        <f>(H65+J65)/(G65+I65+K65+M65)</f>
        <v>0.5</v>
      </c>
      <c r="T65" s="11">
        <v>9209.66</v>
      </c>
      <c r="U65" s="11">
        <v>9202.4699999999993</v>
      </c>
      <c r="V65" s="9">
        <f t="shared" si="2"/>
        <v>0.9992192979979716</v>
      </c>
      <c r="W65" s="11">
        <v>24264.925350000001</v>
      </c>
      <c r="X65" s="11">
        <v>24237.422770000001</v>
      </c>
      <c r="Y65" s="9">
        <f t="shared" si="3"/>
        <v>0.99886657059095385</v>
      </c>
      <c r="Z65" s="1">
        <v>27571</v>
      </c>
      <c r="AB65" s="12">
        <f t="shared" si="4"/>
        <v>0</v>
      </c>
      <c r="AC65" s="1">
        <v>31535.89</v>
      </c>
      <c r="AE65" s="12">
        <f t="shared" si="5"/>
        <v>0</v>
      </c>
      <c r="AF65" s="1">
        <f t="shared" si="23"/>
        <v>92581.475349999993</v>
      </c>
      <c r="AG65" s="1">
        <f t="shared" si="7"/>
        <v>33439.892769999999</v>
      </c>
      <c r="AH65" s="12">
        <f t="shared" si="8"/>
        <v>0.36119420913937728</v>
      </c>
    </row>
    <row r="66" spans="1:34" x14ac:dyDescent="0.25">
      <c r="A66" s="7" t="s">
        <v>110</v>
      </c>
      <c r="B66" s="7" t="s">
        <v>26</v>
      </c>
      <c r="C66" s="7" t="s">
        <v>27</v>
      </c>
      <c r="D66" s="7" t="s">
        <v>34</v>
      </c>
      <c r="E66" s="7" t="s">
        <v>35</v>
      </c>
      <c r="F66" s="7" t="s">
        <v>23</v>
      </c>
      <c r="G66" s="8">
        <v>184</v>
      </c>
      <c r="H66" s="8">
        <v>184</v>
      </c>
      <c r="I66" s="8">
        <v>243</v>
      </c>
      <c r="J66" s="8">
        <v>243</v>
      </c>
      <c r="K66" s="8">
        <v>222</v>
      </c>
      <c r="L66" s="8"/>
      <c r="M66" s="8">
        <v>201</v>
      </c>
      <c r="N66" s="8"/>
      <c r="O66" s="8">
        <f t="shared" si="0"/>
        <v>850</v>
      </c>
      <c r="P66" s="8">
        <f t="shared" si="0"/>
        <v>427</v>
      </c>
      <c r="Q66" s="9">
        <f t="shared" si="1"/>
        <v>1</v>
      </c>
      <c r="R66" s="9">
        <f t="shared" ref="R66:R67" si="30">+(H66+J66)/(G66+I66)</f>
        <v>1</v>
      </c>
      <c r="S66" s="10">
        <f t="shared" ref="S66:S67" si="31">+(H66+J66)/(G66+I66+K66+M66)</f>
        <v>0.50235294117647056</v>
      </c>
      <c r="T66" s="11">
        <v>1513.64</v>
      </c>
      <c r="U66" s="11">
        <v>1508.01</v>
      </c>
      <c r="V66" s="9">
        <f t="shared" si="2"/>
        <v>0.99628048941624159</v>
      </c>
      <c r="W66" s="11">
        <v>2324.57672</v>
      </c>
      <c r="X66" s="11">
        <v>2324.57672</v>
      </c>
      <c r="Y66" s="9">
        <f t="shared" si="3"/>
        <v>1</v>
      </c>
      <c r="Z66" s="1">
        <v>2735.6260000000002</v>
      </c>
      <c r="AB66" s="12">
        <f t="shared" si="4"/>
        <v>0</v>
      </c>
      <c r="AC66" s="1">
        <v>1725.56</v>
      </c>
      <c r="AE66" s="12">
        <f t="shared" si="5"/>
        <v>0</v>
      </c>
      <c r="AF66" s="1">
        <f t="shared" si="23"/>
        <v>8299.40272</v>
      </c>
      <c r="AG66" s="1">
        <f t="shared" si="7"/>
        <v>3832.5867200000002</v>
      </c>
      <c r="AH66" s="12">
        <f t="shared" si="8"/>
        <v>0.46179066726864415</v>
      </c>
    </row>
    <row r="67" spans="1:34" x14ac:dyDescent="0.25">
      <c r="A67" s="7" t="s">
        <v>110</v>
      </c>
      <c r="B67" s="7" t="s">
        <v>26</v>
      </c>
      <c r="C67" s="7" t="s">
        <v>27</v>
      </c>
      <c r="D67" s="7" t="s">
        <v>38</v>
      </c>
      <c r="E67" s="7" t="s">
        <v>39</v>
      </c>
      <c r="F67" s="7" t="s">
        <v>23</v>
      </c>
      <c r="G67" s="8">
        <v>105</v>
      </c>
      <c r="H67" s="8">
        <v>105</v>
      </c>
      <c r="I67" s="8">
        <v>194</v>
      </c>
      <c r="J67" s="8">
        <v>194</v>
      </c>
      <c r="K67" s="8">
        <v>209</v>
      </c>
      <c r="L67" s="8"/>
      <c r="M67" s="8">
        <v>209</v>
      </c>
      <c r="N67" s="8"/>
      <c r="O67" s="8">
        <f t="shared" si="0"/>
        <v>717</v>
      </c>
      <c r="P67" s="8">
        <f t="shared" si="0"/>
        <v>299</v>
      </c>
      <c r="Q67" s="9">
        <f t="shared" si="1"/>
        <v>1</v>
      </c>
      <c r="R67" s="9">
        <f t="shared" si="30"/>
        <v>1</v>
      </c>
      <c r="S67" s="10">
        <f t="shared" si="31"/>
        <v>0.41701534170153415</v>
      </c>
      <c r="T67" s="11">
        <v>1011.98</v>
      </c>
      <c r="U67" s="11">
        <v>1011.98</v>
      </c>
      <c r="V67" s="9">
        <f t="shared" si="2"/>
        <v>1</v>
      </c>
      <c r="W67" s="11">
        <v>1846.7625</v>
      </c>
      <c r="X67" s="11">
        <v>1846.7625</v>
      </c>
      <c r="Y67" s="9">
        <f t="shared" si="3"/>
        <v>1</v>
      </c>
      <c r="Z67" s="1">
        <v>2258.8310000000001</v>
      </c>
      <c r="AB67" s="12">
        <f t="shared" si="4"/>
        <v>0</v>
      </c>
      <c r="AC67" s="1">
        <v>1698.4</v>
      </c>
      <c r="AE67" s="12">
        <f t="shared" si="5"/>
        <v>0</v>
      </c>
      <c r="AF67" s="1">
        <f t="shared" si="23"/>
        <v>6815.9735000000001</v>
      </c>
      <c r="AG67" s="1">
        <f t="shared" si="7"/>
        <v>2858.7425000000003</v>
      </c>
      <c r="AH67" s="12">
        <f t="shared" si="8"/>
        <v>0.41941807725631564</v>
      </c>
    </row>
    <row r="68" spans="1:34" x14ac:dyDescent="0.25">
      <c r="A68" s="7" t="s">
        <v>110</v>
      </c>
      <c r="B68" s="7" t="s">
        <v>26</v>
      </c>
      <c r="C68" s="7" t="s">
        <v>27</v>
      </c>
      <c r="D68" s="7" t="s">
        <v>40</v>
      </c>
      <c r="E68" s="7" t="s">
        <v>41</v>
      </c>
      <c r="F68" s="7" t="s">
        <v>19</v>
      </c>
      <c r="G68" s="8">
        <v>18</v>
      </c>
      <c r="H68" s="8">
        <v>18</v>
      </c>
      <c r="I68" s="8">
        <v>18</v>
      </c>
      <c r="J68" s="8">
        <v>18</v>
      </c>
      <c r="K68" s="8">
        <v>18</v>
      </c>
      <c r="L68" s="8"/>
      <c r="M68" s="8">
        <v>18</v>
      </c>
      <c r="N68" s="8"/>
      <c r="O68" s="8" t="s">
        <v>20</v>
      </c>
      <c r="P68" s="8" t="s">
        <v>20</v>
      </c>
      <c r="Q68" s="9">
        <f t="shared" si="1"/>
        <v>1</v>
      </c>
      <c r="R68" s="9">
        <f>AVERAGE(H68,J68)/AVERAGE(G68,I68)</f>
        <v>1</v>
      </c>
      <c r="S68" s="10">
        <f>(H68+J68)/(G68+I68+K68+M68)</f>
        <v>0.5</v>
      </c>
      <c r="T68" s="11">
        <v>252.77</v>
      </c>
      <c r="U68" s="11">
        <v>252.76</v>
      </c>
      <c r="V68" s="9">
        <f t="shared" si="2"/>
        <v>0.99996043834315773</v>
      </c>
      <c r="W68" s="11">
        <v>2674.9193799999998</v>
      </c>
      <c r="X68" s="11">
        <v>2669.9900539999999</v>
      </c>
      <c r="Y68" s="9">
        <f t="shared" si="3"/>
        <v>0.99815720576969313</v>
      </c>
      <c r="Z68" s="1">
        <v>1715.4449999999999</v>
      </c>
      <c r="AB68" s="12">
        <f t="shared" si="4"/>
        <v>0</v>
      </c>
      <c r="AC68" s="1">
        <v>2498.16</v>
      </c>
      <c r="AE68" s="12">
        <f t="shared" si="5"/>
        <v>0</v>
      </c>
      <c r="AF68" s="1">
        <f t="shared" si="23"/>
        <v>7141.2943799999994</v>
      </c>
      <c r="AG68" s="1">
        <f t="shared" si="7"/>
        <v>2922.7500540000001</v>
      </c>
      <c r="AH68" s="12">
        <f t="shared" si="8"/>
        <v>0.40927455142942876</v>
      </c>
    </row>
    <row r="69" spans="1:34" x14ac:dyDescent="0.25">
      <c r="A69" s="7" t="s">
        <v>110</v>
      </c>
      <c r="B69" s="7" t="s">
        <v>26</v>
      </c>
      <c r="C69" s="7" t="s">
        <v>27</v>
      </c>
      <c r="D69" s="7" t="s">
        <v>44</v>
      </c>
      <c r="E69" s="7" t="s">
        <v>45</v>
      </c>
      <c r="F69" s="7" t="s">
        <v>23</v>
      </c>
      <c r="G69" s="8">
        <v>6</v>
      </c>
      <c r="H69" s="8">
        <v>6</v>
      </c>
      <c r="I69" s="8">
        <v>54</v>
      </c>
      <c r="J69" s="8">
        <v>54</v>
      </c>
      <c r="K69" s="8">
        <v>24</v>
      </c>
      <c r="L69" s="8"/>
      <c r="M69" s="8">
        <v>21</v>
      </c>
      <c r="N69" s="8"/>
      <c r="O69" s="8">
        <f t="shared" ref="O69:P76" si="32">+G69+I69+K69+M69</f>
        <v>105</v>
      </c>
      <c r="P69" s="8">
        <f t="shared" si="32"/>
        <v>60</v>
      </c>
      <c r="Q69" s="9">
        <f t="shared" ref="Q69:Q76" si="33">+J69/I69</f>
        <v>1</v>
      </c>
      <c r="R69" s="9">
        <f t="shared" ref="R69:R72" si="34">+(H69+J69)/(G69+I69)</f>
        <v>1</v>
      </c>
      <c r="S69" s="10">
        <f t="shared" ref="S69:S72" si="35">+(H69+J69)/(G69+I69+K69+M69)</f>
        <v>0.5714285714285714</v>
      </c>
      <c r="T69" s="11">
        <v>71.61</v>
      </c>
      <c r="U69" s="11">
        <v>71.16</v>
      </c>
      <c r="V69" s="9">
        <f t="shared" ref="V69:V76" si="36">+U69/T69</f>
        <v>0.99371596145789687</v>
      </c>
      <c r="W69" s="11">
        <v>795.32628999999997</v>
      </c>
      <c r="X69" s="11">
        <v>795.32628999999997</v>
      </c>
      <c r="Y69" s="9">
        <f t="shared" ref="Y69:Y76" si="37">+X69/W69</f>
        <v>1</v>
      </c>
      <c r="Z69" s="1">
        <v>437.78500000000003</v>
      </c>
      <c r="AB69" s="12">
        <f t="shared" ref="AB69:AB76" si="38">+AA69/Z69</f>
        <v>0</v>
      </c>
      <c r="AC69" s="1">
        <v>666.67</v>
      </c>
      <c r="AE69" s="12">
        <f t="shared" ref="AE69:AE76" si="39">+AD69/AC69</f>
        <v>0</v>
      </c>
      <c r="AF69" s="1">
        <f t="shared" ref="AF69:AG76" si="40">+T69+W69+Z69+AC69</f>
        <v>1971.39129</v>
      </c>
      <c r="AG69" s="1">
        <f t="shared" si="40"/>
        <v>866.48628999999994</v>
      </c>
      <c r="AH69" s="12">
        <f t="shared" ref="AH69:AH76" si="41">+AG69/AF69</f>
        <v>0.43953034306040784</v>
      </c>
    </row>
    <row r="70" spans="1:34" x14ac:dyDescent="0.25">
      <c r="A70" s="7" t="s">
        <v>110</v>
      </c>
      <c r="B70" s="7" t="s">
        <v>26</v>
      </c>
      <c r="C70" s="7" t="s">
        <v>27</v>
      </c>
      <c r="D70" s="7" t="s">
        <v>76</v>
      </c>
      <c r="E70" s="7" t="s">
        <v>77</v>
      </c>
      <c r="F70" s="7" t="s">
        <v>23</v>
      </c>
      <c r="G70" s="8">
        <v>50</v>
      </c>
      <c r="H70" s="8">
        <v>50</v>
      </c>
      <c r="I70" s="8">
        <v>195</v>
      </c>
      <c r="J70" s="8">
        <v>195</v>
      </c>
      <c r="K70" s="8">
        <v>86</v>
      </c>
      <c r="L70" s="8"/>
      <c r="M70" s="8">
        <v>35</v>
      </c>
      <c r="N70" s="8"/>
      <c r="O70" s="8">
        <f t="shared" si="32"/>
        <v>366</v>
      </c>
      <c r="P70" s="8">
        <f t="shared" si="32"/>
        <v>245</v>
      </c>
      <c r="Q70" s="9">
        <f t="shared" si="33"/>
        <v>1</v>
      </c>
      <c r="R70" s="9">
        <f t="shared" si="34"/>
        <v>1</v>
      </c>
      <c r="S70" s="10">
        <f t="shared" si="35"/>
        <v>0.6693989071038251</v>
      </c>
      <c r="T70" s="11">
        <v>935.58</v>
      </c>
      <c r="U70" s="11">
        <v>908.34</v>
      </c>
      <c r="V70" s="9">
        <f t="shared" si="36"/>
        <v>0.97088437119220161</v>
      </c>
      <c r="W70" s="11">
        <v>1362.223182</v>
      </c>
      <c r="X70" s="11">
        <v>1323.491937</v>
      </c>
      <c r="Y70" s="9">
        <f t="shared" si="37"/>
        <v>0.97156762158229082</v>
      </c>
      <c r="Z70" s="1">
        <v>1472.896</v>
      </c>
      <c r="AB70" s="12">
        <f t="shared" si="38"/>
        <v>0</v>
      </c>
      <c r="AC70" s="1">
        <v>1558.93</v>
      </c>
      <c r="AE70" s="12">
        <f t="shared" si="39"/>
        <v>0</v>
      </c>
      <c r="AF70" s="1">
        <f t="shared" si="40"/>
        <v>5329.6291820000006</v>
      </c>
      <c r="AG70" s="1">
        <f t="shared" si="40"/>
        <v>2231.8319369999999</v>
      </c>
      <c r="AH70" s="12">
        <f t="shared" si="41"/>
        <v>0.41875932842338592</v>
      </c>
    </row>
    <row r="71" spans="1:34" x14ac:dyDescent="0.25">
      <c r="A71" s="7" t="s">
        <v>110</v>
      </c>
      <c r="B71" s="7" t="s">
        <v>46</v>
      </c>
      <c r="C71" s="7" t="s">
        <v>50</v>
      </c>
      <c r="D71" s="7" t="s">
        <v>53</v>
      </c>
      <c r="E71" s="7" t="s">
        <v>54</v>
      </c>
      <c r="F71" s="7" t="s">
        <v>23</v>
      </c>
      <c r="G71" s="8">
        <v>0.2</v>
      </c>
      <c r="H71" s="8">
        <v>0.2</v>
      </c>
      <c r="I71" s="8">
        <v>0.3</v>
      </c>
      <c r="J71" s="8">
        <v>0.3</v>
      </c>
      <c r="K71" s="8">
        <v>0.3</v>
      </c>
      <c r="L71" s="8"/>
      <c r="M71" s="8">
        <v>0.2</v>
      </c>
      <c r="N71" s="8"/>
      <c r="O71" s="8">
        <f t="shared" si="32"/>
        <v>1</v>
      </c>
      <c r="P71" s="8">
        <f t="shared" si="32"/>
        <v>0.5</v>
      </c>
      <c r="Q71" s="9">
        <f t="shared" si="33"/>
        <v>1</v>
      </c>
      <c r="R71" s="9">
        <f t="shared" si="34"/>
        <v>1</v>
      </c>
      <c r="S71" s="10">
        <f t="shared" si="35"/>
        <v>0.5</v>
      </c>
      <c r="T71" s="11">
        <v>1207.94</v>
      </c>
      <c r="U71" s="11">
        <v>1207.94</v>
      </c>
      <c r="V71" s="9">
        <f t="shared" si="36"/>
        <v>1</v>
      </c>
      <c r="W71" s="11">
        <v>1245.4834410000001</v>
      </c>
      <c r="X71" s="11">
        <v>1245.4834410000001</v>
      </c>
      <c r="Y71" s="9">
        <f t="shared" si="37"/>
        <v>1</v>
      </c>
      <c r="Z71" s="1">
        <v>1262.0060000000001</v>
      </c>
      <c r="AB71" s="12">
        <f t="shared" si="38"/>
        <v>0</v>
      </c>
      <c r="AC71" s="1">
        <v>1060.9000000000001</v>
      </c>
      <c r="AE71" s="12">
        <f t="shared" si="39"/>
        <v>0</v>
      </c>
      <c r="AF71" s="1">
        <f t="shared" si="40"/>
        <v>4776.3294409999999</v>
      </c>
      <c r="AG71" s="1">
        <f t="shared" si="40"/>
        <v>2453.4234409999999</v>
      </c>
      <c r="AH71" s="12">
        <f t="shared" si="41"/>
        <v>0.51366294375338084</v>
      </c>
    </row>
    <row r="72" spans="1:34" x14ac:dyDescent="0.25">
      <c r="A72" s="7" t="s">
        <v>110</v>
      </c>
      <c r="B72" s="7" t="s">
        <v>46</v>
      </c>
      <c r="C72" s="7" t="s">
        <v>50</v>
      </c>
      <c r="D72" s="7" t="s">
        <v>58</v>
      </c>
      <c r="E72" s="7" t="s">
        <v>59</v>
      </c>
      <c r="F72" s="7" t="s">
        <v>23</v>
      </c>
      <c r="G72" s="8">
        <v>69</v>
      </c>
      <c r="H72" s="8">
        <v>69</v>
      </c>
      <c r="I72" s="8">
        <v>254</v>
      </c>
      <c r="J72" s="8">
        <v>254</v>
      </c>
      <c r="K72" s="8">
        <v>90</v>
      </c>
      <c r="L72" s="8"/>
      <c r="M72" s="8">
        <v>45</v>
      </c>
      <c r="N72" s="8"/>
      <c r="O72" s="8">
        <f t="shared" si="32"/>
        <v>458</v>
      </c>
      <c r="P72" s="8">
        <f t="shared" si="32"/>
        <v>323</v>
      </c>
      <c r="Q72" s="9">
        <f t="shared" si="33"/>
        <v>1</v>
      </c>
      <c r="R72" s="9">
        <f t="shared" si="34"/>
        <v>1</v>
      </c>
      <c r="S72" s="10">
        <f t="shared" si="35"/>
        <v>0.70524017467248912</v>
      </c>
      <c r="T72" s="11">
        <v>472.38</v>
      </c>
      <c r="U72" s="11">
        <v>472.38</v>
      </c>
      <c r="V72" s="9">
        <f t="shared" si="36"/>
        <v>1</v>
      </c>
      <c r="W72" s="11">
        <v>4195.1741009999996</v>
      </c>
      <c r="X72" s="11">
        <v>4179.6443140000001</v>
      </c>
      <c r="Y72" s="9">
        <f t="shared" si="37"/>
        <v>0.99629817818614541</v>
      </c>
      <c r="Z72" s="1">
        <v>3269.8110000000001</v>
      </c>
      <c r="AB72" s="12">
        <f t="shared" si="38"/>
        <v>0</v>
      </c>
      <c r="AC72" s="1">
        <v>1782</v>
      </c>
      <c r="AE72" s="12">
        <f t="shared" si="39"/>
        <v>0</v>
      </c>
      <c r="AF72" s="1">
        <f t="shared" si="40"/>
        <v>9719.3651009999994</v>
      </c>
      <c r="AG72" s="1">
        <f t="shared" si="40"/>
        <v>4652.0243140000002</v>
      </c>
      <c r="AH72" s="12">
        <f t="shared" si="41"/>
        <v>0.47863458833554529</v>
      </c>
    </row>
    <row r="73" spans="1:34" x14ac:dyDescent="0.25">
      <c r="A73" s="7" t="s">
        <v>110</v>
      </c>
      <c r="B73" s="7" t="s">
        <v>63</v>
      </c>
      <c r="C73" s="7" t="s">
        <v>64</v>
      </c>
      <c r="D73" s="7" t="s">
        <v>65</v>
      </c>
      <c r="E73" s="7" t="s">
        <v>66</v>
      </c>
      <c r="F73" s="7" t="s">
        <v>19</v>
      </c>
      <c r="G73" s="8">
        <v>3</v>
      </c>
      <c r="H73" s="8">
        <v>2.97</v>
      </c>
      <c r="I73" s="8">
        <v>3</v>
      </c>
      <c r="J73" s="8">
        <v>3</v>
      </c>
      <c r="K73" s="8">
        <v>3</v>
      </c>
      <c r="L73" s="8"/>
      <c r="M73" s="8">
        <v>3</v>
      </c>
      <c r="N73" s="8"/>
      <c r="O73" s="8" t="s">
        <v>20</v>
      </c>
      <c r="P73" s="8" t="s">
        <v>20</v>
      </c>
      <c r="Q73" s="9">
        <f t="shared" si="33"/>
        <v>1</v>
      </c>
      <c r="R73" s="9">
        <f>AVERAGE(H73,J73)/AVERAGE(G73,I73)</f>
        <v>0.99500000000000011</v>
      </c>
      <c r="S73" s="10">
        <f>(H73+J73)/(G73+I73+K73+M73)</f>
        <v>0.49750000000000005</v>
      </c>
      <c r="T73" s="11">
        <v>1981.2</v>
      </c>
      <c r="U73" s="11">
        <v>1981.2</v>
      </c>
      <c r="V73" s="9">
        <f t="shared" si="36"/>
        <v>1</v>
      </c>
      <c r="W73" s="11">
        <v>8886.9629499999992</v>
      </c>
      <c r="X73" s="11">
        <v>5806.4871419999999</v>
      </c>
      <c r="Y73" s="9">
        <f t="shared" si="37"/>
        <v>0.65337136822428188</v>
      </c>
      <c r="Z73" s="1">
        <v>734.26099999999997</v>
      </c>
      <c r="AB73" s="12">
        <f t="shared" si="38"/>
        <v>0</v>
      </c>
      <c r="AC73" s="1">
        <v>655.08000000000004</v>
      </c>
      <c r="AE73" s="12">
        <f t="shared" si="39"/>
        <v>0</v>
      </c>
      <c r="AF73" s="1">
        <f t="shared" si="40"/>
        <v>12257.50395</v>
      </c>
      <c r="AG73" s="1">
        <f t="shared" si="40"/>
        <v>7787.6871419999998</v>
      </c>
      <c r="AH73" s="12">
        <f t="shared" si="41"/>
        <v>0.6353403738450355</v>
      </c>
    </row>
    <row r="74" spans="1:34" x14ac:dyDescent="0.25">
      <c r="A74" s="7" t="s">
        <v>110</v>
      </c>
      <c r="B74" s="7" t="s">
        <v>63</v>
      </c>
      <c r="C74" s="7" t="s">
        <v>64</v>
      </c>
      <c r="D74" s="7" t="s">
        <v>111</v>
      </c>
      <c r="E74" s="7" t="s">
        <v>112</v>
      </c>
      <c r="F74" s="7" t="s">
        <v>23</v>
      </c>
      <c r="G74" s="8">
        <v>0.14000000000000001</v>
      </c>
      <c r="H74" s="8">
        <v>0.14000000000000001</v>
      </c>
      <c r="I74" s="8">
        <v>0.31</v>
      </c>
      <c r="J74" s="8">
        <v>0.31</v>
      </c>
      <c r="K74" s="8">
        <v>0.55000000000000004</v>
      </c>
      <c r="L74" s="8"/>
      <c r="M74" s="8">
        <v>0</v>
      </c>
      <c r="N74" s="8"/>
      <c r="O74" s="8">
        <f t="shared" si="32"/>
        <v>1</v>
      </c>
      <c r="P74" s="8">
        <f t="shared" si="32"/>
        <v>0.45</v>
      </c>
      <c r="Q74" s="9">
        <f t="shared" si="33"/>
        <v>1</v>
      </c>
      <c r="R74" s="9">
        <f>+(H74+J74)/(G74+I74)</f>
        <v>1</v>
      </c>
      <c r="S74" s="10">
        <f>+(H74+J74)/(G74+I74+K74+M74)</f>
        <v>0.45</v>
      </c>
      <c r="T74" s="11">
        <v>6033.99</v>
      </c>
      <c r="U74" s="11">
        <v>6030.82</v>
      </c>
      <c r="V74" s="9">
        <f t="shared" si="36"/>
        <v>0.999474642815119</v>
      </c>
      <c r="W74" s="11">
        <v>23629.860004999999</v>
      </c>
      <c r="X74" s="11">
        <v>23567.180007999999</v>
      </c>
      <c r="Y74" s="9">
        <f t="shared" si="37"/>
        <v>0.99734742410717891</v>
      </c>
      <c r="Z74" s="1">
        <v>19720.583999999999</v>
      </c>
      <c r="AB74" s="12">
        <f t="shared" si="38"/>
        <v>0</v>
      </c>
      <c r="AC74" s="1">
        <v>132.75</v>
      </c>
      <c r="AE74" s="12">
        <f t="shared" si="39"/>
        <v>0</v>
      </c>
      <c r="AF74" s="1">
        <f t="shared" si="40"/>
        <v>49517.184005000003</v>
      </c>
      <c r="AG74" s="1">
        <f t="shared" si="40"/>
        <v>29598.000007999999</v>
      </c>
      <c r="AH74" s="12">
        <f t="shared" si="41"/>
        <v>0.5977318905091884</v>
      </c>
    </row>
    <row r="75" spans="1:34" x14ac:dyDescent="0.25">
      <c r="A75" s="7" t="s">
        <v>110</v>
      </c>
      <c r="B75" s="7" t="s">
        <v>71</v>
      </c>
      <c r="C75" s="7" t="s">
        <v>72</v>
      </c>
      <c r="D75" s="7" t="s">
        <v>73</v>
      </c>
      <c r="E75" s="7" t="s">
        <v>74</v>
      </c>
      <c r="F75" s="7" t="s">
        <v>19</v>
      </c>
      <c r="G75" s="8">
        <v>1</v>
      </c>
      <c r="H75" s="8">
        <v>0.95</v>
      </c>
      <c r="I75" s="8">
        <v>1</v>
      </c>
      <c r="J75" s="8">
        <v>0.99</v>
      </c>
      <c r="K75" s="8">
        <v>1</v>
      </c>
      <c r="L75" s="8"/>
      <c r="M75" s="8">
        <v>1</v>
      </c>
      <c r="N75" s="8"/>
      <c r="O75" s="8" t="s">
        <v>20</v>
      </c>
      <c r="P75" s="8" t="s">
        <v>20</v>
      </c>
      <c r="Q75" s="9">
        <f t="shared" si="33"/>
        <v>0.99</v>
      </c>
      <c r="R75" s="9">
        <f>AVERAGE(H75,J75)/AVERAGE(G75,I75)</f>
        <v>0.97</v>
      </c>
      <c r="S75" s="10">
        <f>(H75+J75)/(G75+I75+K75+M75)</f>
        <v>0.48499999999999999</v>
      </c>
      <c r="T75" s="11">
        <v>1233.98</v>
      </c>
      <c r="U75" s="11">
        <v>1202.6300000000001</v>
      </c>
      <c r="V75" s="9">
        <f t="shared" si="36"/>
        <v>0.97459440185416302</v>
      </c>
      <c r="W75" s="11">
        <v>3848.462528</v>
      </c>
      <c r="X75" s="11">
        <v>3816.6302019999998</v>
      </c>
      <c r="Y75" s="9">
        <f t="shared" si="37"/>
        <v>0.99172856023193678</v>
      </c>
      <c r="Z75" s="1">
        <v>3405.3049999999998</v>
      </c>
      <c r="AB75" s="12">
        <f t="shared" si="38"/>
        <v>0</v>
      </c>
      <c r="AC75" s="1">
        <v>3748.41</v>
      </c>
      <c r="AE75" s="12">
        <f t="shared" si="39"/>
        <v>0</v>
      </c>
      <c r="AF75" s="1">
        <f t="shared" si="40"/>
        <v>12236.157528</v>
      </c>
      <c r="AG75" s="1">
        <f t="shared" si="40"/>
        <v>5019.2602019999995</v>
      </c>
      <c r="AH75" s="12">
        <f t="shared" si="41"/>
        <v>0.41019905068355211</v>
      </c>
    </row>
    <row r="76" spans="1:34" x14ac:dyDescent="0.25">
      <c r="A76" s="7" t="s">
        <v>113</v>
      </c>
      <c r="B76" s="7" t="s">
        <v>26</v>
      </c>
      <c r="C76" s="7" t="s">
        <v>27</v>
      </c>
      <c r="D76" s="7" t="s">
        <v>108</v>
      </c>
      <c r="E76" s="7" t="s">
        <v>114</v>
      </c>
      <c r="F76" s="7" t="s">
        <v>23</v>
      </c>
      <c r="G76" s="8">
        <v>1</v>
      </c>
      <c r="H76" s="8">
        <v>1</v>
      </c>
      <c r="I76" s="8">
        <v>1</v>
      </c>
      <c r="J76" s="8">
        <v>0.34</v>
      </c>
      <c r="K76" s="8">
        <v>1</v>
      </c>
      <c r="L76" s="8"/>
      <c r="M76" s="8">
        <v>1</v>
      </c>
      <c r="N76" s="8"/>
      <c r="O76" s="8">
        <f t="shared" si="32"/>
        <v>4</v>
      </c>
      <c r="P76" s="8">
        <f t="shared" si="32"/>
        <v>1.34</v>
      </c>
      <c r="Q76" s="9">
        <f t="shared" si="33"/>
        <v>0.34</v>
      </c>
      <c r="R76" s="9">
        <f>+(H76+J76)/(G76+I76)</f>
        <v>0.67</v>
      </c>
      <c r="S76" s="10">
        <f>+(H76+J76)/(G76+I76+K76+M76)</f>
        <v>0.33500000000000002</v>
      </c>
      <c r="T76" s="11">
        <v>3101.1735709999998</v>
      </c>
      <c r="U76" s="11">
        <v>2997.0106460000002</v>
      </c>
      <c r="V76" s="9">
        <f t="shared" si="36"/>
        <v>0.96641177199043027</v>
      </c>
      <c r="W76" s="11">
        <v>12221.597247</v>
      </c>
      <c r="X76" s="11">
        <v>12221.597247</v>
      </c>
      <c r="Y76" s="9">
        <f t="shared" si="37"/>
        <v>1</v>
      </c>
      <c r="Z76" s="1">
        <v>14588.245000000001</v>
      </c>
      <c r="AB76" s="12">
        <f t="shared" si="38"/>
        <v>0</v>
      </c>
      <c r="AC76" s="1">
        <v>11933.2</v>
      </c>
      <c r="AE76" s="12">
        <f t="shared" si="39"/>
        <v>0</v>
      </c>
      <c r="AF76" s="1">
        <f t="shared" si="40"/>
        <v>41844.215817999997</v>
      </c>
      <c r="AG76" s="1">
        <f t="shared" si="40"/>
        <v>15218.607893</v>
      </c>
      <c r="AH76" s="12">
        <f t="shared" si="41"/>
        <v>0.36369681198454812</v>
      </c>
    </row>
    <row r="77" spans="1:34" x14ac:dyDescent="0.25"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2"/>
      <c r="R77" s="13"/>
      <c r="S77" s="14"/>
      <c r="V77" s="12"/>
      <c r="Y77" s="12"/>
      <c r="AB77" s="12"/>
      <c r="AE77" s="12"/>
      <c r="AF77" s="1"/>
      <c r="AG77" s="1"/>
      <c r="AH77" s="12"/>
    </row>
    <row r="78" spans="1:34" x14ac:dyDescent="0.25"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2"/>
      <c r="R78" s="13"/>
      <c r="S78" s="14"/>
      <c r="V78" s="12"/>
      <c r="Y78" s="12"/>
      <c r="AB78" s="12"/>
      <c r="AE78" s="12"/>
      <c r="AF78" s="1"/>
      <c r="AG78" s="1"/>
      <c r="AH78" s="12"/>
    </row>
    <row r="79" spans="1:34" x14ac:dyDescent="0.25"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2"/>
      <c r="R79" s="13"/>
      <c r="S79" s="14"/>
      <c r="V79" s="12"/>
      <c r="Y79" s="12"/>
      <c r="AB79" s="12"/>
      <c r="AE79" s="12"/>
      <c r="AF79" s="1"/>
      <c r="AG79" s="1"/>
      <c r="AH79" s="12"/>
    </row>
    <row r="80" spans="1:34" x14ac:dyDescent="0.25"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2"/>
      <c r="R80" s="13"/>
      <c r="S80" s="14"/>
      <c r="V80" s="12"/>
      <c r="Y80" s="12"/>
      <c r="AB80" s="12"/>
      <c r="AE80" s="12"/>
      <c r="AF80" s="1"/>
      <c r="AG80" s="1"/>
      <c r="AH80" s="12"/>
    </row>
    <row r="81" spans="7:34" x14ac:dyDescent="0.25"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2"/>
      <c r="R81" s="13"/>
      <c r="S81" s="14"/>
      <c r="V81" s="12"/>
      <c r="Y81" s="12"/>
      <c r="AB81" s="12"/>
      <c r="AE81" s="12"/>
      <c r="AF81" s="1"/>
      <c r="AG81" s="1"/>
      <c r="AH81" s="12"/>
    </row>
    <row r="82" spans="7:34" x14ac:dyDescent="0.25"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2"/>
      <c r="R82" s="13"/>
      <c r="S82" s="14"/>
      <c r="V82" s="12"/>
      <c r="Y82" s="12"/>
      <c r="AB82" s="12"/>
      <c r="AE82" s="12"/>
      <c r="AF82" s="1"/>
      <c r="AG82" s="1"/>
      <c r="AH82" s="12"/>
    </row>
    <row r="85" spans="7:34" x14ac:dyDescent="0.25">
      <c r="G85" s="13"/>
    </row>
    <row r="86" spans="7:34" x14ac:dyDescent="0.25">
      <c r="G86" s="13"/>
    </row>
    <row r="87" spans="7:34" x14ac:dyDescent="0.25">
      <c r="G87" s="13"/>
      <c r="L87" s="13"/>
      <c r="M87" s="13"/>
      <c r="N87" s="12"/>
    </row>
    <row r="88" spans="7:34" x14ac:dyDescent="0.25">
      <c r="G88" s="13"/>
      <c r="L88" s="13"/>
      <c r="M88" s="13"/>
      <c r="N88" s="12"/>
    </row>
    <row r="89" spans="7:34" x14ac:dyDescent="0.25">
      <c r="L89" s="13"/>
      <c r="M89" s="13"/>
      <c r="N89" s="12"/>
    </row>
    <row r="90" spans="7:34" x14ac:dyDescent="0.25">
      <c r="L90" s="13"/>
      <c r="M90" s="13"/>
      <c r="N90" s="12"/>
    </row>
    <row r="91" spans="7:34" x14ac:dyDescent="0.25">
      <c r="L91" s="13"/>
      <c r="M91" s="13"/>
      <c r="N91" s="12"/>
    </row>
  </sheetData>
  <autoFilter ref="A3:AG82" xr:uid="{00000000-0009-0000-0000-000000000000}"/>
  <mergeCells count="21">
    <mergeCell ref="F1:F3"/>
    <mergeCell ref="A1:A3"/>
    <mergeCell ref="B1:B3"/>
    <mergeCell ref="C1:C3"/>
    <mergeCell ref="D1:D3"/>
    <mergeCell ref="E1:E3"/>
    <mergeCell ref="G1:S1"/>
    <mergeCell ref="T1:Y1"/>
    <mergeCell ref="G2:H2"/>
    <mergeCell ref="I2:J2"/>
    <mergeCell ref="K2:L2"/>
    <mergeCell ref="M2:N2"/>
    <mergeCell ref="O2:P2"/>
    <mergeCell ref="Q2:Q3"/>
    <mergeCell ref="R2:R3"/>
    <mergeCell ref="S2:S3"/>
    <mergeCell ref="T2:V2"/>
    <mergeCell ref="W2:Y2"/>
    <mergeCell ref="Z2:AB2"/>
    <mergeCell ref="AC2:AE2"/>
    <mergeCell ref="AF2:AH2"/>
  </mergeCells>
  <pageMargins left="0.7" right="0.7" top="0.75" bottom="0.75" header="0.3" footer="0.3"/>
  <pageSetup paperSize="9" orientation="portrait" r:id="rId1"/>
  <ignoredErrors>
    <ignoredError sqref="R9:S9 R18:S18 R25:S25 R68:S68 R73:S73 R75:S75 S40 R43:S43 R53:S53 R55:S55 R74:S7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Edgar Vanegas Castellanos</dc:creator>
  <cp:lastModifiedBy>Jhon Edgar Vanegas Castellanos</cp:lastModifiedBy>
  <dcterms:created xsi:type="dcterms:W3CDTF">2026-04-20T17:16:35Z</dcterms:created>
  <dcterms:modified xsi:type="dcterms:W3CDTF">2026-04-22T15:48:47Z</dcterms:modified>
</cp:coreProperties>
</file>