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sdpgovco-my.sharepoint.com/personal/lfdiaz_sdp_gov_co/Documents/3_Inventario_Planes_Acción/4.Ultimos_ajustes_Plan_accion/21_Agosto_12_25/"/>
    </mc:Choice>
  </mc:AlternateContent>
  <xr:revisionPtr revIDLastSave="66" documentId="8_{B968CC7B-0471-4520-8360-C6A5A5A15BFB}" xr6:coauthVersionLast="47" xr6:coauthVersionMax="47" xr10:uidLastSave="{39F26EE1-AEF4-4657-A1B0-736186B43B5A}"/>
  <bookViews>
    <workbookView xWindow="-120" yWindow="-120" windowWidth="20730" windowHeight="11160" firstSheet="3" activeTab="3" xr2:uid="{00000000-000D-0000-FFFF-FFFF00000000}"/>
  </bookViews>
  <sheets>
    <sheet name="Desplegables" sheetId="1" state="hidden" r:id="rId1"/>
    <sheet name="Instructivo Plan de Acción" sheetId="2" state="hidden" r:id="rId2"/>
    <sheet name=" Instructivo ficha técnica" sheetId="3" state="hidden" r:id="rId3"/>
    <sheet name="Plan de acción" sheetId="4" r:id="rId4"/>
    <sheet name="1.1 Ficha resultado Lectura ple" sheetId="5" r:id="rId5"/>
    <sheet name="1.1.1. Bibliotecarios formados" sheetId="6" r:id="rId6"/>
    <sheet name="1.1.2. Estímulos bibliotecarios" sheetId="7" r:id="rId7"/>
    <sheet name="1.1.3. Posgradual" sheetId="8" r:id="rId8"/>
    <sheet name="1.1.4. Escuela de Lectores" sheetId="9" r:id="rId9"/>
    <sheet name="1.1.5. Cuali agentes infancia" sheetId="10" r:id="rId10"/>
    <sheet name="1.1.6. Alfabetización" sheetId="11" r:id="rId11"/>
    <sheet name="1.1.7. Acompañamiento Pedagógic" sheetId="12" r:id="rId12"/>
    <sheet name="1.1.8. Competencias comunicativ" sheetId="13" r:id="rId13"/>
    <sheet name="1.1.9. Formación infancia" sheetId="14" r:id="rId14"/>
    <sheet name="1.1.10. Sistema de Cuidado" sheetId="15" r:id="rId15"/>
    <sheet name="1.2 Ficha resultado apropiación" sheetId="16" r:id="rId16"/>
    <sheet name="1.2.1. Fomento gestión cultural" sheetId="17" r:id="rId17"/>
    <sheet name="1.2.2. Beca Investigación" sheetId="18" r:id="rId18"/>
    <sheet name="1.2.3. Apropiación CTI" sheetId="19" r:id="rId19"/>
    <sheet name="1.2.4. Red Semilleros" sheetId="20" r:id="rId20"/>
    <sheet name="1.2.5. Semillero Dllo Humano" sheetId="21" r:id="rId21"/>
    <sheet name="1.2.6. Investigaciones diferenc" sheetId="22" r:id="rId22"/>
    <sheet name="1.2.7. Investigaciones Oralidad" sheetId="23" r:id="rId23"/>
    <sheet name="1.2.8. Encuesta Bienal" sheetId="24" r:id="rId24"/>
    <sheet name="1.2.9. Ciclos de Socialización" sheetId="25" r:id="rId25"/>
    <sheet name="1.2.10. Observatorio" sheetId="26" r:id="rId26"/>
    <sheet name="1.2.11 Banco Georreferenciado" sheetId="27" r:id="rId27"/>
    <sheet name="1.2.12. Plataforma Interoperabl" sheetId="28" r:id="rId28"/>
    <sheet name="1.2.13. SINBAD" sheetId="29" r:id="rId29"/>
    <sheet name="1.2.14. Evaluaciones" sheetId="30" r:id="rId30"/>
    <sheet name="1.2.15. Valor Agregado" sheetId="31" r:id="rId31"/>
    <sheet name="1.2.16. Acceso Mujeres" sheetId="32" r:id="rId32"/>
    <sheet name="2.1. Ficha Resultado Asistencia" sheetId="33" r:id="rId33"/>
    <sheet name="2.1.1. Servicios Bibliotecas Es" sheetId="34" r:id="rId34"/>
    <sheet name="2.1.2. Diseño Universal" sheetId="35" r:id="rId35"/>
    <sheet name="2.1.3. Atención diferenciada" sheetId="36" r:id="rId36"/>
    <sheet name="2.1.4. Colección Diversa" sheetId="37" r:id="rId37"/>
    <sheet name="2.1.5. Salas Ideas" sheetId="38" r:id="rId38"/>
    <sheet name="2.1.6. Tejido Social" sheetId="39" r:id="rId39"/>
    <sheet name="2.1.7. Promoción Distritos Crea" sheetId="40" r:id="rId40"/>
    <sheet name="2.1.8. CE Medio Ambiente" sheetId="41" r:id="rId41"/>
    <sheet name="2.1.9. Promo Centro" sheetId="42" r:id="rId42"/>
    <sheet name="2.1.10. Acciones territoriales " sheetId="43" r:id="rId43"/>
    <sheet name="2.1.11. Promo LAV" sheetId="44" r:id="rId44"/>
    <sheet name="2.1.12. Circulación Comunidad E" sheetId="45" r:id="rId45"/>
    <sheet name="2.1.13. Estrategia Comunicación" sheetId="46" r:id="rId46"/>
    <sheet name="2.1.14. Instancias" sheetId="47" r:id="rId47"/>
    <sheet name="2.1.15. HC" sheetId="48" r:id="rId48"/>
    <sheet name="3.1 Ficha resultado Apropiación" sheetId="49" r:id="rId49"/>
    <sheet name="3.1.1. Patrimonio Local" sheetId="50" r:id="rId50"/>
    <sheet name="3.1.2. Colección Suficiente" sheetId="51" r:id="rId51"/>
    <sheet name="3.1.3. Colección escolar" sheetId="52" r:id="rId52"/>
    <sheet name="3.1.4. Acompañamiento a bibliot" sheetId="53" r:id="rId53"/>
    <sheet name="3.1.5. Actualización Espacios" sheetId="54" r:id="rId54"/>
    <sheet name="3.1.6. Desarrollo Edilicia" sheetId="55" r:id="rId55"/>
    <sheet name="3.1.7. Oraloteca" sheetId="56" r:id="rId56"/>
    <sheet name="3.1.8. Articulación Espacios" sheetId="57" r:id="rId57"/>
    <sheet name="3.1.9. Territorios Lectores" sheetId="58" r:id="rId58"/>
    <sheet name="3.1.10. Bibliotecas turísticas" sheetId="59" r:id="rId59"/>
    <sheet name="3.1.11. BDB" sheetId="60" r:id="rId60"/>
    <sheet name="3.1.12. Fortalecimiento Bibliot" sheetId="61" r:id="rId61"/>
    <sheet name="3.1.13. Bibliotecas Personales" sheetId="62" r:id="rId62"/>
    <sheet name="3.1.14. Mediadores con gestión " sheetId="63" r:id="rId63"/>
    <sheet name="3.1.15. Sistema Distrital" sheetId="64" r:id="rId64"/>
    <sheet name="3.1.16. Publicación LAV" sheetId="65" r:id="rId65"/>
    <sheet name="3.1.17. Red Bibliotecas Escolar" sheetId="66" r:id="rId66"/>
    <sheet name="3.1.18. Producto Turístico" sheetId="67" r:id="rId67"/>
    <sheet name="3.1.19. BDB nuevo" sheetId="68" r:id="rId68"/>
    <sheet name="4.1. Ficha de Resultado Consecu" sheetId="69" r:id="rId69"/>
    <sheet name="4.1.1. Fortalecimiento agentes" sheetId="70" r:id="rId70"/>
    <sheet name="4.1.2. Fortalecimiento editoria" sheetId="71" r:id="rId71"/>
    <sheet name="4.1.3. Escrituras Bogotá" sheetId="72" r:id="rId72"/>
    <sheet name="4.1.4. Impacto ambiental sector" sheetId="73" r:id="rId73"/>
    <sheet name="4.1.5. FILBO" sheetId="74" r:id="rId74"/>
    <sheet name="4.1.6. Programación Librerías" sheetId="75" r:id="rId75"/>
    <sheet name="4.1.7. La Vuelta" sheetId="76" r:id="rId76"/>
    <sheet name="4.1.8. Comités de selección" sheetId="77" r:id="rId77"/>
    <sheet name="4.1.9. Estímulo Ambiental" sheetId="78" r:id="rId78"/>
    <sheet name="5.1 Ficha resultado barreras de" sheetId="79" r:id="rId79"/>
    <sheet name="5.1.1. Biblioteca Cárcel" sheetId="80" r:id="rId80"/>
    <sheet name="5.1.2. Afiliación" sheetId="81" r:id="rId81"/>
    <sheet name="5.1.3. Bibliotecas 24 7" sheetId="82" r:id="rId82"/>
    <sheet name="5.1.4. Discriminación" sheetId="83" r:id="rId83"/>
    <sheet name="5.1.5. Oportunidades laborales" sheetId="84" r:id="rId84"/>
    <sheet name="5.1.6. Nutrición LEO" sheetId="85" r:id="rId85"/>
    <sheet name="5.1.7. Protocolo violencias" sheetId="86" r:id="rId86"/>
    <sheet name="5.1.8. Trabajo infantil" sheetId="87" r:id="rId87"/>
    <sheet name="5.1.9. Educación Derechos Orali" sheetId="88" r:id="rId88"/>
    <sheet name="5.1.10. Derechos Enfoques" sheetId="89" r:id="rId89"/>
    <sheet name="5.1.11. Derechos y oralidad" sheetId="90" r:id="rId90"/>
    <sheet name="Listas" sheetId="91" r:id="rId91"/>
  </sheets>
  <definedNames>
    <definedName name="_xlnm._FilterDatabase" localSheetId="3" hidden="1">'Plan de acción'!$A$12:$FA$92</definedName>
    <definedName name="Acciónporelclima">Desplegables!$M$126:$M$127</definedName>
    <definedName name="Agualimpiaysaneamiento">Desplegables!$M$86:$M$90</definedName>
    <definedName name="Ambiente">Desplegables!$F$36:$F$39</definedName>
    <definedName name="ANUALIZACIÓN">Desplegables!$B$9:$B$12</definedName>
    <definedName name="Ciudadesycomunidadessostenibles">Desplegables!$M$114:$M$120</definedName>
    <definedName name="CulturaRecreaciónyDeporte">Desplegables!$F$29:$F$35</definedName>
    <definedName name="DesarrolloEconómicoIndustriayTurismo">Desplegables!$F$17:$F$20</definedName>
    <definedName name="Educación">Desplegables!$F$21:$F$23</definedName>
    <definedName name="Educacióndecalidad">Desplegables!$M$72:$M$77</definedName>
    <definedName name="Energíaasequibleynocontaminante">Desplegables!$M$91:$M$94</definedName>
    <definedName name="ENFOQUE">Desplegables!$B$2:$B$7</definedName>
    <definedName name="Findelapobreza">Desplegables!$M$55:$M$59</definedName>
    <definedName name="GestiónJurídica">Desplegables!$F$11</definedName>
    <definedName name="GestiónPública">Desplegables!$F$4:$F$5</definedName>
    <definedName name="Gobierno">Desplegables!$F$6:$F$8</definedName>
    <definedName name="Google_Sheet_Link_1106485861" hidden="1">Acciónporelclima</definedName>
    <definedName name="Google_Sheet_Link_1244944039" hidden="1">Agualimpiaysaneamiento</definedName>
    <definedName name="Google_Sheet_Link_1246067479" hidden="1">CulturaRecreaciónyDeporte</definedName>
    <definedName name="Google_Sheet_Link_1700522672" hidden="1">Educación</definedName>
    <definedName name="Google_Sheet_Link_1850577548" hidden="1">GestiónJurídica</definedName>
    <definedName name="Google_Sheet_Link_1981870144" hidden="1">GestiónPública</definedName>
    <definedName name="Google_Sheet_Link_1996698055" hidden="1">Ciudadesycomunidadessostenibles</definedName>
    <definedName name="Google_Sheet_Link_2005499796" hidden="1">DesarrolloEconómicoIndustriayTurismo</definedName>
    <definedName name="Google_Sheet_Link_275951646" hidden="1">ENFOQUE</definedName>
    <definedName name="Google_Sheet_Link_4859892" hidden="1">Energíaasequibleynocontaminante</definedName>
    <definedName name="Google_Sheet_Link_527011611" hidden="1">Educacióndecalidad</definedName>
    <definedName name="Google_Sheet_Link_571395411" hidden="1">Ambiente</definedName>
    <definedName name="Google_Sheet_Link_828473522" hidden="1">ANUALIZACIÓN</definedName>
    <definedName name="Google_Sheet_Link_911611484" hidden="1">Gobierno</definedName>
    <definedName name="Google_Sheet_Link_952089936" hidden="1">Findelapobreza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2">
      <go:sheetsCustomData xmlns:go="http://customooxmlschemas.google.com/" r:id="rId96" roundtripDataChecksum="wU/txUx0amr3e8wldugMzin2tE8MsovOrNRxf9RQhtQ="/>
    </ext>
  </extLst>
</workbook>
</file>

<file path=xl/calcChain.xml><?xml version="1.0" encoding="utf-8"?>
<calcChain xmlns="http://schemas.openxmlformats.org/spreadsheetml/2006/main">
  <c r="EE92" i="4" l="1"/>
  <c r="EA92" i="4"/>
  <c r="DW92" i="4"/>
  <c r="DS92" i="4"/>
  <c r="DO92" i="4"/>
  <c r="DK92" i="4"/>
  <c r="DG92" i="4"/>
  <c r="DC92" i="4"/>
  <c r="CY92" i="4"/>
  <c r="CU92" i="4"/>
  <c r="CQ92" i="4"/>
  <c r="CM92" i="4"/>
  <c r="CI92" i="4"/>
  <c r="CE92" i="4"/>
  <c r="CA92" i="4"/>
  <c r="BW92" i="4"/>
  <c r="BS92" i="4"/>
  <c r="BO92" i="4"/>
  <c r="BN92" i="4"/>
  <c r="EE91" i="4"/>
  <c r="EA91" i="4"/>
  <c r="DW91" i="4"/>
  <c r="DS91" i="4"/>
  <c r="DO91" i="4"/>
  <c r="DK91" i="4"/>
  <c r="DG91" i="4"/>
  <c r="DC91" i="4"/>
  <c r="CY91" i="4"/>
  <c r="CU91" i="4"/>
  <c r="CQ91" i="4"/>
  <c r="CM91" i="4"/>
  <c r="CI91" i="4"/>
  <c r="CE91" i="4"/>
  <c r="CA91" i="4"/>
  <c r="BW91" i="4"/>
  <c r="BS91" i="4"/>
  <c r="BO91" i="4"/>
  <c r="BN91" i="4"/>
  <c r="EE90" i="4"/>
  <c r="EA90" i="4"/>
  <c r="DW90" i="4"/>
  <c r="DS90" i="4"/>
  <c r="DO90" i="4"/>
  <c r="DK90" i="4"/>
  <c r="DG90" i="4"/>
  <c r="DC90" i="4"/>
  <c r="CY90" i="4"/>
  <c r="CU90" i="4"/>
  <c r="CQ90" i="4"/>
  <c r="CM90" i="4"/>
  <c r="CI90" i="4"/>
  <c r="CE90" i="4"/>
  <c r="CA90" i="4"/>
  <c r="BW90" i="4"/>
  <c r="BS90" i="4"/>
  <c r="BO90" i="4"/>
  <c r="BN90" i="4"/>
  <c r="EE89" i="4"/>
  <c r="EA89" i="4"/>
  <c r="DW89" i="4"/>
  <c r="DS89" i="4"/>
  <c r="DO89" i="4"/>
  <c r="DK89" i="4"/>
  <c r="DG89" i="4"/>
  <c r="DC89" i="4"/>
  <c r="CY89" i="4"/>
  <c r="CU89" i="4"/>
  <c r="CQ89" i="4"/>
  <c r="CM89" i="4"/>
  <c r="CI89" i="4"/>
  <c r="CE89" i="4"/>
  <c r="CA89" i="4"/>
  <c r="BW89" i="4"/>
  <c r="BS89" i="4"/>
  <c r="BO89" i="4"/>
  <c r="BN89" i="4"/>
  <c r="EI88" i="4"/>
  <c r="EI87" i="4"/>
  <c r="BN87" i="4"/>
  <c r="EI86" i="4"/>
  <c r="BN86" i="4"/>
  <c r="EI85" i="4"/>
  <c r="BN85" i="4"/>
  <c r="EI84" i="4"/>
  <c r="EI83" i="4"/>
  <c r="BN82" i="4"/>
  <c r="EI81" i="4"/>
  <c r="BN81" i="4"/>
  <c r="EI80" i="4"/>
  <c r="BN80" i="4"/>
  <c r="EI79" i="4"/>
  <c r="EI78" i="4"/>
  <c r="BN78" i="4"/>
  <c r="EI77" i="4"/>
  <c r="EI76" i="4"/>
  <c r="BN76" i="4"/>
  <c r="EI75" i="4"/>
  <c r="BN75" i="4"/>
  <c r="EI74" i="4"/>
  <c r="BN74" i="4"/>
  <c r="EI73" i="4"/>
  <c r="BN73" i="4"/>
  <c r="BN72" i="4"/>
  <c r="EI71" i="4"/>
  <c r="BN71" i="4"/>
  <c r="EI70" i="4"/>
  <c r="BN70" i="4"/>
  <c r="EI69" i="4"/>
  <c r="BN69" i="4"/>
  <c r="EI68" i="4"/>
  <c r="EI67" i="4"/>
  <c r="EI66" i="4"/>
  <c r="BN66" i="4"/>
  <c r="EI65" i="4"/>
  <c r="EI64" i="4"/>
  <c r="EI63" i="4"/>
  <c r="BN63" i="4"/>
  <c r="EI62" i="4"/>
  <c r="BN62" i="4"/>
  <c r="EI60" i="4"/>
  <c r="EI58" i="4"/>
  <c r="EI57" i="4"/>
  <c r="EI56" i="4"/>
  <c r="BN56" i="4"/>
  <c r="EI55" i="4"/>
  <c r="BN55" i="4"/>
  <c r="EI54" i="4"/>
  <c r="BN54" i="4"/>
  <c r="EI53" i="4"/>
  <c r="BN53" i="4"/>
  <c r="EI52" i="4"/>
  <c r="EI51" i="4"/>
  <c r="EI50" i="4"/>
  <c r="BN50" i="4"/>
  <c r="EI49" i="4"/>
  <c r="EI48" i="4"/>
  <c r="EI47" i="4"/>
  <c r="BN47" i="4"/>
  <c r="EI46" i="4"/>
  <c r="EI45" i="4"/>
  <c r="BN45" i="4"/>
  <c r="EI44" i="4"/>
  <c r="EI43" i="4"/>
  <c r="BN43" i="4"/>
  <c r="EI42" i="4"/>
  <c r="EI41" i="4"/>
  <c r="EI40" i="4"/>
  <c r="EI39" i="4"/>
  <c r="EI38" i="4"/>
  <c r="EI37" i="4"/>
  <c r="BN37" i="4"/>
  <c r="EI36" i="4"/>
  <c r="BN36" i="4"/>
  <c r="EI35" i="4"/>
  <c r="EI34" i="4"/>
  <c r="EI33" i="4"/>
  <c r="EI32" i="4"/>
  <c r="EE31" i="4"/>
  <c r="DW31" i="4"/>
  <c r="DO31" i="4"/>
  <c r="DG31" i="4"/>
  <c r="CY31" i="4"/>
  <c r="EI31" i="4" s="1"/>
  <c r="CQ31" i="4"/>
  <c r="CI31" i="4"/>
  <c r="CA31" i="4"/>
  <c r="BS31" i="4"/>
  <c r="BN31" i="4"/>
  <c r="EI30" i="4"/>
  <c r="BN30" i="4"/>
  <c r="EI29" i="4"/>
  <c r="EI28" i="4"/>
  <c r="EI27" i="4"/>
  <c r="EI26" i="4"/>
  <c r="BN26" i="4"/>
  <c r="EI25" i="4"/>
  <c r="BN25" i="4"/>
  <c r="EI24" i="4"/>
  <c r="BN24" i="4"/>
  <c r="EI23" i="4"/>
  <c r="BN23" i="4"/>
  <c r="H43" i="90"/>
  <c r="J33" i="83"/>
  <c r="L43" i="80"/>
  <c r="C46" i="79"/>
  <c r="J43" i="78"/>
  <c r="L43" i="71"/>
  <c r="L39" i="68"/>
  <c r="L43" i="65"/>
  <c r="J43" i="54"/>
  <c r="J43" i="51"/>
  <c r="C46" i="49"/>
  <c r="J43" i="42"/>
  <c r="J43" i="38"/>
  <c r="J68" i="36"/>
  <c r="J67" i="36"/>
  <c r="J66" i="36"/>
  <c r="J65" i="36"/>
  <c r="I64" i="36"/>
  <c r="H37" i="32"/>
  <c r="L42" i="31"/>
  <c r="J43" i="30"/>
  <c r="J43" i="25"/>
  <c r="J43" i="24"/>
  <c r="J43" i="20"/>
  <c r="J43" i="19"/>
  <c r="H43" i="18"/>
  <c r="J43" i="15"/>
  <c r="L43" i="14"/>
  <c r="L43" i="10"/>
  <c r="EI22" i="4"/>
  <c r="BN22" i="4"/>
  <c r="EI21" i="4"/>
  <c r="BN21" i="4"/>
  <c r="EI20" i="4"/>
  <c r="EI19" i="4"/>
  <c r="EI18" i="4"/>
  <c r="EI17" i="4"/>
  <c r="BN17" i="4"/>
  <c r="EI16" i="4"/>
  <c r="EI15" i="4"/>
  <c r="BN15" i="4"/>
  <c r="EI14" i="4"/>
  <c r="BN14" i="4"/>
  <c r="EI13" i="4"/>
  <c r="EI91" i="4" l="1"/>
  <c r="EI90" i="4"/>
  <c r="EI89" i="4"/>
  <c r="EI92" i="4"/>
</calcChain>
</file>

<file path=xl/sharedStrings.xml><?xml version="1.0" encoding="utf-8"?>
<sst xmlns="http://schemas.openxmlformats.org/spreadsheetml/2006/main" count="13714" uniqueCount="1920">
  <si>
    <t>ENFOQUE</t>
  </si>
  <si>
    <t>Derechos Humanos</t>
  </si>
  <si>
    <t>Género</t>
  </si>
  <si>
    <t>SECTORES</t>
  </si>
  <si>
    <t>ENTIDAD</t>
  </si>
  <si>
    <t>Poblacional</t>
  </si>
  <si>
    <t>GestiónPública</t>
  </si>
  <si>
    <t>Secretaría General</t>
  </si>
  <si>
    <t>Diferencial</t>
  </si>
  <si>
    <t>Dpto. Admitivo. del Servicio Civil Distrital DASCD</t>
  </si>
  <si>
    <t>Gobierno</t>
  </si>
  <si>
    <t>Territorial</t>
  </si>
  <si>
    <t>Secretaría de Gobierno</t>
  </si>
  <si>
    <t>SeguridadConvivenciayJusticia</t>
  </si>
  <si>
    <t>Ambiental</t>
  </si>
  <si>
    <t>Dpto Admitivo. de la Defensoría del Espacio Público DADEP</t>
  </si>
  <si>
    <t>GestiónJurídica</t>
  </si>
  <si>
    <t>ANUALIZACIÓN</t>
  </si>
  <si>
    <t>Instituto Distrital de la Participación y Acción Comunal IDPAC</t>
  </si>
  <si>
    <t xml:space="preserve">Hacienda </t>
  </si>
  <si>
    <t>Suma</t>
  </si>
  <si>
    <t>Secretaría de Seguridad, Convivencia y Justicia</t>
  </si>
  <si>
    <t>Planeación</t>
  </si>
  <si>
    <t>Constante</t>
  </si>
  <si>
    <t>UAE Cuerpo Oficial de Bomberos de Bogotá</t>
  </si>
  <si>
    <t>DesarrolloEconómicoIndustriayTurismo</t>
  </si>
  <si>
    <t>Creciente</t>
  </si>
  <si>
    <t>Secretaría Jurídica Distrital</t>
  </si>
  <si>
    <t xml:space="preserve">Educación </t>
  </si>
  <si>
    <t>Decreciente</t>
  </si>
  <si>
    <t>Secretaría Distrital de Hacienda</t>
  </si>
  <si>
    <t>Salud</t>
  </si>
  <si>
    <t>Unidad Administrativa Especial de Catastro Distrital UAECD</t>
  </si>
  <si>
    <t>IntegraciónSocial</t>
  </si>
  <si>
    <t>Fondo de Prestaciones Económicas, Cesantías y Pensiones FONCEP</t>
  </si>
  <si>
    <t>CulturaRecreaciónyDeporte</t>
  </si>
  <si>
    <t>Lotería de Bogotá</t>
  </si>
  <si>
    <t>Ambiente</t>
  </si>
  <si>
    <t>Secretaría Distrital de Planeación</t>
  </si>
  <si>
    <t>Movilidad</t>
  </si>
  <si>
    <t>Secretaría Distrital de Desarrollo Económico</t>
  </si>
  <si>
    <t>Hábitat</t>
  </si>
  <si>
    <t>Instituto para la economía social IPES</t>
  </si>
  <si>
    <t>Mujeres</t>
  </si>
  <si>
    <t>Instituto Distrital de Turismo IDT</t>
  </si>
  <si>
    <t>Corporación para el Desarollo y la productividad Bogotá Región Invest In Bogotá</t>
  </si>
  <si>
    <t>Secretaría Distrital de Educación</t>
  </si>
  <si>
    <t>Instituto para la Investigación Educativa y el Desarrollo Pedagógico IDEP</t>
  </si>
  <si>
    <t xml:space="preserve">Universidad Distrital Francisco Jose de Caldas </t>
  </si>
  <si>
    <t>ODS</t>
  </si>
  <si>
    <t>Secretaría Distrital de Salud</t>
  </si>
  <si>
    <t>Findelapobreza</t>
  </si>
  <si>
    <t>Fondo Financiero Distrital de Salud FFDS</t>
  </si>
  <si>
    <t>HambreCero</t>
  </si>
  <si>
    <t>Subredes Integradas de Servicios de Salud ESE´s</t>
  </si>
  <si>
    <t>Saludybienestar</t>
  </si>
  <si>
    <t>Secretaría Distrital de Integración Social</t>
  </si>
  <si>
    <t>Educacióndecalidad</t>
  </si>
  <si>
    <t>Instituto para la Protección de la Niñez y la Juventud IDIPRON</t>
  </si>
  <si>
    <t>Igualdaddegénero</t>
  </si>
  <si>
    <t>Secretaría Distrital de Cultura, Recreación y Deporte</t>
  </si>
  <si>
    <t>Agualimpiaysaneamiento</t>
  </si>
  <si>
    <t>Instituto Distrital de Recreación y Deporte IDRD</t>
  </si>
  <si>
    <t>Energíaasequibleynocontaminante</t>
  </si>
  <si>
    <t>Instituto Distrital de las artes IDARTES</t>
  </si>
  <si>
    <t>Trabajodecenteycrecimientoeconómico</t>
  </si>
  <si>
    <t>Orquesta Filarmónica de Bogotá</t>
  </si>
  <si>
    <t>Industria,innovacióneinfraestructura</t>
  </si>
  <si>
    <t>Instituto Distrital del Patrimonio Cultural IDPC</t>
  </si>
  <si>
    <t>Reduccióndelasdesigualdades</t>
  </si>
  <si>
    <t>FUENTE</t>
  </si>
  <si>
    <t>Fundación Gilberto Alzate Avendaño</t>
  </si>
  <si>
    <t>Ciudadesycomunidadessostenibles</t>
  </si>
  <si>
    <t xml:space="preserve">Funcionamiento
</t>
  </si>
  <si>
    <t>Canal Capital</t>
  </si>
  <si>
    <t>Producciónyconsumoresponsables</t>
  </si>
  <si>
    <t>Inversión</t>
  </si>
  <si>
    <t>Secretaría Distrital de Ambiente</t>
  </si>
  <si>
    <t>Acciónporelclima</t>
  </si>
  <si>
    <t xml:space="preserve">Cooperación </t>
  </si>
  <si>
    <t>Jardín Botánico José Celestino Mutis JBB</t>
  </si>
  <si>
    <t>Vidasubmarina</t>
  </si>
  <si>
    <t>Crédito</t>
  </si>
  <si>
    <t>Instituto de protección y bienestar animal IDPYBA</t>
  </si>
  <si>
    <t>Vidadeecosistemasterrestres</t>
  </si>
  <si>
    <t>Instituto Distrital de Gestión de Riesgos y Cambio Climático IDIGER</t>
  </si>
  <si>
    <t>Pazjusticiaeinstitucionessólidas</t>
  </si>
  <si>
    <t>Secretaría Distrital de Movilidad</t>
  </si>
  <si>
    <t>Instituto de Desarrollo Urbano 
IDU</t>
  </si>
  <si>
    <t>Empresa Metro de Bogotá</t>
  </si>
  <si>
    <t>Unidad Administrativa Especial de Rehabilitación y Mantenimiento Vial UAERMV</t>
  </si>
  <si>
    <t>INDICADOR PDD</t>
  </si>
  <si>
    <t>Empresa de Transporte del Tercer Milenio -Transmilenio S.A.</t>
  </si>
  <si>
    <t>Sí</t>
  </si>
  <si>
    <t>Terminal de Transporte S.A.</t>
  </si>
  <si>
    <t>No</t>
  </si>
  <si>
    <t>Secretaría Distrital de Hábitat</t>
  </si>
  <si>
    <t>Caja de Vivienda Popular CVP</t>
  </si>
  <si>
    <t>Unidad Administrativa Especial de Servicios Públicos UAESP</t>
  </si>
  <si>
    <t>NIVEL DE TERRITORIALIZACIÓN</t>
  </si>
  <si>
    <t>Empresa de Renovación y Desarrollo Urbano de Bogotá D.C.</t>
  </si>
  <si>
    <t>UPZ</t>
  </si>
  <si>
    <t>Empresa de Acueducto y Alcantarillado de Bogotá EAAB – ESP</t>
  </si>
  <si>
    <t>Localidad</t>
  </si>
  <si>
    <t>Empresa de Telecomunicaciones de Bogotá S.A.ETB - ESP</t>
  </si>
  <si>
    <t>Otro</t>
  </si>
  <si>
    <t>Empresa de Energía de Bogotá S.A. EEB - ESP</t>
  </si>
  <si>
    <t>Secretaría Distrital de la Mujer</t>
  </si>
  <si>
    <t>Meta ODS</t>
  </si>
  <si>
    <t>De aquí a 2030, erradicar para todas las personas y en todo el mundo la pobreza extrema (actualmente se considera que sufren pobreza extrema las personas que viven con menos de 1,25 dólares de los Estados Unidos al día)</t>
  </si>
  <si>
    <t>De aquí a 2030, reducir al menos a la mitad la proporción de hombres, mujeres y niños de todas las edades que viven en la pobreza en todas sus dimensiones con arreglo a las definiciones nacionales</t>
  </si>
  <si>
    <t>Implementar a nivel nacional sistemas y medidas apropiados de protección social para todos, incluidos niveles mínimos, y, de aquí a 2030, lograr una amplia cobertura de las personas pobres y vulnerables</t>
  </si>
  <si>
    <t>De aquí a 2030, garantizar que todos los hombres tengan los mismos derechos a los recursos económicos y acceso a los servicios básicos, la propiedad y el control de la tierra y otros bienes, la herencia, los recursos naturales, las nuevas tecnologías apropiadas y los servicios financieros, incluida la microfinanciación</t>
  </si>
  <si>
    <t>De aquí a 2030, fomentar la resiliencia de los pobres y las personas que se encuentran en situaciones de vulnerabilidad y reducir su exposición y vulnerabilidad a los fenómenos extremos relacionados con el clima y otras perturbaciones y desastres económicos, sociales y ambientales</t>
  </si>
  <si>
    <t>De aquí a 2030, poner fin al hambre y asegurar el acceso de todas las personas, en particular los pobres y las personas en situaciones de vulnerabilidad, incluidos los niños menores de 1 año, a una alimentación sana, nutritiva y suficiente durante todo el año</t>
  </si>
  <si>
    <t>De aquí 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</si>
  <si>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De aquí a 2030, reducir la tasa mundial de mortalidad materna a menos de 70 por cada 100.000 nacidos vivos</t>
  </si>
  <si>
    <t>De aquí a 2030, poner fin a las muertes evitables de recién nacidos y de niños menores de 5 años, logrando que todos los países intenten reducir la mortalidad neonatal al menos a 12 por cada 1.000 nacidos vivos y la mortalidad de los niños menores de 5 años al menos a 25 por cada 1.000 nacidos vivos</t>
  </si>
  <si>
    <t>De aquí a 2030, poner fin a las epidemias del SIDA, la tuberculosis, la malaria y las enfermedades tropicales desatendidas y combatir la hepatitis, las enfermedades transmitidas por el agua y otras enfermedades transmisibles</t>
  </si>
  <si>
    <t>De aquí a 2030, reducir en un tercio la mortalidad prematura por enfermedades no transmisibles mediante su prevención y tratamiento, y promover la salud mental y el bienestar</t>
  </si>
  <si>
    <t>Fortalecer la prevención y el tratamiento del abuso de sustancias adictivas, incluido el uso indebido de estupefacientes y el consumo nocivo de alcohol</t>
  </si>
  <si>
    <t>De aquí a 2020, reducir a la mitad el número de muertes y lesiones causadas por accidentes de tráfico en el mundo</t>
  </si>
  <si>
    <t>De aquí a 2030, garantizar el acceso universal a los servicios de salud sexual y reproductiva, incluidos los de planificación familiar, información y educación, y la integración de la salud reproductiva en las estrategias y los programas nacionales</t>
  </si>
  <si>
    <t>Lograr la cobertura sanitaria universal, incluida la protección contra los riesgos financieros, el acceso a servicios de salud esenciales de calidad y el acceso a medicamentos y vacunas inocuos, eficaces, asequibles y de calidad para todos</t>
  </si>
  <si>
    <t>De aquí a 2030, reducir considerablemente el número de muertes y enfermedades causadas por productos químicos peligrosos y por la polución y contaminación del aire, el agua y el suelo</t>
  </si>
  <si>
    <t>Fortalecer la aplicación del Convenio Marco de la Organización Mundial de la Salud para el Control del Tabaco en todos los países, según proceda</t>
  </si>
  <si>
    <t>De aquí a 2030, asegurar que todas las niñas y todos los niños terminen la enseñanza primaria y secundaria, que ha de ser gratuita, equitativa y de calidad y producir resultados de aprendizaje pertinentes y efectivos.</t>
  </si>
  <si>
    <t>De aquí a 2030, asegurar que todas las niñas y todos los niños tengan acceso a servicios de atención y desarrollo en la primera infancia y educación preescolar de calidad, a fin de que estén preparados para la enseñanza primaria.</t>
  </si>
  <si>
    <t>De aquí a 2030, asegurar el acceso igualitario de todos los hombres y las mujeres a una formación técnica, profesional y superior de calidad, incluida la enseñanza universitaria.</t>
  </si>
  <si>
    <t xml:space="preserve">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 </t>
  </si>
  <si>
    <t xml:space="preserve">De aquí a 2030, asegurar que todos los jóvenes y una proporción considerable de los adultos, tanto hombres como mujeres, estén alfabetizados y tengan nociones elementales de aritmética. </t>
  </si>
  <si>
    <t xml:space="preserve">Construir y adecuar instalaciones educativas que tengan en cuenta las necesidades de los niños y las personas con discapacidad y las diferencias de género, y que ofrezcan entornos de aprendizaje seguros, no violentos, inclusivos y eficaces para todos. </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</si>
  <si>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</si>
  <si>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</si>
  <si>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</si>
  <si>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y el trabajo doméstico no remunerados mediante servicios públicos, infraestructuras y políticas de protección social, y promoviendo la responsabilidad compartida en el hogar y la familia, según proceda en cada país</t>
  </si>
  <si>
    <t>Asegurar la participación plena y efectiva de las mujeres y la igualdad de oportunidades de liderazgo a todos los niveles decisorios en la vida política, económica y pública</t>
  </si>
  <si>
    <t>Asegurar el acceso universal a la salud sexual y reproductiva y los derechos reproductivos según lo acordado de conformidad con el Programa de Acción de la Conferencia Internacional sobre la Población y el Desarrollo, la Plataforma de Acción de Beijing y los documentos finales de sus conferencias de examen</t>
  </si>
  <si>
    <t>Emprender reformas que otorguen a las mujeres igualdad de derechos a los recursos económicos, así como acceso a la propiedad y al control de la tierra y otros tipos de bienes, los servicios financieros, la herencia y los recursos naturales, de conformidad con las leyes nacionales</t>
  </si>
  <si>
    <t>Mejorar el uso de la tecnología instrumental, en particular la tecnología de la información y las comunicaciones, para promover el empoderamiento de las mujeres</t>
  </si>
  <si>
    <t>De aquí a 2030, lograr el acceso universal y equitativo al agua potable a un precio asequible para todos</t>
  </si>
  <si>
    <t>De aquí a 2030, lograr el acceso a servicios de saneamiento e higiene adecuados y equitativos para todos y poner fin a la defecación al aire libre, prestando especial atención a las necesidades de las mujeres y las niñas y las personas en situaciones de vulnerabilidad</t>
  </si>
  <si>
    <t>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t>
  </si>
  <si>
    <t>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t>
  </si>
  <si>
    <t>De aquí a 2030, implementar la gestión integrada de los recursos hídricos a todos los niveles, incluso mediante la cooperación transfronteriza, según proceda</t>
  </si>
  <si>
    <t>De aquí a 2030, garantizar el acceso universal a servicios energéticos asequibles, fiables y modernos</t>
  </si>
  <si>
    <t>De aquí a 2030, aumentar considerablemente la proporción de energía renovable en el conjunto de fuentes energéticas</t>
  </si>
  <si>
    <t>De aquí a 2030, duplicar la tasa mundial de mejora de la eficiencia energética</t>
  </si>
  <si>
    <t>De aquí a 2030, ampliar la infraestructura y mejorar la tecnología para prestar servicios energéticos modernos y sostenibles para todos en los países en desarrollo, en particular los países menos adelantados, los pequeños Estados insulares en desarrollo y los países en desarrollo sin litoral, en consonancia con sus respectivos programas de apoyo</t>
  </si>
  <si>
    <t>Mantener el crecimiento económico per cápita de conformidad con las circunstancias nacionales y, en particular, un crecimiento del producto interno bruto de al menos el 7% anual en los países menos adelantados</t>
  </si>
  <si>
    <t>Lograr niveles más elevados de productividad económica mediante la diversificación, la modernización tecnológica y la innovación, entre otras cosas centrándose en los sectores con gran valor añadido y un uso intensivo de la mano de obra</t>
  </si>
  <si>
    <t>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</si>
  <si>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Mejorar progresivamente, de aquí a 2030, la producción y el consumo eficientes de los recursos mundiales y procurar desvincular el crecimiento económico de la degradación del medio ambiente, conforme al Marco Decenal de Programas sobre Modalidades de Consumo y Producción Sostenibles, empezando por los países desarrollados</t>
  </si>
  <si>
    <t>De aquí a 2030, lograr el empleo pleno y productivo y el trabajo decente para todas las mujeres y los hombres, incluidos los jóvenes y las personas con discapacidad, así como la igualdad de remuneración por trabajo de igual valor</t>
  </si>
  <si>
    <t>De aquí a 2020, reducir considerablemente la proporción de jóvenes que no están empleados y no cursan estudios ni reciben capacitación</t>
  </si>
  <si>
    <t>Adoptar medidas inmediatas y eficaces para erradicar el trabajo forzoso, poner fin a las formas contemporáneas de esclavitud y la trata de personas y asegurar la prohibición y eliminación de las peores formas de trabajo infantil, incluidos el reclutamiento y la utilización de niños soldados, y, de aquí a 2025, poner fin al trabajo infantil en todas sus formas</t>
  </si>
  <si>
    <t>Proteger los derechos laborales y promover un entorno de trabajo seguro y sin riesgos para todos los trabajadores, incluidos los trabajadores migrantes, en particular las mujeres migrantes y las personas con empleos precarios</t>
  </si>
  <si>
    <t>De aquí a 2030, elaborar y poner en práctica políticas encaminadas a promover un turismo sostenible que cree puestos de trabajo y promueva la cultura y los productos locales</t>
  </si>
  <si>
    <t>Fortalecer la capacidad de las instituciones financieras nacionales para fomentar y ampliar el acceso a los servicios bancarios, financieros y de seguros para todos</t>
  </si>
  <si>
    <t>Industriainnovacióneinfraestructura</t>
  </si>
  <si>
    <t>Aumentar significativamente el acceso a la tecnología de la información y las comunicaciones y esforzarse por proporcionar acceso universal y asequible a Internet en los países menos adelantados de aquí a 2020</t>
  </si>
  <si>
    <t>Desarrollar infraestructuras fiables, sostenibles, resilientes y de calidad, incluidas infraestructuras regionales y transfronterizas, para apoyar el desarrollo económico y el bienestar humano, haciendo especial hincapié en el acceso asequible y equitativo para todos</t>
  </si>
  <si>
    <t>Promover una industrialización inclusiva y sostenible y, de aquí a 2030, aumentar significativamente la contribución de la industria al empleo y al producto interno bruto, de acuerdo con las circunstancias nacionales, y duplicar esa contribución en los países menos adelantados</t>
  </si>
  <si>
    <t>De aquí a 2030, modernizar la infraestructura y reconvertir las industrias para que sean sostenibles, utilizando los recursos con mayor eficacia y promoviendo la adopción de tecnologías y procesos industriales limpios y ambientalmente racionales, y logrando que todos los países tomen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</si>
  <si>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</si>
  <si>
    <t>Apoyar el desarrollo de tecnologías, la investigación y la innovación nacionales en los países en desarrollo, incluso garantizando un entorno normativo propicio a la diversificación industrial y la adición de valor a los productos básicos, entre otras cosas</t>
  </si>
  <si>
    <t>De aquí a 2030, lograr progresivamente y mantener el crecimiento de los ingresos del 40% más pobre de la población a una tasa superior a la media nacional</t>
  </si>
  <si>
    <t>De aquí a 2030, potenciar y promover la inclusión social, económica y política de todas las personas, independientemente de su edad, sexo, discapacidad, raza, etnia, origen, religión o situación económica u otra condición</t>
  </si>
  <si>
    <t>Adoptar políticas, especialmente fiscales, salariales y de protección social, y lograr progresivamente una mayor igualdad</t>
  </si>
  <si>
    <t>De aquí a 2030, asegurar el acceso de todas las personas a viviendas y servicios básicos adecuados, seguros y asequibles y mejorar los barrios marginales</t>
  </si>
  <si>
    <t>Redoblar los esfuerzos para proteger y salvaguardar el patrimonio cultural y natural del mundo</t>
  </si>
  <si>
    <t>De aquí a 2030, reducir significativamente el número de muertes causadas por los desastres, incluidos los relacionados con el agua, y de personas afectadas por ellos, y reducir considerablemente las pérdidas económicas directas provocadas por los desastres en comparación con el producto interno bruto mundial, haciendo especial hincapié en la protección de los pobres y las personas en situaciones de vulnerabilidad</t>
  </si>
  <si>
    <t>De aquí a 2030, reducir el impacto ambiental negativo per cápita de las ciudades, incluso prestando especial atención a la calidad del aire y la gestión de los desechos municipales y de otro tipo</t>
  </si>
  <si>
    <t>De aquí a 2030, proporcionar acceso universal a zonas verdes y espacios públicos seguros, inclusivos y accesibles, en particular para las mujeres y los niños, las personas de edad y las personas con discapacidad</t>
  </si>
  <si>
    <t>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</si>
  <si>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De aquí a 2030, reducir considerablemente la generación de desechos mediante actividades de prevención, reducción, reciclado y reutilización</t>
  </si>
  <si>
    <t>De aquí a 2030, reducir a la mitad el desperdicio de alimentos per cápita mundial en la venta al por menor y a nivel de los consumidores y reducir las pérdidas de alimentos en las cadenas de producción y suministro, incluidas las pérdidas posteriores a la cosecha</t>
  </si>
  <si>
    <t>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</si>
  <si>
    <t>Alentar a las empresas, en especial las grandes empresas y las empresas transnacionales, a que adopten prácticas sostenibles e incorporen información sobre la sostenibilidad en su ciclo de presentación de informes</t>
  </si>
  <si>
    <t>Elaborar y aplicar instrumentos para vigilar los efectos en el desarrollo sostenible, a fin de lograr un turismo sostenible que cree puestos de trabajo y promueva la cultura y los productos locales</t>
  </si>
  <si>
    <t>Fortalecer la resiliencia y la capacidad de adaptación a los riesgos relacionados con el clima y los desastres naturales en todos los países</t>
  </si>
  <si>
    <t>Incorporar medidas relativas al cambio climático en las políticas, estrategias y planes nacionales</t>
  </si>
  <si>
    <t>De aquí a 2020, conservar al menos el 10% de las zonas costeras y marinas, de conformidad con las leyes nacionales y el derecho internacional y sobre la base de la mejor información científica disponible</t>
  </si>
  <si>
    <t>De aquí a 2025, prevenir y reducir significativamente la contaminación marina de todo tipo, en particular la producida por actividades realizadas en tierra, incluidos los detritos marinos y la polución por nutrientes</t>
  </si>
  <si>
    <t>De aquí a 2020, asegurar la conservación, el restablecimiento y el uso sostenible de los ecosistemas terrestres y los ecosistemas interiores de agua dulce y sus servicios, en particular los bosques, los humedales, las montañas y las zonas áridas, en consonancia con las obligaciones contraídas en virtud de acuerdos internacionales</t>
  </si>
  <si>
    <t>Adoptar medidas urgentes y significativas para reducir la degradación de los hábitats naturales, detener la pérdida de la diversidad biológica y, para 2020, proteger las especies amenazadas y evitar su extinción</t>
  </si>
  <si>
    <t>Reducir significativamente todas las formas de violencia y las correspondientes tasas de mortalidad en todo el mundo</t>
  </si>
  <si>
    <t>Promover el estado de derecho en los planos nacional e internacional y garantizar la igualdad en el acceso a la justicia para todos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</si>
  <si>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</si>
  <si>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</si>
  <si>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Instrucciones para el diligenciamiento del Plan de Acción</t>
  </si>
  <si>
    <r>
      <rPr>
        <sz val="14"/>
        <color theme="1"/>
        <rFont val="Arial Narrow"/>
        <family val="2"/>
      </rPr>
      <t xml:space="preserve">En el diligenciamiento del formato </t>
    </r>
    <r>
      <rPr>
        <b/>
        <sz val="14"/>
        <color theme="1"/>
        <rFont val="Arial Narrow"/>
        <family val="2"/>
      </rPr>
      <t>NO</t>
    </r>
    <r>
      <rPr>
        <sz val="14"/>
        <color theme="1"/>
        <rFont val="Arial Narrow"/>
        <family val="2"/>
      </rPr>
      <t xml:space="preserve"> utilizar mayúsculas sostenidas, letra cursiva, doble espacios, cambiar los títulos, ni combinar celdas, lo anterior con el fin de facilitar la migración de la información al sistema de información</t>
    </r>
  </si>
  <si>
    <t>Secciones</t>
  </si>
  <si>
    <t>Descripción</t>
  </si>
  <si>
    <t>Información General</t>
  </si>
  <si>
    <r>
      <rPr>
        <b/>
        <sz val="12"/>
        <color theme="1"/>
        <rFont val="Arial Narrow"/>
        <family val="2"/>
      </rPr>
      <t xml:space="preserve">a. Nombre de la política pública: </t>
    </r>
    <r>
      <rPr>
        <sz val="12"/>
        <color theme="1"/>
        <rFont val="Arial Narrow"/>
        <family val="2"/>
      </rPr>
      <t xml:space="preserve">
- Escribir el nombre de la política pública.</t>
    </r>
  </si>
  <si>
    <r>
      <rPr>
        <b/>
        <sz val="12"/>
        <color theme="1"/>
        <rFont val="Arial Narrow"/>
        <family val="2"/>
      </rPr>
      <t xml:space="preserve">b. Documento CONPES Distrital #:
</t>
    </r>
    <r>
      <rPr>
        <sz val="12"/>
        <color theme="1"/>
        <rFont val="Arial Narrow"/>
        <family val="2"/>
      </rPr>
      <t>Aplica para documentos de política aprobados por el CONPES D.C.</t>
    </r>
    <r>
      <rPr>
        <b/>
        <sz val="12"/>
        <color theme="1"/>
        <rFont val="Arial Narrow"/>
        <family val="2"/>
      </rPr>
      <t xml:space="preserve">
</t>
    </r>
    <r>
      <rPr>
        <sz val="12"/>
        <color theme="1"/>
        <rFont val="Arial Narrow"/>
        <family val="2"/>
      </rPr>
      <t>Esta información será diligenciada por la Secretaría Técnica del CONPES D.C una vez se numere el documento y se publique.
Esta numeración aplica solamente para políticas públicas nuevas que surtan todo el procedimiento CONPES D.C.
Las PP vigentes que formulan su plan de acción será aprobado por CONPES D.C. pero no tendrían ninguna numeración.</t>
    </r>
  </si>
  <si>
    <r>
      <rPr>
        <b/>
        <sz val="12"/>
        <color theme="1"/>
        <rFont val="Arial Narrow"/>
        <family val="2"/>
      </rPr>
      <t xml:space="preserve">c. Fecha de aprobación: 
</t>
    </r>
    <r>
      <rPr>
        <sz val="12"/>
        <color theme="1"/>
        <rFont val="Arial Narrow"/>
        <family val="2"/>
      </rPr>
      <t>Si es política pública vigente coloque la fecha de aprobación del acto administrativo.</t>
    </r>
    <r>
      <rPr>
        <b/>
        <sz val="12"/>
        <color theme="1"/>
        <rFont val="Arial Narrow"/>
        <family val="2"/>
      </rPr>
      <t xml:space="preserve">
</t>
    </r>
    <r>
      <rPr>
        <sz val="12"/>
        <color theme="1"/>
        <rFont val="Arial Narrow"/>
        <family val="2"/>
      </rPr>
      <t>En caso que sean documentos de política aprobados por el CONPES D.C., la Secretaría Técnica suscribe la fecha de aprobación una vez se numere el documento y publique.
Corresponde a la fecha de sesión CONPES D.C</t>
    </r>
  </si>
  <si>
    <r>
      <rPr>
        <b/>
        <sz val="12"/>
        <color theme="1"/>
        <rFont val="Arial Narrow"/>
        <family val="2"/>
      </rPr>
      <t>d. Fecha de actualización:</t>
    </r>
    <r>
      <rPr>
        <sz val="12"/>
        <color theme="1"/>
        <rFont val="Arial Narrow"/>
        <family val="2"/>
      </rPr>
      <t xml:space="preserve">
Esta información será diligenciada por la Secretaría Técnica del CONPES D.C.
Corresponde a la fecha en la que se modifique datos del Plan de Acción. </t>
    </r>
  </si>
  <si>
    <r>
      <rPr>
        <b/>
        <sz val="12"/>
        <color theme="1"/>
        <rFont val="Arial Narrow"/>
        <family val="2"/>
      </rPr>
      <t xml:space="preserve">e. Fecha de corte seguimiento:
</t>
    </r>
    <r>
      <rPr>
        <sz val="12"/>
        <color theme="1"/>
        <rFont val="Arial Narrow"/>
        <family val="2"/>
      </rPr>
      <t>Esta información será diligenciada por la Secretaría Técnica del CONPES D.C.
Corresponde a la fecha de corte en la que se haga seguimiento a los planes de acción, establecida cada 6 meses.</t>
    </r>
  </si>
  <si>
    <r>
      <rPr>
        <b/>
        <sz val="12"/>
        <color theme="1"/>
        <rFont val="Arial Narrow"/>
        <family val="2"/>
      </rPr>
      <t xml:space="preserve">f. Sector y entidad líder: </t>
    </r>
    <r>
      <rPr>
        <sz val="12"/>
        <color theme="1"/>
        <rFont val="Arial Narrow"/>
        <family val="2"/>
      </rPr>
      <t>Lista desplegable</t>
    </r>
    <r>
      <rPr>
        <b/>
        <sz val="12"/>
        <color theme="1"/>
        <rFont val="Arial Narrow"/>
        <family val="2"/>
      </rPr>
      <t xml:space="preserve">
</t>
    </r>
    <r>
      <rPr>
        <sz val="12"/>
        <color theme="1"/>
        <rFont val="Arial Narrow"/>
        <family val="2"/>
      </rPr>
      <t>Relacionar el sector y la entidad cabeza de sector que lidera la política pública.</t>
    </r>
  </si>
  <si>
    <r>
      <rPr>
        <b/>
        <sz val="12"/>
        <color theme="1"/>
        <rFont val="Arial Narrow"/>
        <family val="2"/>
      </rPr>
      <t>g. Sectores y entidades corresponsables:</t>
    </r>
    <r>
      <rPr>
        <sz val="12"/>
        <color theme="1"/>
        <rFont val="Arial Narrow"/>
        <family val="2"/>
      </rPr>
      <t xml:space="preserve"> Lista desplegable</t>
    </r>
    <r>
      <rPr>
        <b/>
        <sz val="12"/>
        <color theme="1"/>
        <rFont val="Arial Narrow"/>
        <family val="2"/>
      </rPr>
      <t xml:space="preserve">
</t>
    </r>
    <r>
      <rPr>
        <sz val="12"/>
        <color theme="1"/>
        <rFont val="Arial Narrow"/>
        <family val="2"/>
      </rPr>
      <t>Se deben relacionar las entidades que son corresponsables en la formulación e implementación de la política pública.</t>
    </r>
  </si>
  <si>
    <t>Objetivos</t>
  </si>
  <si>
    <r>
      <rPr>
        <b/>
        <sz val="12"/>
        <color theme="1"/>
        <rFont val="Arial Narrow"/>
        <family val="2"/>
      </rPr>
      <t>a. Objetivo General:</t>
    </r>
    <r>
      <rPr>
        <sz val="12"/>
        <color theme="1"/>
        <rFont val="Arial Narrow"/>
        <family val="2"/>
      </rPr>
      <t xml:space="preserve">
Corresponde al propósito general de la política pública. 
Definido en la política pública con el fin de responder a la problemática o situación identificada, expresa el resultado que se desea alcanzar.
Debe estar escrito en infinitivo.</t>
    </r>
  </si>
  <si>
    <r>
      <rPr>
        <b/>
        <sz val="12"/>
        <color theme="1"/>
        <rFont val="Arial Narrow"/>
        <family val="2"/>
      </rPr>
      <t xml:space="preserve">b. Objetivos Específicos: 
</t>
    </r>
    <r>
      <rPr>
        <sz val="12"/>
        <color theme="1"/>
        <rFont val="Arial Narrow"/>
        <family val="2"/>
      </rPr>
      <t>Corresponden a las acciones que se deben cumplir para alcanzar el objetivo general.
Están definidos en la política.
Inserte cuantas filas sean necesarias.</t>
    </r>
  </si>
  <si>
    <r>
      <rPr>
        <b/>
        <sz val="12"/>
        <color theme="1"/>
        <rFont val="Arial Narrow"/>
        <family val="2"/>
      </rPr>
      <t xml:space="preserve">c. Importancia relativa del objetivo especifico: </t>
    </r>
    <r>
      <rPr>
        <sz val="12"/>
        <color theme="1"/>
        <rFont val="Arial Narrow"/>
        <family val="2"/>
      </rPr>
      <t>Se expresa en número y corresponde al valor que se le asigna al objetivo, este se determina por la sumatoria de las importancias relativas asignadas a los productos relacionados con cada objetivo.</t>
    </r>
  </si>
  <si>
    <t>Indicadores de Resultado y Producto</t>
  </si>
  <si>
    <r>
      <rPr>
        <b/>
        <sz val="12"/>
        <color theme="1"/>
        <rFont val="Arial Narrow"/>
        <family val="2"/>
      </rPr>
      <t xml:space="preserve">a. Resultado o producto esperado: </t>
    </r>
    <r>
      <rPr>
        <sz val="12"/>
        <color theme="1"/>
        <rFont val="Arial Narrow"/>
        <family val="2"/>
      </rPr>
      <t xml:space="preserve">Se entiende el </t>
    </r>
    <r>
      <rPr>
        <b/>
        <sz val="12"/>
        <color theme="1"/>
        <rFont val="Arial Narrow"/>
        <family val="2"/>
      </rPr>
      <t xml:space="preserve">resultado esperado </t>
    </r>
    <r>
      <rPr>
        <sz val="12"/>
        <color theme="1"/>
        <rFont val="Arial Narrow"/>
        <family val="2"/>
      </rPr>
      <t xml:space="preserve">como el efecto generado por la entrega de bienes y servicios por parte del Estado sobre una población específica.
Se entiende como </t>
    </r>
    <r>
      <rPr>
        <b/>
        <sz val="12"/>
        <color theme="1"/>
        <rFont val="Arial Narrow"/>
        <family val="2"/>
      </rPr>
      <t xml:space="preserve">producto esperado </t>
    </r>
    <r>
      <rPr>
        <sz val="12"/>
        <color theme="1"/>
        <rFont val="Arial Narrow"/>
        <family val="2"/>
      </rPr>
      <t>aquel que mide los bienes y servicios provistos por el Estado que se obtienen de la transformación de los insumos a través de las actividades.
Inserte cuantas filas sean necesarias de acuerdo al número de resultados y productos.</t>
    </r>
  </si>
  <si>
    <r>
      <rPr>
        <b/>
        <sz val="12"/>
        <color theme="1"/>
        <rFont val="Arial Narrow"/>
        <family val="2"/>
      </rPr>
      <t>b. Importancia relativa del indicador de resultado:</t>
    </r>
    <r>
      <rPr>
        <sz val="12"/>
        <color theme="1"/>
        <rFont val="Arial Narrow"/>
        <family val="2"/>
      </rPr>
      <t xml:space="preserve"> Este valor corresponde a la sumatoria del valor asignado al indicador de producto debido a su importancia e incidencia en el cumplimiento del resultado. Su sumatoria asignarán el valor de la importancia relativa del objetivo. 
-La sumatoria de los objetivos deberá ser 100%
</t>
    </r>
    <r>
      <rPr>
        <b/>
        <sz val="12"/>
        <color theme="1"/>
        <rFont val="Arial Narrow"/>
        <family val="2"/>
      </rPr>
      <t>Importancia relativa del indicador de producto:</t>
    </r>
    <r>
      <rPr>
        <sz val="12"/>
        <color theme="1"/>
        <rFont val="Arial Narrow"/>
        <family val="2"/>
      </rPr>
      <t xml:space="preserve"> El valor asignado corresponde a la importancia e incidencia que se considera tiene el producto en el cumplimiento del resultado y del objetivo sucesivamente.</t>
    </r>
  </si>
  <si>
    <r>
      <rPr>
        <b/>
        <sz val="12"/>
        <color theme="1"/>
        <rFont val="Arial Narrow"/>
        <family val="2"/>
      </rPr>
      <t xml:space="preserve">c. Nombre del indicador de resultado o de producto: </t>
    </r>
    <r>
      <rPr>
        <sz val="12"/>
        <color theme="1"/>
        <rFont val="Arial Narrow"/>
        <family val="2"/>
      </rPr>
      <t>Se pueden establecer más de un indicador de resultado los cuales le apuntan al cumplimiento del Objetivo de la política.
Escriba el nombre del indicador.
Debe evidenciar con precisión la propiedad a medir y guardar coherencia con la fórmula de cálculo.</t>
    </r>
  </si>
  <si>
    <r>
      <rPr>
        <b/>
        <sz val="12"/>
        <color theme="1"/>
        <rFont val="Arial Narrow"/>
        <family val="2"/>
      </rPr>
      <t xml:space="preserve">d. Fórmula de cálculo del indicador de resultado o de producto: </t>
    </r>
    <r>
      <rPr>
        <sz val="12"/>
        <color theme="1"/>
        <rFont val="Arial Narrow"/>
        <family val="2"/>
      </rPr>
      <t>Escribir la expresión matemática con la cual se calcula el indicador.</t>
    </r>
  </si>
  <si>
    <r>
      <rPr>
        <b/>
        <sz val="12"/>
        <color theme="1"/>
        <rFont val="Arial Narrow"/>
        <family val="2"/>
      </rPr>
      <t xml:space="preserve">e.Enfoque: </t>
    </r>
    <r>
      <rPr>
        <sz val="12"/>
        <color theme="1"/>
        <rFont val="Arial Narrow"/>
        <family val="2"/>
      </rPr>
      <t>Se relaciona si el efecto logrado (resultado) o los bienes o servicios entregados (producto esperado) aborda los enfoques (Derechos Humanos, Género, Diferencial, Poblacional, Ambiental y Territorial), es decir, si estos aportan a la justicia social, y a la transformación de situaciones de inequidades de las poblaciones, grupos sociales, territorios. Si se aborda más de un enfoque se separan con un punto y coma (;).</t>
    </r>
  </si>
  <si>
    <r>
      <rPr>
        <b/>
        <sz val="12"/>
        <color theme="1"/>
        <rFont val="Arial Narrow"/>
        <family val="2"/>
      </rPr>
      <t>d. Tipo de anualización:</t>
    </r>
    <r>
      <rPr>
        <sz val="12"/>
        <color theme="1"/>
        <rFont val="Arial Narrow"/>
        <family val="2"/>
      </rPr>
      <t xml:space="preserve">
- Define la forma en que se calculan los avances del indicador con respecto a la meta, lo que permite determinar su porcentaje de avance.
- Dependiendo del objetivo del indicador (por ejemplo, si se desea incrementar o disminuir su valor actual), la tendencia esperada y el comportamiento histórico de la información, se pueden definir diferentes tipos de acumulación. De esta manera, se asegura que los avances sean medidos correctamente.
Indicadores de tipo </t>
    </r>
    <r>
      <rPr>
        <b/>
        <sz val="12"/>
        <color theme="1"/>
        <rFont val="Arial Narrow"/>
        <family val="2"/>
      </rPr>
      <t>suma</t>
    </r>
    <r>
      <rPr>
        <sz val="12"/>
        <color theme="1"/>
        <rFont val="Arial Narrow"/>
        <family val="2"/>
      </rPr>
      <t>: para cada año se programa un valor que se espera cumplir, y la suma de dichas programaciones es igual al valor total de la meta. Ej.: Niños y jóvenes apoyados en procesos de vocación científica y tecnológica - Metas: 5.000, 6.000, 1.000, 950 = Meta Final 12.950.
Indicadores de tipo</t>
    </r>
    <r>
      <rPr>
        <b/>
        <sz val="12"/>
        <color theme="1"/>
        <rFont val="Arial Narrow"/>
        <family val="2"/>
      </rPr>
      <t xml:space="preserve"> constante</t>
    </r>
    <r>
      <rPr>
        <sz val="12"/>
        <color theme="1"/>
        <rFont val="Arial Narrow"/>
        <family val="2"/>
      </rPr>
      <t xml:space="preserve">: el valor programado para cada año es el mismo, y debe ser igual a la cantidad programada. Los valores no se suman para obtener la cantidad total del indicador. Ej.: Porcentaje de Subsidios Familiares de Vivienda en Especie asignados a Población Desplazada en el Programa de Vivienda Gratuita - Meta cada año: 50% de los subsidios asignados a población Desplazada en el Programa Vivienda Gratuita.
Indicadores de tipo </t>
    </r>
    <r>
      <rPr>
        <b/>
        <sz val="12"/>
        <color theme="1"/>
        <rFont val="Arial Narrow"/>
        <family val="2"/>
      </rPr>
      <t>creciente</t>
    </r>
    <r>
      <rPr>
        <sz val="12"/>
        <color theme="1"/>
        <rFont val="Arial Narrow"/>
        <family val="2"/>
      </rPr>
      <t xml:space="preserve">: la programación de este indicador presenta las siguientes características: Debe ser anualizado en más de una vigencia; la anualización debe ser consecutiva, es decir, no puede haber programaciones de cero entre dos años; la programación del año debe ser mayor o igual a la del año anterior; la programación de la última vigencia debe ser mayor a la del primer año programado e igual al valor previsto. Ej.: Porcentaje de bogotanos que tienen apropiación alta y muy alta de la ciencia y la tecnología LB: 30%, Metas: 32, 35, 40, 50, Meta final: 50%.
Indicadores de tipo </t>
    </r>
    <r>
      <rPr>
        <b/>
        <sz val="12"/>
        <color theme="1"/>
        <rFont val="Arial Narrow"/>
        <family val="2"/>
      </rPr>
      <t>decreciente</t>
    </r>
    <r>
      <rPr>
        <sz val="12"/>
        <color theme="1"/>
        <rFont val="Arial Narrow"/>
        <family val="2"/>
      </rPr>
      <t>: la programación de este indicador presenta las siguientes características: debe ser anualizado a más de una vigencia; la anualización debe ser consecutiva, es decir, no puede haber programaciones en cero entre dos años; la programación del año debe ser menor o igual a la del año anterior; la programación de la última vigencia debe ser menor a la del primer año programado e igual al valor previsto. Ej.: Tasa de hurto a personas por 100 mil habitantes LB: 30,3, Metas: 30, 29,7, 29,5, 29,3 Meta final 29,3.</t>
    </r>
  </si>
  <si>
    <r>
      <rPr>
        <b/>
        <sz val="12"/>
        <color theme="1"/>
        <rFont val="Arial Narrow"/>
        <family val="2"/>
      </rPr>
      <t>e. Indicador del PDD:</t>
    </r>
    <r>
      <rPr>
        <sz val="12"/>
        <color theme="1"/>
        <rFont val="Arial Narrow"/>
        <family val="2"/>
      </rPr>
      <t xml:space="preserve"> Se refiere a si el indicador de resultado o de producto es un indicador del PDD, responda sí o no y posteriormente identificar la relación del indicador con la estructura del PDD.
Para los indicadores que sean identificados del PDD se debe referir el Código de la Meta PDD.
Esta matríz se encuentra en la caja de herramientas.</t>
    </r>
  </si>
  <si>
    <r>
      <rPr>
        <b/>
        <sz val="12"/>
        <color theme="1"/>
        <rFont val="Arial Narrow"/>
        <family val="2"/>
      </rPr>
      <t>f. Objetivo de Desarrollo Sostenible ODS:</t>
    </r>
    <r>
      <rPr>
        <sz val="12"/>
        <color theme="1"/>
        <rFont val="Arial Narrow"/>
        <family val="2"/>
      </rPr>
      <t xml:space="preserve"> </t>
    </r>
    <r>
      <rPr>
        <sz val="12"/>
        <color theme="1"/>
        <rFont val="Arial Narrow"/>
        <family val="2"/>
      </rPr>
      <t>Cada producto, debe relacionarse de acuerdo con los objetivos mundiales, a su vez debe ser identificada la meta del ODS.
Esta matríz se encuentra en la caja de herramientas.</t>
    </r>
  </si>
  <si>
    <r>
      <rPr>
        <b/>
        <sz val="12"/>
        <color theme="1"/>
        <rFont val="Arial Narrow"/>
        <family val="2"/>
      </rPr>
      <t>g. Línea base:</t>
    </r>
    <r>
      <rPr>
        <sz val="12"/>
        <color theme="1"/>
        <rFont val="Arial Narrow"/>
        <family val="2"/>
      </rPr>
      <t xml:space="preserve">
- Marco de referencia de la situación actual que se pretende modificar, establece la situación inicial del escenario en donde se va a implementar la política. Permite medir los avances y efectos de la gestión, sirve como punto de comparación para el seguimiento y en futuras evaluaciones se pueda determinar qué tanto se lograron alcanzar los objetivos. 
- Indique el valor y el año de la línea base, recuerde que para el seguimiento todo indicador debe contar con la línea base como referente de los avances alcanzados o del referente al que se quiere llegar. Si el indicador no cuenta con línea base se debe revisar la pertinencia de utilizar ese indicador, se debería identificar un indicador proxy (aproximado) que cuente con línea base.
- Contar con la línea base permite identificar indicadores claves de uso obligado para la planeación, el seguimiento, la evaluación, el control y la rendición de cuentas de la gestión pública, dependiendo de la naturaleza de las funciones de las entidades. Así mismo permite organizar bases de datos conforme a necesidades de información identificadas.
- El valor de la línea base debe estar expresado en la misma unidad de la meta.
- Se escribe un valor que puede ser cero (0) cuando se tiene certeza luego de realizar una medición.
- Se escribe No Disponible (ND) cuando no se cuenta o se espera el resultado de una medición.</t>
    </r>
  </si>
  <si>
    <r>
      <rPr>
        <b/>
        <sz val="12"/>
        <color theme="1"/>
        <rFont val="Arial Narrow"/>
        <family val="2"/>
      </rPr>
      <t>h. Tiempos de ejecución:</t>
    </r>
    <r>
      <rPr>
        <sz val="12"/>
        <color theme="1"/>
        <rFont val="Arial Narrow"/>
        <family val="2"/>
      </rPr>
      <t xml:space="preserve"> ¿En cuánto tiempo se alcanzará la meta? Es decir, el período que tomará lograr el resultado o producto.</t>
    </r>
    <r>
      <rPr>
        <b/>
        <sz val="12"/>
        <color theme="1"/>
        <rFont val="Arial Narrow"/>
        <family val="2"/>
      </rPr>
      <t xml:space="preserve">
Año inicio y Año Fin: </t>
    </r>
    <r>
      <rPr>
        <sz val="12"/>
        <color theme="1"/>
        <rFont val="Arial Narrow"/>
        <family val="2"/>
      </rPr>
      <t>Corresponde al año en el que inicia la acción y el año en el que se espera esta finalice.</t>
    </r>
  </si>
  <si>
    <r>
      <rPr>
        <b/>
        <sz val="12"/>
        <color theme="1"/>
        <rFont val="Arial Narrow"/>
        <family val="2"/>
      </rPr>
      <t>i. Metas - anuales y final:</t>
    </r>
    <r>
      <rPr>
        <sz val="12"/>
        <color theme="1"/>
        <rFont val="Arial Narrow"/>
        <family val="2"/>
      </rPr>
      <t xml:space="preserve">
- Es la representación cuantitativa del objetivo de la intervención pública, sea este de resultado o producto.
- Cantidad programada o valor objetivo que espera alcanzar el indicador en un periodo específico (año).
- Meta final: ¿Qué valor se espera tome el indicador tras la implementación de la intervención pública?
- Indique la meta del indicador, solo en términos numéricos (porcentajes o valores absolutos), no escriba palabras. 
- Registre las metas de forma acumulada. 
- En los casos en los que el indicador cuente con línea base, por favor adicione este valor a las metas definidas.
- Inserte las columnas que considere necesarias para referenciar los años de la intervención de la política pública.</t>
    </r>
  </si>
  <si>
    <t>Costos estimados y recursos disponibles</t>
  </si>
  <si>
    <r>
      <rPr>
        <b/>
        <sz val="12"/>
        <color theme="1"/>
        <rFont val="Arial Narrow"/>
        <family val="2"/>
      </rPr>
      <t xml:space="preserve">a. Costos estimados:
En el caso de no contar con el dato por dificultades en su cálculo no colocar cero (0) dejarlo vacío.
</t>
    </r>
    <r>
      <rPr>
        <sz val="12"/>
        <color theme="1"/>
        <rFont val="Arial Narrow"/>
        <family val="2"/>
      </rPr>
      <t>-Indique el costo estimado del cumplimiento del producto.
-Las cifras debe expresarse en millones de pesos, ejemplo: 300.000.000 colocar 300.
-Totalice los costos por producto y por vigencia. 
-No se deben diligenciar celdas con valores cero. En los casos en los que no pueda determinar los costos, deje la celda vacía.</t>
    </r>
  </si>
  <si>
    <r>
      <rPr>
        <b/>
        <sz val="12"/>
        <color theme="1"/>
        <rFont val="Arial Narrow"/>
        <family val="2"/>
      </rPr>
      <t>b. Recursos disponibles:</t>
    </r>
    <r>
      <rPr>
        <sz val="12"/>
        <color theme="1"/>
        <rFont val="Arial Narrow"/>
        <family val="2"/>
      </rPr>
      <t xml:space="preserve"> Corresponden al valor destinado para el cumplimiento del producto y es el recurso con el que se cuenta para su avance y cumplimiento.</t>
    </r>
  </si>
  <si>
    <r>
      <rPr>
        <b/>
        <sz val="12"/>
        <color theme="1"/>
        <rFont val="Arial Narrow"/>
        <family val="2"/>
      </rPr>
      <t>c. Fuente de financiación:</t>
    </r>
    <r>
      <rPr>
        <sz val="12"/>
        <color theme="1"/>
        <rFont val="Arial Narrow"/>
        <family val="2"/>
      </rPr>
      <t xml:space="preserve"> Esta puede ser por funcionamiento, inversión, crédito, cooperación, donación, sector privado, entre otras. Si se aborda más de una fuente de financiación se separan con un punto y coma (;).</t>
    </r>
  </si>
  <si>
    <t>Responsable de la ejecución</t>
  </si>
  <si>
    <r>
      <rPr>
        <b/>
        <sz val="12"/>
        <color theme="1"/>
        <rFont val="Arial Narrow"/>
        <family val="2"/>
      </rPr>
      <t>a.</t>
    </r>
    <r>
      <rPr>
        <sz val="12"/>
        <color theme="1"/>
        <rFont val="Arial Narrow"/>
        <family val="2"/>
      </rPr>
      <t xml:space="preserve"> Corresponde a la información de la persona de contacto en la que se relaciona el sector, la entidad responsable de ejecutar y avanzar en el indicador, así como de alcanzar el producto. </t>
    </r>
    <r>
      <rPr>
        <b/>
        <sz val="12"/>
        <color theme="1"/>
        <rFont val="Arial Narrow"/>
        <family val="2"/>
      </rPr>
      <t>Esta información debe estar diligenciada completamente.</t>
    </r>
  </si>
  <si>
    <t>Corresponsable de la ejecución</t>
  </si>
  <si>
    <r>
      <rPr>
        <b/>
        <sz val="12"/>
        <color theme="1"/>
        <rFont val="Arial Narrow"/>
        <family val="2"/>
      </rPr>
      <t>a.</t>
    </r>
    <r>
      <rPr>
        <sz val="12"/>
        <color theme="1"/>
        <rFont val="Arial Narrow"/>
        <family val="2"/>
      </rPr>
      <t xml:space="preserve"> Corresponde a la información de las personas de contacto que son corresponsables en el cumplimiento del producto. Se debe relacionar la información del sector, la entidad corresponsable del cumplimiento del producto. Esta información debe estar diligenciada completamente, estar escritos los nombres completos de las entidades sin abreviaciones, y para cada uno separarse por punto y coma (;). Ej. Sector Gobierno; Sector Cultura; Sector Planeación, así para cada celda de entidad, teléfono, correo electrónico.</t>
    </r>
  </si>
  <si>
    <t>Instrucciones para el diligenciamiento de la ficha técnica de los indicadores de resultado y producto</t>
  </si>
  <si>
    <t>Se debe diligenciar una ficha técnica por cada indicador de resultado y de producto.</t>
  </si>
  <si>
    <t>Descripción de la variables</t>
  </si>
  <si>
    <r>
      <rPr>
        <b/>
        <sz val="12"/>
        <color theme="1"/>
        <rFont val="Arial Narrow"/>
        <family val="2"/>
      </rPr>
      <t xml:space="preserve">a. Nombre del indicador: </t>
    </r>
    <r>
      <rPr>
        <sz val="12"/>
        <color theme="1"/>
        <rFont val="Arial Narrow"/>
        <family val="2"/>
      </rPr>
      <t xml:space="preserve">
- Escribir el nombre del indicador, el cual debe dar cuenta de lo que está midiendo, no debe incluir más de una acción.</t>
    </r>
  </si>
  <si>
    <r>
      <rPr>
        <b/>
        <sz val="12"/>
        <color theme="1"/>
        <rFont val="Arial Narrow"/>
        <family val="2"/>
      </rPr>
      <t xml:space="preserve">b. Relación entre el indicador de resultado e indicadores de producto:
</t>
    </r>
    <r>
      <rPr>
        <sz val="12"/>
        <color theme="1"/>
        <rFont val="Arial Narrow"/>
        <family val="2"/>
      </rPr>
      <t>- Para la ficha técnica del indicador de resultado, indicar cuáles indicadores de producto le aportan al indicador de resultado o con cuales indicadores de producto se relaciona. 
- Para la ficha técnica de los indicadores de producto colocar el indicador de resultado al que le aporta o con el cual tiene relación.</t>
    </r>
  </si>
  <si>
    <r>
      <rPr>
        <b/>
        <sz val="12"/>
        <color theme="1"/>
        <rFont val="Arial Narrow"/>
        <family val="2"/>
      </rPr>
      <t xml:space="preserve">c. Relación con el PDD: </t>
    </r>
    <r>
      <rPr>
        <sz val="12"/>
        <color theme="1"/>
        <rFont val="Arial Narrow"/>
        <family val="2"/>
      </rPr>
      <t>Se refiere a si el indicador de resultado tiene relación con un indicador del PDD. Posteriormente identificar la relación del indicador con la estructura del PDD.
- Pilar, Objetivo o Eje del PDD
- Programa del PDD
Para los indicadores que sean identificados del PDD se debe referir el Código de la Meta PDD.</t>
    </r>
  </si>
  <si>
    <r>
      <rPr>
        <b/>
        <sz val="12"/>
        <color theme="1"/>
        <rFont val="Arial Narrow"/>
        <family val="2"/>
      </rPr>
      <t xml:space="preserve">d. Sector y entidad responsable: </t>
    </r>
    <r>
      <rPr>
        <sz val="12"/>
        <color theme="1"/>
        <rFont val="Arial Narrow"/>
        <family val="2"/>
      </rPr>
      <t>Lista desplegable
- Se refiere a la identificación del sector y entidad responsable del cumplimiento del indicador.</t>
    </r>
  </si>
  <si>
    <r>
      <rPr>
        <b/>
        <sz val="12"/>
        <color theme="1"/>
        <rFont val="Arial Narrow"/>
        <family val="2"/>
      </rPr>
      <t xml:space="preserve">e. Entidades involucradas en el cumplimiento del indicador:
</t>
    </r>
    <r>
      <rPr>
        <sz val="12"/>
        <color theme="1"/>
        <rFont val="Arial Narrow"/>
        <family val="2"/>
      </rPr>
      <t>Se debe relacionar las entidades que tienen responsabilidad directa o compartida en el cumplimiento del indicador</t>
    </r>
  </si>
  <si>
    <r>
      <rPr>
        <b/>
        <sz val="12"/>
        <color theme="1"/>
        <rFont val="Arial Narrow"/>
        <family val="2"/>
      </rPr>
      <t>f. Descripción de indicador:</t>
    </r>
    <r>
      <rPr>
        <sz val="12"/>
        <color theme="1"/>
        <rFont val="Arial Narrow"/>
        <family val="2"/>
      </rPr>
      <t xml:space="preserve">
- Define la información que el indicador va a proporcionar. Identifica los principales aspectos por los cuales se definió el indicador. Este campo debe responder a las preguntas: ¿qué se mide?  Deje describir el verbo del indicador (construido, elaborado, implementado). 
También se debe indicar si el objetivo del indicador es aumentar, reducir o mantener dentro de un rango.
</t>
    </r>
    <r>
      <rPr>
        <i/>
        <sz val="12"/>
        <color theme="1"/>
        <rFont val="Arial Narrow"/>
        <family val="2"/>
      </rPr>
      <t>Por ejemplo si es un indicador de capacitaciones realizadas, aquí se debe incluir toda la información relacionada con las capacitaciones, es decir, qué se entenderá como capacitaciones realizadas, la temática, el número mínimo de asistentes que se tendrá en cuenta para contabilizar la capacitación o el número de horas, si es virtual o presencial.</t>
    </r>
  </si>
  <si>
    <r>
      <rPr>
        <b/>
        <sz val="12"/>
        <color theme="1"/>
        <rFont val="Arial Narrow"/>
        <family val="2"/>
      </rPr>
      <t xml:space="preserve">g. Descripción del Producto: </t>
    </r>
    <r>
      <rPr>
        <sz val="12"/>
        <color theme="1"/>
        <rFont val="Arial Narrow"/>
        <family val="2"/>
      </rPr>
      <t xml:space="preserve">Se debe responder ¿qué es el producto? ¿por qué es importante entregar o hacer el producto? Aspectos a considerar para el desarrollo del producto, se debe exponer la importancia del producto o resultado. Se resaltan las recomendaciones y elementos que se deben tener presentes en la elaboración del producto (actividades, lineamientos, indicaciones, elementos que no se pueden desconocer). 
Se debe evidenciar la manera en que este producto o resultado esperado  integra el abordaje de los enfoques (Derehos Humanos, Género, Diferencial, Poblacional, Ambiental, Territorial), indicando por ejemplo, se atiende de manera prioritaria a...; o se desarrolla desde el enfoque diferencial. </t>
    </r>
  </si>
  <si>
    <r>
      <rPr>
        <b/>
        <sz val="12"/>
        <color theme="1"/>
        <rFont val="Arial Narrow"/>
        <family val="2"/>
      </rPr>
      <t xml:space="preserve">h. Meta(s) de resultado a la que el producto aporta mediante su implementación: </t>
    </r>
    <r>
      <rPr>
        <sz val="12"/>
        <color theme="1"/>
        <rFont val="Arial Narrow"/>
        <family val="2"/>
      </rPr>
      <t>Se identifica la o las meta de resultado a la que el producto aporta mediante su implementación.</t>
    </r>
  </si>
  <si>
    <r>
      <rPr>
        <b/>
        <sz val="12"/>
        <color theme="1"/>
        <rFont val="Arial Narrow"/>
        <family val="2"/>
      </rPr>
      <t xml:space="preserve">i. Objetivo de Desarrollo Sostenible ODS: </t>
    </r>
    <r>
      <rPr>
        <sz val="12"/>
        <color theme="1"/>
        <rFont val="Arial Narrow"/>
        <family val="2"/>
      </rPr>
      <t>Cada producto, debe relacionarse de acuerdo con los objetivos mundiales, a su vez debe ser identificada la meta del ODS.
Esta matríz se encuentra en la caja de herramientas.</t>
    </r>
  </si>
  <si>
    <t>Medición</t>
  </si>
  <si>
    <r>
      <rPr>
        <b/>
        <sz val="12"/>
        <color theme="1"/>
        <rFont val="Arial Narrow"/>
        <family val="2"/>
      </rPr>
      <t xml:space="preserve">a. Fórmula de cálculo: </t>
    </r>
    <r>
      <rPr>
        <sz val="12"/>
        <color theme="1"/>
        <rFont val="Arial Narrow"/>
        <family val="2"/>
      </rPr>
      <t>Escribir la expresión matemática con la cual se calcula el indicador.</t>
    </r>
  </si>
  <si>
    <r>
      <rPr>
        <b/>
        <sz val="12"/>
        <color theme="1"/>
        <rFont val="Arial Narrow"/>
        <family val="2"/>
      </rPr>
      <t>b. Unidad de medida:</t>
    </r>
    <r>
      <rPr>
        <sz val="12"/>
        <color theme="1"/>
        <rFont val="Arial Narrow"/>
        <family val="2"/>
      </rPr>
      <t xml:space="preserve"> Escribir el parámetro de referencia para determinar las magnitudes de medición del indicador.</t>
    </r>
  </si>
  <si>
    <r>
      <rPr>
        <b/>
        <sz val="12"/>
        <color theme="1"/>
        <rFont val="Arial Narrow"/>
        <family val="2"/>
      </rPr>
      <t>c. Periodicidad de medición:</t>
    </r>
    <r>
      <rPr>
        <sz val="12"/>
        <color theme="1"/>
        <rFont val="Arial Narrow"/>
        <family val="2"/>
      </rPr>
      <t xml:space="preserve"> Explicar la frecuencia con la cual se miden los resultados.</t>
    </r>
  </si>
  <si>
    <r>
      <rPr>
        <b/>
        <sz val="12"/>
        <color theme="1"/>
        <rFont val="Arial Narrow"/>
        <family val="2"/>
      </rPr>
      <t>d. Línea base:</t>
    </r>
    <r>
      <rPr>
        <sz val="12"/>
        <color theme="1"/>
        <rFont val="Arial Narrow"/>
        <family val="2"/>
      </rPr>
      <t xml:space="preserve">
- Indique el valor y el año de la línea base de los indicadores que cuenten con dicha información, en el caso en que no sea posible contar con este dato colocar ND, recuerde que para el seguimiento es fundamental contar con la línea base como referente de los avances alcanzados.
- El valor de la línea base debe estar expresado en la misma unidad de la meta. 
- Se debe especificar la fuente de información usada para obtener el dato y la fecha a la que corresponde.</t>
    </r>
  </si>
  <si>
    <r>
      <rPr>
        <b/>
        <sz val="12"/>
        <color theme="1"/>
        <rFont val="Arial Narrow"/>
        <family val="2"/>
      </rPr>
      <t xml:space="preserve">e. Año inicio y Año Fin: </t>
    </r>
    <r>
      <rPr>
        <sz val="12"/>
        <color theme="1"/>
        <rFont val="Arial Narrow"/>
        <family val="2"/>
      </rPr>
      <t>Corresponde al año en el que inicia la acción y el año en el que se espera esta finalice.</t>
    </r>
  </si>
  <si>
    <r>
      <rPr>
        <b/>
        <sz val="12"/>
        <color theme="1"/>
        <rFont val="Arial Narrow"/>
        <family val="2"/>
      </rPr>
      <t>f. Metas:</t>
    </r>
    <r>
      <rPr>
        <sz val="12"/>
        <color theme="1"/>
        <rFont val="Arial Narrow"/>
        <family val="2"/>
      </rPr>
      <t xml:space="preserve">
- Colocar el año, ej. 2018, 2019...
- Cantidad programada o valor objetivo que espera alcanzar el indicador en un periodo específico, cada año y final.
- Registre la meta final de resultado que se espera alcanzar, se debe tener en cuenta el tipo de anualización del indicador.
- En los casos en los que el indicador cuente con línea base, por favor adicione este valor a las metas definidas.
- Indique la meta del indicador, solo en términos numéricos (porcentajes o valores absolutos), no escriba palabras.</t>
    </r>
  </si>
  <si>
    <r>
      <rPr>
        <b/>
        <sz val="12"/>
        <color theme="1"/>
        <rFont val="Arial Narrow"/>
        <family val="2"/>
      </rPr>
      <t xml:space="preserve">g. Metodología de la medición: </t>
    </r>
    <r>
      <rPr>
        <sz val="12"/>
        <color theme="1"/>
        <rFont val="Arial Narrow"/>
        <family val="2"/>
      </rPr>
      <t xml:space="preserve">Describa el proceso técnico para poder reportar el indicador; es decir, el proceso que se sigue para obtener los datos y realizar los cálculos necesarios. Responde a la pregunta: ¿cómo se mide? y ¿cómo se recolecta la información? 
</t>
    </r>
    <r>
      <rPr>
        <i/>
        <sz val="12"/>
        <color theme="1"/>
        <rFont val="Arial Narrow"/>
        <family val="2"/>
      </rPr>
      <t>Por ejemplo, si el indicador es sobre capacitaciones realizadas, en la metodología se describirá en qué momento preciso se contabiliza la capacitación, si con la entrega de certificados o con el listado de los asistentes, o si se contabilizan con un número mínimo de personas inscritas corresponde u las que finalizaron el curso. 
Y a partir de qué registro administrativo o medio con el que se calcula el dato.</t>
    </r>
  </si>
  <si>
    <r>
      <rPr>
        <b/>
        <sz val="12"/>
        <color theme="1"/>
        <rFont val="Arial Narrow"/>
        <family val="2"/>
      </rPr>
      <t xml:space="preserve">h. Territorialización del indicador: </t>
    </r>
    <r>
      <rPr>
        <sz val="12"/>
        <color theme="1"/>
        <rFont val="Arial Narrow"/>
        <family val="2"/>
      </rPr>
      <t>Identifique y marque con una "X" si el indicador se puede calcular o contar con el dato a nivel local (localidad), por UPZ, u otra medición a nivel territorial.</t>
    </r>
  </si>
  <si>
    <r>
      <rPr>
        <b/>
        <sz val="12"/>
        <color theme="1"/>
        <rFont val="Arial Narrow"/>
        <family val="2"/>
      </rPr>
      <t xml:space="preserve">i. Fuentes de medición: </t>
    </r>
    <r>
      <rPr>
        <sz val="12"/>
        <color theme="1"/>
        <rFont val="Arial Narrow"/>
        <family val="2"/>
      </rPr>
      <t>Escriba las entidades y sistemas de información encargados de la producción o suministro de la información que se utiliza para la construcción del indicador.</t>
    </r>
  </si>
  <si>
    <r>
      <rPr>
        <b/>
        <sz val="12"/>
        <color theme="1"/>
        <rFont val="Arial Narrow"/>
        <family val="2"/>
      </rPr>
      <t xml:space="preserve">i. Días de rezago: </t>
    </r>
    <r>
      <rPr>
        <sz val="12"/>
        <color theme="1"/>
        <rFont val="Arial Narrow"/>
        <family val="2"/>
      </rPr>
      <t>Escriba los días que tarda la información para estar disponible después de cumplido el periodo de referencia o el medido.</t>
    </r>
  </si>
  <si>
    <r>
      <rPr>
        <b/>
        <sz val="12"/>
        <color theme="1"/>
        <rFont val="Arial Narrow"/>
        <family val="2"/>
      </rPr>
      <t>j. Serie disponible:</t>
    </r>
    <r>
      <rPr>
        <sz val="12"/>
        <color theme="1"/>
        <rFont val="Arial Narrow"/>
        <family val="2"/>
      </rPr>
      <t xml:space="preserve"> Indique la fecha desde la cuál es posible tener acceso a la serie de datos del indicador. </t>
    </r>
  </si>
  <si>
    <t>Datos del responsable del indicador</t>
  </si>
  <si>
    <t>Corresponde a la información de la persona de la entidad responsable de reportar el avance del indicador. Esta información debe estar completa.</t>
  </si>
  <si>
    <t>Aprobación Oficina de Planeación Sector</t>
  </si>
  <si>
    <t>La información contenida en la ficha técnica del indicador debe contar con el visto bueno de la oficina de planeación de la entidad responsable del reporte. Se deben consignar los datos de la persona que valida la información contenida en la ficha.</t>
  </si>
  <si>
    <t>Observaciones</t>
  </si>
  <si>
    <t xml:space="preserve">Escriba los comentarios que deban tenerse en cuenta sobre el indicador, y que no fueron recogidos a través de la ficha técnica. Incluye comentarios que se consideren pertinentes para la conceptualización y comprensión del indicador. </t>
  </si>
  <si>
    <t>FORMATO DE PLAN DE ACCION POLÍTICAS PÚBLICAS</t>
  </si>
  <si>
    <t>Política Pública de Lectura, Escritura y Oralidad para el Distrito Capital</t>
  </si>
  <si>
    <t>Documento CONPES Distrital No:</t>
  </si>
  <si>
    <t>Fecha de aprobación:</t>
  </si>
  <si>
    <t>Fecha de actualización:</t>
  </si>
  <si>
    <t>Fecha de corte de seguimiento:</t>
  </si>
  <si>
    <t>Sector líder:</t>
  </si>
  <si>
    <t>Entidad líder:</t>
  </si>
  <si>
    <t>Instituto Distrital de las Artes</t>
  </si>
  <si>
    <t>Sector corresponsable 1:</t>
  </si>
  <si>
    <t>Entidad 1:</t>
  </si>
  <si>
    <t>Sector corresponsable 2:</t>
  </si>
  <si>
    <t>Entidad 2:</t>
  </si>
  <si>
    <t>Sector corresponsable 3:</t>
  </si>
  <si>
    <t>Entidad 3:</t>
  </si>
  <si>
    <t xml:space="preserve">Objetivo General de la Política Pública: Garantizar a la ciudadanía las oportunidades de acceso para que a lo largo de la vida pueda participar de manera efectiva de los circuitos y prácticas de la cultura escrita en Bogotá. </t>
  </si>
  <si>
    <t>Indicadores de resultado</t>
  </si>
  <si>
    <t>Indicadores de producto</t>
  </si>
  <si>
    <t>Tiempos de ejecución</t>
  </si>
  <si>
    <t>Corresponsables de la ejecución</t>
  </si>
  <si>
    <t>Objetivo específico</t>
  </si>
  <si>
    <t>Importancia relativa  del objetivo especifico
(%)</t>
  </si>
  <si>
    <t>Resultado esperado</t>
  </si>
  <si>
    <t>Importancia relativa  del resultado
(%)</t>
  </si>
  <si>
    <t>Nombre del indicador de resultado</t>
  </si>
  <si>
    <t>Fórmula del indicador de resultado</t>
  </si>
  <si>
    <t>Enfoque</t>
  </si>
  <si>
    <t>Tipo de anualización</t>
  </si>
  <si>
    <t>Línea base</t>
  </si>
  <si>
    <t>Metas anuales de resultado</t>
  </si>
  <si>
    <t>Meta de resultado Final</t>
  </si>
  <si>
    <t>Producto esperado</t>
  </si>
  <si>
    <t>Importancia relativa del producto
(%)</t>
  </si>
  <si>
    <t xml:space="preserve">Nombre indicador de producto </t>
  </si>
  <si>
    <t>Fórmula del indicador de producto</t>
  </si>
  <si>
    <t>Estado del Producto</t>
  </si>
  <si>
    <t>Meta 
ODS</t>
  </si>
  <si>
    <t>Indicador del PDD</t>
  </si>
  <si>
    <t>Código Meta
PDD</t>
  </si>
  <si>
    <t>Costo total</t>
  </si>
  <si>
    <t xml:space="preserve">Sector </t>
  </si>
  <si>
    <t>Entidad</t>
  </si>
  <si>
    <t>Dirección/Subdirección/Grupo/Unidad</t>
  </si>
  <si>
    <t>Persona de contacto</t>
  </si>
  <si>
    <t>Teléfono</t>
  </si>
  <si>
    <t>Correo electrónico</t>
  </si>
  <si>
    <t>Valor</t>
  </si>
  <si>
    <t>Año</t>
  </si>
  <si>
    <t>Fecha de inicio</t>
  </si>
  <si>
    <t>Fecha de finalización</t>
  </si>
  <si>
    <t>Meta 2022</t>
  </si>
  <si>
    <t>Meta 2023</t>
  </si>
  <si>
    <t>Meta 2024</t>
  </si>
  <si>
    <t>Meta 2025</t>
  </si>
  <si>
    <t>Meta 2026</t>
  </si>
  <si>
    <t>Meta 2027</t>
  </si>
  <si>
    <t>Meta 2028</t>
  </si>
  <si>
    <t>Meta 2029</t>
  </si>
  <si>
    <t>Meta 2030</t>
  </si>
  <si>
    <t>Meta 2031</t>
  </si>
  <si>
    <t>Meta 2032</t>
  </si>
  <si>
    <t>Meta 2033</t>
  </si>
  <si>
    <t>Meta 2034</t>
  </si>
  <si>
    <t>Meta 2035</t>
  </si>
  <si>
    <t>Meta 2036</t>
  </si>
  <si>
    <t>Meta 2037</t>
  </si>
  <si>
    <t>Meta 2038</t>
  </si>
  <si>
    <t>Meta 2039</t>
  </si>
  <si>
    <t>Meta 2040</t>
  </si>
  <si>
    <t>Meta de producto Final</t>
  </si>
  <si>
    <t>Costo Estimado</t>
  </si>
  <si>
    <t>Recurso disponible.</t>
  </si>
  <si>
    <t>Fuente de financiación</t>
  </si>
  <si>
    <t>Código Proyecto de Invesión</t>
  </si>
  <si>
    <t>Recurso disponible</t>
  </si>
  <si>
    <t>1. Consolidar procesos formativos y de investigación alrededor de la cultura escrita desde una perspectiva de participación ciudadana a lo largo de la vida de las personas y en los diferentes territorios de Bogotá.</t>
  </si>
  <si>
    <t xml:space="preserve">1.1. Aumento del índice de lectura plena en la ciudad de Bogotá. </t>
  </si>
  <si>
    <t>Índice de lectura plena</t>
  </si>
  <si>
    <t xml:space="preserve">(PromRLPI1+PromRLPI2+PromRLPIx) / Total encuestados
Prom: promedio
RLPI: resultados individuales sobre lectura plena
</t>
  </si>
  <si>
    <t>Derechos Humanos, Poblacional-Diferencial, De Género, Ambiental, Territorial</t>
  </si>
  <si>
    <t xml:space="preserve">1.1.1. Bibliotecarios y bibliotecarias escolares formados en competencias en gestión bibliotecaria </t>
  </si>
  <si>
    <t xml:space="preserve">Bibliotecarios y bibliotecarias escolares formados en gestión bibliotecaria </t>
  </si>
  <si>
    <t># de bibliotecarios y bibliotecarias escolares formados /# total de bibliotecarios escolares * 100</t>
  </si>
  <si>
    <t>Activo</t>
  </si>
  <si>
    <t>De aquí a 2030, aumentar considerablemente la oferta de docentes calificados, incluso mediante la cooperación internacional para la formación de docentes en los países en desarrollo, especialmente los países menos adelantados y los pequeños Estados insulares en desarrollo</t>
  </si>
  <si>
    <t xml:space="preserve">Recursos de Inversión </t>
  </si>
  <si>
    <t>Educación</t>
  </si>
  <si>
    <t>Secretaría de Educación del Distrito</t>
  </si>
  <si>
    <t xml:space="preserve">Talento Humano - Dirección de Ciencias, Tecnologías y Medios Educativos   </t>
  </si>
  <si>
    <t>Sandra Marcela Guerrero R</t>
  </si>
  <si>
    <t>3241000 EXT:3173</t>
  </si>
  <si>
    <t>sguerrero@educacionbogota.gov.co</t>
  </si>
  <si>
    <t>Secretaría de Educación</t>
  </si>
  <si>
    <t>Dirección de Talento Humano/ Capacitación</t>
  </si>
  <si>
    <t>1.1.2. Estrategia de estímulos que incentive la investigación, diseño e implementación de experiencias de fomento, enseñanza - aprendizaje de la lectura la escritura e innovación en bibliotecas y que esté dirigida a bibliotecarios escolares</t>
  </si>
  <si>
    <t>Bibliotecarios con estímulos recibidos en la estrategia de estímulos de lectura, escritura, oralidad y bibliotecas escolares</t>
  </si>
  <si>
    <t>(Sumatoria de bibliotecariosbeneficiarios de la estrategia de estímulos / Total de bibliotecarios)*100</t>
  </si>
  <si>
    <t>Fuente 12 - otros distritos</t>
  </si>
  <si>
    <t>Subsecretaría de Calidad y Pertinencia</t>
  </si>
  <si>
    <t>Andrés Mauricio Castillo Varela</t>
  </si>
  <si>
    <t>3241000 EXT:2170</t>
  </si>
  <si>
    <t>amcastillov@educacionbogota.gov.co</t>
  </si>
  <si>
    <t xml:space="preserve">Dirección de Ciencias, Tecnologías y Medios Educativos   </t>
  </si>
  <si>
    <t>Ulia Yemail</t>
  </si>
  <si>
    <t>324100 Ext. 2409</t>
  </si>
  <si>
    <t>uyemail@educacionbogota.gov.co</t>
  </si>
  <si>
    <t>1.1.3. Programas de formación posgradual y permanente dirigida a docentes y directivos docentes del Distrito en la línea de lectura, escritura y oralidad ofertados por la SED.</t>
  </si>
  <si>
    <t>Programas de formación posgradual y permanente ofertados a docentes y directivos docentes relacionados con lectura, escritura y oralidad.</t>
  </si>
  <si>
    <t>Sumatoria de programas de formación posgradual y permanente ofertados a docentes y directivos docentes relacionados con lectura, escritura y oralidad.</t>
  </si>
  <si>
    <t>Recursos propios</t>
  </si>
  <si>
    <t>Dirección de Formación de Docentes e Innovaciones Pedagógicas</t>
  </si>
  <si>
    <t>Patricia Niño Rodríguez</t>
  </si>
  <si>
    <t>jninor@educacionbogota.gov.co</t>
  </si>
  <si>
    <t xml:space="preserve">1.1.4. Escuela de lectores enfocada a programas de formación y cualificación de mediadores institucionales y comunitarios </t>
  </si>
  <si>
    <t xml:space="preserve">Personas certificadas en mediación por la escuela de lectores 
</t>
  </si>
  <si>
    <t>Sumatoria de personas certificadas en mediación por la escuela de lectores</t>
  </si>
  <si>
    <t>4.3 De aquí a 2030, asegurar el acceso igualitario de todos los hombres y las mujeres a una formación técnica, profesional y superior de calidad, incluida la enseñanza universitaria</t>
  </si>
  <si>
    <t xml:space="preserve">Derechos humanos, poblacional-diferencial, territorial                                                                                </t>
  </si>
  <si>
    <t>SI</t>
  </si>
  <si>
    <t>7880</t>
  </si>
  <si>
    <t>Secretaría de Cultura, Recreación y Deporte</t>
  </si>
  <si>
    <t>Dirección de Lectura y Bibliotecas</t>
  </si>
  <si>
    <t>Bibiana Andrea Victorino</t>
  </si>
  <si>
    <t>327 48 50 Ext. 7001</t>
  </si>
  <si>
    <t>bibiana.victorino@scrd.gov.co</t>
  </si>
  <si>
    <t>Instituto Distrital de la Participacón y Acción Comunal</t>
  </si>
  <si>
    <t>Escuela de la Participación</t>
  </si>
  <si>
    <t>Juana Garzón</t>
  </si>
  <si>
    <t>sistematizacion@participacionbogota.gov.co</t>
  </si>
  <si>
    <t xml:space="preserve">1.1.5. Cualificación para agentes culturales y cuidadores de la primera infancia sobre las relaciones entre arte, juego, escritura, lectura, oralidad, desarrollo integral y primera infancia. </t>
  </si>
  <si>
    <t>Agentes culturales y cuidadores cualificados sobre arte, lectura, escritura, oralidad y primera infancia</t>
  </si>
  <si>
    <t>Sumatoria de agentes culturales y cuidadores cualificados</t>
  </si>
  <si>
    <t>4.2. De aquí a 2030, asegurar que todas las niñas y todos los niños tengan acceso a servicios de atención y desarrollo en la primera infancia y educación preescolar de calidad, a fin de que estén preparados para la enseñanza primaria</t>
  </si>
  <si>
    <t>No disponible</t>
  </si>
  <si>
    <t>Subdirección de Formación Artistica</t>
  </si>
  <si>
    <t>Leyla Castillo</t>
  </si>
  <si>
    <t>leyla.castillo@idartes.gov.co</t>
  </si>
  <si>
    <t xml:space="preserve">1.1.6. Programa de alfabetización y multialfabetización para la inclusión en la cultura escrita, con enfoques de género, poblacional-diferencial, territorial </t>
  </si>
  <si>
    <t>Personas que culminan el ciclo de formación en  cultura escrita</t>
  </si>
  <si>
    <t>Sumatoria de personas que culminan el ciclo de formación en cultura escrita</t>
  </si>
  <si>
    <t>4.5 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</si>
  <si>
    <t xml:space="preserve">Enfoque de derechos humanos, Poblacional-diferencial                                                                             </t>
  </si>
  <si>
    <t>Mujer
Gobierno
Planeación</t>
  </si>
  <si>
    <t>Secretaría Distrital de la Mujer
Secretaría Distrital de Planeación
Instituto Distrital de la Participación y la Acción Comunal</t>
  </si>
  <si>
    <t xml:space="preserve">SDMujer: Dirección de Enfoque Diferencial
SDP: Dirección de Diversidad Sexual
IDPAC: Subdirección de Promoción 
 </t>
  </si>
  <si>
    <t>SDMujer: Jenny Maritza Guzmán
SDP: David Alonzo
IDPAC: Laura Angelica Vasquez</t>
  </si>
  <si>
    <t>SDMujer: 3169001
SDP: 3358000 ext 8556
IDPAC: 3155404840</t>
  </si>
  <si>
    <t>SDMujer:  yguzman@sdmujer.gov.co
SDP: dalonzo@sdp.gov.co
IDPAC: lvasquez@participacionbogota.gov.co</t>
  </si>
  <si>
    <t xml:space="preserve">1.1.7. Acompañamiento pedagógico para la transformación de las  prácticas de la Lectura y la escritura en las IED para garantizar el aprendizaje del código escrito en el tiempo adecuado.   </t>
  </si>
  <si>
    <t>Instituciones Educativas que reciben acompañamiento  pedagógico para la transformación de las  prácticas de la lectura y la escritura y  garantizar el aprendizaje del código escrito en el tiempo adecuado.</t>
  </si>
  <si>
    <t>Sumatoria de Instituciones Educativas que reciben acompañamiento  pedagógico del Plan de Fortalecimiento de la Lectoescritura</t>
  </si>
  <si>
    <t>4.1  De aquí a 2030, asegurar que todas las niñas y todos los niños terminen la enseñanza primaria y secundaria, que ha de ser gratuita, equitativa y de calidad y producir resultados de aprendizaje pertinentes y efectivos</t>
  </si>
  <si>
    <t>Proyecto 7686 Implementación del programa de innovación y transformación pedagógica en los colegios públicos para el cierre de brechas educativas de  Bogotá D.C.</t>
  </si>
  <si>
    <t xml:space="preserve">1.1.8. Estrategias de transversalización de competencias comunicativas para el fortalecimiento de procesos de oralidad, lectura y escritura desde una perspectiva de participación ciudadana a lo largo de la vida. </t>
  </si>
  <si>
    <t>Estudiantes y docentes beneficiarios de estrategias de transversalización de competencias comunicativas para el fortalecimiento de procesos de oralidad, lectura y escritura.</t>
  </si>
  <si>
    <t>Sumatoria de estudiantes y docentes  beneficiarios de estrategias de transversalización de competencias comunicativas para el fortalecimiento de procesos de oralidad, lectura y escritura.</t>
  </si>
  <si>
    <t>Enfoque de derechos; enfoque poblacional-diferencial; enfoque de género</t>
  </si>
  <si>
    <t>97, 98 y 108</t>
  </si>
  <si>
    <t>1-100-F001 VA-RECURSOS DISTRITO</t>
  </si>
  <si>
    <t xml:space="preserve">7759
</t>
  </si>
  <si>
    <t>Secretaría de Educacion del Distrito</t>
  </si>
  <si>
    <t>Direccion de Educacion Preescolar y Básica</t>
  </si>
  <si>
    <t>Marcela Bautista</t>
  </si>
  <si>
    <t>3241000 ext 2109</t>
  </si>
  <si>
    <t>ymbautista@educacionbogota.gov.co</t>
  </si>
  <si>
    <t>1.1.9 Procesos de formación artística con énfasis en literatura para niñas, niños y jóvenes de la estrategia de Jornada Única y Completa de la Secretaría de Educación Distrital.</t>
  </si>
  <si>
    <t>Niñas, niños y jóvenes en procesos de formación en literatura en colegios públicos de la ciudad</t>
  </si>
  <si>
    <t>Sumatoria de niños, niñas y jóvenes en procesos de formación en literatura en colegios públicos de la ciudad</t>
  </si>
  <si>
    <t>4.7. 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</si>
  <si>
    <t>Territorial, Poblacional-diferencial</t>
  </si>
  <si>
    <t>suma</t>
  </si>
  <si>
    <t>1.1.10 Programa de formación en mediación para madres, padres y cuidadores en el marco del Sistema Distrital de Cuidado</t>
  </si>
  <si>
    <t>Sesiones de formación en mediación para madres, padres y cuidadores en el marco del Sistema Distrital de Cuidado</t>
  </si>
  <si>
    <t>Sumatoria de acciones formación en mediación para madres, padres y cuidadores en el marco del Sistema Distrital de Cuidado</t>
  </si>
  <si>
    <t>5.4  Reconocer y valorar los cuidados y el trabajo doméstico no remunerados mediante servicios públicos, infraestructuras y políticas de protección social, y promoviendo la responsabilidad compartida en el hogar y la familia, según proceda en cada país</t>
  </si>
  <si>
    <t>De Género</t>
  </si>
  <si>
    <t>Dirección  de  Lectura  y Bibliotecas</t>
  </si>
  <si>
    <t xml:space="preserve">1.2. Aumento en el índice de apropiación social del conocimiento alrededor de la cultura escrita en Bogotá. 
</t>
  </si>
  <si>
    <t>Índice apropiación social del conocimiento</t>
  </si>
  <si>
    <t>'1.2 Ficha resultado apropiación'!A1</t>
  </si>
  <si>
    <t>1.2.1 Fomento alrededor de la gestión del conocimiento sobre lectura, escritura y oralidad</t>
  </si>
  <si>
    <t>Estímulos ofertados alrededor de la gestión del conocimiento sobre lectura, escritura y oralidad.</t>
  </si>
  <si>
    <t>Sumatoria de estímulos ofertados alrededor del conocimiento sobre lectura, escritura y oralidad.</t>
  </si>
  <si>
    <t>9.5 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</si>
  <si>
    <t>N/A</t>
  </si>
  <si>
    <t>Subdirección de Las Artes</t>
  </si>
  <si>
    <t>Maira Salamanca Rocha</t>
  </si>
  <si>
    <t>maira.salamanca@idartes.gov.co</t>
  </si>
  <si>
    <t xml:space="preserve">(PromRACI1+PromRACI2+PromRACIx) / Total encuestados
Prom: promedio
RACI: resultados individuales sobre apropiación del conocimiento a través de la cultura escrita
</t>
  </si>
  <si>
    <t>1.2.2. Beca de procesos locales de investigación y gestión del conocimiento en cultura escrita (PDE)</t>
  </si>
  <si>
    <t>Personas que se benefician de la beca de procesos locales de investigación y gestión del conocimiento en cultura escrita</t>
  </si>
  <si>
    <t>(Sumatoria de los beneficiarios de la beca y de los ciudanos impactados con sus acciones de difusión y divulgación)</t>
  </si>
  <si>
    <t xml:space="preserve">Enfoque de derechos humanos                                                                 </t>
  </si>
  <si>
    <t>NA</t>
  </si>
  <si>
    <t>1.2.3. Programa de formación para el desarrollo de capacidades alrededor de la ciencia, la tecnología y la innovación.</t>
  </si>
  <si>
    <t>Iniciativas enfocadas en el desarrollo de capacidades alrededor de la ciencia, la tecnología y la innovación.</t>
  </si>
  <si>
    <t>Sumatoria de iniciativas enfocadas en el desarrollo de capacidades alrededor de la ciencia, la tecnología y la innovación.</t>
  </si>
  <si>
    <t>4.4  De aquí a 2030, aumentar considerablemente el número de jóvenes y adultos que tienen las competencias necesarias, en particular técnicas y profesionales, para acceder al empleo, el trabajo decente y el emprendimiento</t>
  </si>
  <si>
    <t>Derechos humanos</t>
  </si>
  <si>
    <t>1.2.4. Red de semilleros de investigación sobre la cultura escrita en Bogotá</t>
  </si>
  <si>
    <t>Proyectos visibilizados a través de la Red de semilleros de investigación sobre la cultura escrita en Bogotá</t>
  </si>
  <si>
    <t>Sumatoria de proyectos visibilizados a través de la Red de semilleros de investigación sobre la cultura escrita en Bogotá</t>
  </si>
  <si>
    <t>Enfoque de derechos humanos</t>
  </si>
  <si>
    <t>inversión</t>
  </si>
  <si>
    <t xml:space="preserve">1.2.5.  Semillero de investigación de cultura escrita y desarrollo humano sostenible </t>
  </si>
  <si>
    <t>Avance en la agenda productiva del semillero</t>
  </si>
  <si>
    <t xml:space="preserve">(Sumatoria de actividades de la agenda productiva del semillero cumplidas/ actividades programadas en la agenda del semillero) * 100                                                                                </t>
  </si>
  <si>
    <t xml:space="preserve">Enfoque de derechos humanos                                                                      </t>
  </si>
  <si>
    <t>Dirección de Diversidad Sexual</t>
  </si>
  <si>
    <t>David Alonzo</t>
  </si>
  <si>
    <t>3358000 ext 8556</t>
  </si>
  <si>
    <t>dalonzo@sdp.gov.co</t>
  </si>
  <si>
    <t>1.2.6. Investigaciones en cultura escrita con enfoque poblacional diferencial en sus diferentes categorías de análisis</t>
  </si>
  <si>
    <t>Investigaciones  en cultura escrita con enfoque poblacional diferencial en sus diferentes categorías de análisis desarrolladas</t>
  </si>
  <si>
    <t>Sumatoria de investigaciones  en cultura escrita con enfoque poblacional diferencial en sus diferentes categorías de análisis desarrolladas</t>
  </si>
  <si>
    <t>10.2 De aquí a 2030, potenciar y promover la inclusión social, económica y política de todas las personas, independientemente de su edad, sexo, discapacidad, raza, etnia, origen, religión o situación económica u otra condición</t>
  </si>
  <si>
    <t>Enfoque poblacional-diferencial</t>
  </si>
  <si>
    <t>1.2.7. Investigaciones sobre oralidad y oralitura</t>
  </si>
  <si>
    <t xml:space="preserve">Investigaciones sobre oralidad y oralitura desarrolladas </t>
  </si>
  <si>
    <t>Sumatoria de investigaciones sobre oralidad y oralitura desarrolladas</t>
  </si>
  <si>
    <t xml:space="preserve">4.5  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		</t>
  </si>
  <si>
    <t>Enfoque de Derechos Humanos- Enfoque poblacional-diferencial, territorial.</t>
  </si>
  <si>
    <t>1.2.8 Encuesta bienal de lectura, escritura, oralidad y espacios de lectura en Bogotá</t>
  </si>
  <si>
    <t>Informes de resultados, análisis y recomendaciones de la Encuesta bienal de lectura, escritura, oralidad y espacios de lectura en Bogotá socializados y publicados</t>
  </si>
  <si>
    <t>Sumatoria de Informes de resultados, análisis y recomendaciones de la Encuesta bienal de lectura, escritura, oralidad y espacios de lectura en Bogotá socializados y publicados</t>
  </si>
  <si>
    <t xml:space="preserve">1.2.9. Ciclo bienal de socializacion del conocimiento en cultura escrita en Bogotá </t>
  </si>
  <si>
    <t>Personas beneficiarias del ciclo bienal de socialización del conocimiento en cultura escrita en Bogotá</t>
  </si>
  <si>
    <t>Sumatoria de participantes (ponentes y asistentes)</t>
  </si>
  <si>
    <t>16.10 Garantizar el acceso público a la información y proteger las libertades fundamentales, de conformidad con las leyes nacionales y los acuerdos internacionales</t>
  </si>
  <si>
    <t>7585
7880</t>
  </si>
  <si>
    <t xml:space="preserve">1.2.10. Observatorio de prácticas lectoras de la Escuela de Lectores </t>
  </si>
  <si>
    <t xml:space="preserve">Desarrollo del observatorio </t>
  </si>
  <si>
    <t>Porcentaje de desarrollo según las fases del observatorio para cumplir el 100% de sus objetivos anuales</t>
  </si>
  <si>
    <t xml:space="preserve">1.2.11 Banco georreferenciado de prácticas innovadoras y agentes de lectura, la escritura y la oralidad  en Bogotá. </t>
  </si>
  <si>
    <t>Prácticas de lectura, escritura y oralidad georeferenciados</t>
  </si>
  <si>
    <t>Sumatoria anual de prácticas y agentes de lectura, escritura y oralidad georeferenciados</t>
  </si>
  <si>
    <t xml:space="preserve">8.3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		</t>
  </si>
  <si>
    <t xml:space="preserve">Derechos, Territorial, ambiental, poblacional diferencial y de género. </t>
  </si>
  <si>
    <t>7902- 7880</t>
  </si>
  <si>
    <t xml:space="preserve">Oficina Asesora de Planeación
</t>
  </si>
  <si>
    <t>Diana Marcela Reyes</t>
  </si>
  <si>
    <t>diana.reyes@idartes.gov.co</t>
  </si>
  <si>
    <t>Rafael Tamayo</t>
  </si>
  <si>
    <t>rafael.tamayo@scrd.gov.co</t>
  </si>
  <si>
    <t xml:space="preserve">1.2.12 Plataforma interoperable del Sistema Distrital de Bibliotecas </t>
  </si>
  <si>
    <t xml:space="preserve">Avance en las fases de desarrollo de la plataforma interoperable del Sistema Distrital de Bibliotecas </t>
  </si>
  <si>
    <t>Porcentaje de avance / tiempo estipulado</t>
  </si>
  <si>
    <t>Enfoque de derechos humanos- territorial- ambiental- poblacional diferencial- género</t>
  </si>
  <si>
    <t xml:space="preserve">Cultura Recreación y Deporte
</t>
  </si>
  <si>
    <t xml:space="preserve">1.2.13. Desarrollo de la plataforma Sinbad para el análisis de la información de la Red Distrital de Bibliotecas Públicas BibloRed </t>
  </si>
  <si>
    <t xml:space="preserve">Experiencia del usuario SINBAD </t>
  </si>
  <si>
    <t>(sumatoria de calificaciones individuales de la experiencia del usuario / sumatoria de personas que califican)</t>
  </si>
  <si>
    <t>9.5 Aumentar significativamente el acceso a la tecnología de la información y las comunicaciones y esforzarse por proporcionar acceso universal y asequible a Internet en los países menos adelantados de aquí a 2020</t>
  </si>
  <si>
    <t>ND</t>
  </si>
  <si>
    <t>1.2.14. Evaluaciones de la PPLEO</t>
  </si>
  <si>
    <t>Evaluaciones de la PPLEO realizadas</t>
  </si>
  <si>
    <t>Sumatoria de evaluaciones de la PPLEO realizadas</t>
  </si>
  <si>
    <t>10.3 Garantizar la igualdad de oportunidades y reducir la desigualdad de resultados, incluso eliminando las leyes, políticas y prácticas discriminatorias y promoviendo legislaciones, políticas y medidas adecuadas a ese respecto</t>
  </si>
  <si>
    <t>1.2.15. Medición del valor agregado del sector editorial en Bogotá</t>
  </si>
  <si>
    <t>Informes estadísticos con información del valor agregado del sector editorial en Bogotá</t>
  </si>
  <si>
    <t>Sumatoria de informes estadísticos con información del valor agregado del sector editorial en Bogotá</t>
  </si>
  <si>
    <t>Trabajo decente y crecimiento económico</t>
  </si>
  <si>
    <t>Enfoque de Derechos Humanos</t>
  </si>
  <si>
    <t xml:space="preserve">Inversión </t>
  </si>
  <si>
    <t>Dirección de Economía, Estudios y Política</t>
  </si>
  <si>
    <t>Alejandro Franco Plata</t>
  </si>
  <si>
    <t>3274850 ext. 620</t>
  </si>
  <si>
    <t>alejandro.franco@scrd.gov.co</t>
  </si>
  <si>
    <t>1.2.16. Documentos para el análisis del acceso, permanecia y reconocimiento de las mujeres en la cultura escrita en Bogotá para la garantía del derecho a una cultura libre de sexismo y el derecho a una educación con equidad.</t>
  </si>
  <si>
    <t>Documentos para el análisis del acceso, permanecia y reconocimiento de las mujeres en la cultura escrita en Bogotá para la garantía del derecho a una cultura libre de sexismo y el derecho a una educación con equidad.</t>
  </si>
  <si>
    <t>Sumatoria de documentos para el análisis del acceso, permanecia y reconocimiento de de las mujeres en la cultura escrita en Bogotá para la garantía del derecho a una cultura libre de sexismo y el derecho a una educación con equidad.</t>
  </si>
  <si>
    <t>Igualdad de género</t>
  </si>
  <si>
    <t>5.1 Poner fin a todas las formas de discriminación contra todas las mujeres y las niñas en todo el mundo</t>
  </si>
  <si>
    <t>Género
Poblacional-Diferencial
Derechos</t>
  </si>
  <si>
    <t>Secretaría Distrital de Mujer</t>
  </si>
  <si>
    <t>Dirección de Derechos y Diseño de Política</t>
  </si>
  <si>
    <t>Clara Lopez Garcia</t>
  </si>
  <si>
    <t>clopez@sdmujer.gov.co</t>
  </si>
  <si>
    <t>2. Implementar una oferta intercultural y diversa de servicios bibliotecarios  pertinente para  la ciudadanía y los diferentes territorios de Bogotá.</t>
  </si>
  <si>
    <t xml:space="preserve">2.1. Aumento de la participación de grupos poblacionales diferenciales en los espacios de la cultura escrita de Bogotá.  </t>
  </si>
  <si>
    <t>Índice asistencia actividades de la cultura escrita</t>
  </si>
  <si>
    <t>(PromRPOI1+PromRPOI2+PromRPOIx) / Total encuestados
Prom: promedio
RPOI: resultados individuales participación oferta</t>
  </si>
  <si>
    <t>2.1.1. Transformación de servicios básicos, complementarios y especializados para las bibliotecas escolares de la ciudad</t>
  </si>
  <si>
    <t>Instituciones Educativas Distritales que adelantan procesos de transformación pedagógica de los servicios bibliotecarios</t>
  </si>
  <si>
    <t>(Sumatoria de Instituciones Educativas  distriales con Bibliotecas escolares que adelantan procesos de transformación de servicios bibliotecarios/sumatoria total de Bibliotecas Escolares)*100</t>
  </si>
  <si>
    <t>4.a  Construir y adecuar instalaciones educativas que tengan en cuenta las necesidades de los niños y las personas con discapacidad y las diferencias de género, y que ofrezcan entornos de aprendizaje seguros, no violentos, inclusivos y eficaces para todos</t>
  </si>
  <si>
    <t xml:space="preserve">2.1.2. Servicios bibliotecarios y de la cultura escrita desde el diseño universal </t>
  </si>
  <si>
    <t xml:space="preserve">Servicios bibliotecarios y de la cultura escrita actualizados según diseño universal </t>
  </si>
  <si>
    <t>(Sumatoria de servicios actualizados según diseño universal/ sumatoria de servicios bibliotecarios y de la cultura escrita ofertados por BibloRed) * 100</t>
  </si>
  <si>
    <t xml:space="preserve">De aquí a 2030, potenciar y promover la inclusión social, económica y política de todas las personas, 
independientemente de su edad, sexo, discapacidad, raza, etnia, origen, religión o situación 
económica u otra condición. </t>
  </si>
  <si>
    <t>92%%</t>
  </si>
  <si>
    <t>100%%</t>
  </si>
  <si>
    <t xml:space="preserve">Cultura, Recreación y Deporte
</t>
  </si>
  <si>
    <t>Mujer
Salud
Planeación</t>
  </si>
  <si>
    <t>Secretaría Distrital de la Mujer
Secretaría Distrital de Salud
Secretaría Distrital de Planeación</t>
  </si>
  <si>
    <t>SDMujer: Dirección de Enfoque Diferencial y Dirección de Territorialización de Derechos y Participación
SDS: Dirección de Planeación Sectorial
SDP: Dirección de Diversidad Sexual</t>
  </si>
  <si>
    <t>SDMujer: Jenny Maritza Guzmán y Marcela Enciso Gaitán
SDS: Solangel García Ruiz, Carolina Rodriguez Silva
SDP: David Alonzo</t>
  </si>
  <si>
    <t xml:space="preserve">SDMujer: 3169001
Salud: 3649090
SDP: 3358000 ext 8556
</t>
  </si>
  <si>
    <t>SDMujer:  yguzman@sdmujer.gov.co - genciso@sdmujer.gov.co
Salud: 
asgarcia@saludcapital.gov.co
c1rodriguez@saludcapital.gov.co
SDP: dalonzo@sdp.gov.co</t>
  </si>
  <si>
    <t xml:space="preserve">2.1.3. Programas de atención diferenciada para el acceso de grupos poblacionales a la cultura escrita </t>
  </si>
  <si>
    <t>Población diferencial atendida en programas para el acceso a la cultura escrita</t>
  </si>
  <si>
    <t>(Sumatoria de personas de grupos poblacionales diferenciales atendidos en programas para el acceso a la cultura escrita /sumatoria de personas de grupos poblacionales diferenciales, identificadas como potenciales beneficiarios) *100</t>
  </si>
  <si>
    <t>10.2 Potenciar y promover la inclusión social, económica y política de todas las personas, independientemente de su edad, sexo, discapacidad, raza, etnia, origen, religión o situación económica u otra condición</t>
  </si>
  <si>
    <t>Poblacional-diferencial</t>
  </si>
  <si>
    <t xml:space="preserve">Cultura, recreación y deporte 
</t>
  </si>
  <si>
    <t>Mujer</t>
  </si>
  <si>
    <t>SDMujer: Dirección de Enfoque Diferencial y Dirección de Derechos y Diseño de Política.</t>
  </si>
  <si>
    <t>SDMujer: Jenny Maritza Guzmán y Clara López García</t>
  </si>
  <si>
    <t>SDMujer: 3169001</t>
  </si>
  <si>
    <t>SDMujer:  yguzman@sdmujer.gov.co - clopez@sdmujer.gov.co</t>
  </si>
  <si>
    <t>2.1.4. Colección diversa en la oferta pública</t>
  </si>
  <si>
    <t xml:space="preserve">Volúmen de colecciones diversas en la oferta pública </t>
  </si>
  <si>
    <t>(colección diversa / colección total) * 100</t>
  </si>
  <si>
    <t>Poblacional-diferencial, género, territorial</t>
  </si>
  <si>
    <t>0.1%</t>
  </si>
  <si>
    <t>0.14%</t>
  </si>
  <si>
    <t>0.17%</t>
  </si>
  <si>
    <t>0.18%</t>
  </si>
  <si>
    <t>0.22%</t>
  </si>
  <si>
    <t>0.26%</t>
  </si>
  <si>
    <t>0.30%</t>
  </si>
  <si>
    <t>0.34%</t>
  </si>
  <si>
    <t>0.38%</t>
  </si>
  <si>
    <t>0.42%</t>
  </si>
  <si>
    <t>0.46%</t>
  </si>
  <si>
    <t>0.5%</t>
  </si>
  <si>
    <t>0.54%</t>
  </si>
  <si>
    <t>0.58%</t>
  </si>
  <si>
    <t>0.62%</t>
  </si>
  <si>
    <t>0.66%</t>
  </si>
  <si>
    <t>0.7%</t>
  </si>
  <si>
    <t>0.74%</t>
  </si>
  <si>
    <t xml:space="preserve">
Secretaría Distrital de Cultura, Recreación y Deporte</t>
  </si>
  <si>
    <t>2.1.5. Salas de ideas ciudadanas para una oferta diversa y pertinente</t>
  </si>
  <si>
    <t>Salas de ideas ciudadanas realizadas</t>
  </si>
  <si>
    <t xml:space="preserve"> Sumatoria de salas de ideas ciudadanas realizadas</t>
  </si>
  <si>
    <t>16.7 Garantizar la adopción en todos los niveles de decisiones inclusivas, participativas y representativas que respondan a las necesidades</t>
  </si>
  <si>
    <t>Enfoque de derechos humanos, enfoque territorial</t>
  </si>
  <si>
    <t>2.1.6. Espacios de participación y construcción de tejido social a partir de encuentros con la cultura escrita</t>
  </si>
  <si>
    <t>Espacios de discusión  sobre temas pertinentes al territorio y la participación ciudadana</t>
  </si>
  <si>
    <t>Sumatoria de espacios  de los ciclos sobre temas pertinentes al territorio y la participación ciudadana</t>
  </si>
  <si>
    <t>Enfoque de Derechos Humanos, Enfoque territorial</t>
  </si>
  <si>
    <t>7796
7880</t>
  </si>
  <si>
    <t>Instituto Distrital de la Participación y la Acción Comunal</t>
  </si>
  <si>
    <t>Subdirección de Promoción 
 Cra 19 A No 63 C 40</t>
  </si>
  <si>
    <t>Laura Angelica Vasquez</t>
  </si>
  <si>
    <t>lvasquez@participacionbogota.gov.co</t>
  </si>
  <si>
    <t>Cultura, Recreación y Deporte</t>
  </si>
  <si>
    <t>Secretaría de Cultura Recreación y Deportes</t>
  </si>
  <si>
    <t>Direccíon de Lectura y Bibliotecas Biblored</t>
  </si>
  <si>
    <t>2. Implementar una oferta intercultural y diversa de servicios bibliotecarios pertinente para la ciudadanía y los diferentes territorios de Bogotá.</t>
  </si>
  <si>
    <t>2.1.7. Promoción de la cultura escrita en los Distritos Creativos</t>
  </si>
  <si>
    <t>Actividades de promoción  de la cultura escrita en los Distritos Creativos</t>
  </si>
  <si>
    <t>Sumatoria de actividades de promoción de la cultura escrita en los Distritos Creativos</t>
  </si>
  <si>
    <t>Enfoque territorial y ambiental</t>
  </si>
  <si>
    <t xml:space="preserve">
Cultura Recreación y Deporte</t>
  </si>
  <si>
    <t xml:space="preserve">
Dirección de Lectura de y Bibliotecas</t>
  </si>
  <si>
    <t xml:space="preserve">2.1.8. Oferta de programación de cultura escrita alrededor de la protección, recuperación y cuidado del medio ambiente </t>
  </si>
  <si>
    <t xml:space="preserve">Personas beneficiarias de la oferta de programación de cultura escrita alrededor de la protección, recuperación y cuidado del medio ambiente </t>
  </si>
  <si>
    <t xml:space="preserve">Sumatoria de personas beneficiarias de la oferta de programación de cultura escrita alrededor de la protección, recuperación y cuidado del medio ambiente </t>
  </si>
  <si>
    <t>15.3 Para 2030, luchar contra la desertificación, rehabilitar las tierras y los suelos degradados, incluidas las tierras afectadas por la desertificación, la sequía y las inundaciones, y procurar lograr un mundo con una degradación neutra del suelo</t>
  </si>
  <si>
    <t>Enfoque ambiental</t>
  </si>
  <si>
    <t>2.1.9. Promoción de la lectura, la oralidad y la escritura en las localidades del centro, enfocadas en memoria y patrimonio</t>
  </si>
  <si>
    <t>Actividades de promoción de la lectura y la escritura en las localidades del centro</t>
  </si>
  <si>
    <t>Sumatoria de actividades de promoción de la lectura y la escritura en las localidades del centro</t>
  </si>
  <si>
    <t>11 - Ciudades y Comunidades Sostenibles.</t>
  </si>
  <si>
    <t>11.4 Redoblar los esfuerzos para proteger y salvaguardar el patrimonio cultural y natural del mundo.</t>
  </si>
  <si>
    <t>01-12 Otros distrito</t>
  </si>
  <si>
    <t xml:space="preserve">7682 
7664 </t>
  </si>
  <si>
    <t xml:space="preserve">No disponible </t>
  </si>
  <si>
    <t>Cultura Recreación y Deportes</t>
  </si>
  <si>
    <t>Subdirección Artistica y Cultural
Subdirección de Gestión Centro</t>
  </si>
  <si>
    <t>Daniela Jiménez
María del Pilar Maya</t>
  </si>
  <si>
    <t>djimenez@fuga.gov.co
mmaya@fuga.gov.co</t>
  </si>
  <si>
    <t>2.1.10. Acciones para la atención territorial y/o con enfoque diferencial en lectura y/o escritura y/u oralidad</t>
  </si>
  <si>
    <t>Acciones desarrolladas para la atención territorial y/o con enfoque diferencial</t>
  </si>
  <si>
    <t>Sumatoria de las acciones desarrolladas para la atención territorial y/o con enfoque diferencial</t>
  </si>
  <si>
    <t>Poblacional-diferencial y territorial</t>
  </si>
  <si>
    <t>2.1.11. Actividades de promoción de lectura con Libro al Viento</t>
  </si>
  <si>
    <t>Actividades de promoción de lectura realizadas con Libro al Viento</t>
  </si>
  <si>
    <t>Sumatoria de todas las actividades promoción de lectura que se realizan alrededor de la colección de Libro al Viento</t>
  </si>
  <si>
    <t>Territorial, poblacional-diferencial</t>
  </si>
  <si>
    <t xml:space="preserve">2.1.12. Estrategias de circulación de material bibliográfico impreso y digital, que fomenten el acceso a la cultura escrita, para la comunidad educativa
</t>
  </si>
  <si>
    <t>Instituciones Educativas Distritales que implementan estrategias para ampliar las oportunidades de acceso a la Cultura Escrita para la comunidad educativa</t>
  </si>
  <si>
    <t>(Sumatoria de IED que implementan estrategias de acceso a la  Cultura Escrita para la  comunidad educativa)</t>
  </si>
  <si>
    <t>SD</t>
  </si>
  <si>
    <t>Proyecto 7686 Implementación del programa de innovación y transformación pedagógica en los colegios públicos para el cierre de brechas educativas de Bogotá D.C.</t>
  </si>
  <si>
    <t>2.1.13. Estrategia  de comunicación y difusión con componente comunitario y masivo</t>
  </si>
  <si>
    <t xml:space="preserve">Apariciones en medios de comunicación comunitarios y masivos </t>
  </si>
  <si>
    <t xml:space="preserve">(Sumatoria de piezas de comunicación difundidas en medios comunitarios y masivos en la vigencia / sumatoria de piezas de comunicación)*100 </t>
  </si>
  <si>
    <t>SCRD: Direccíon de Lectura y Bibliotecas</t>
  </si>
  <si>
    <t>Gobierno
Cultura, recreación y deporte</t>
  </si>
  <si>
    <t xml:space="preserve">
Instituto Distrital de la Participación y la Acción Comunal
Canal Capital</t>
  </si>
  <si>
    <t>Oficina de Planeación de Canal Capital
Oficina Asersora de Comunicaciones IDPAC</t>
  </si>
  <si>
    <t>Canal Capital: Paloma Solano López - Camilo Andrés Izquierdo Rojas
IDPAC: Laura Osorio Torres</t>
  </si>
  <si>
    <t>Canal capital: 300 8367528 -
3143422875</t>
  </si>
  <si>
    <t>Canal Capital: paloma.solano@canalcapital.gov.co - camilo.izquierdo@canalcapital.gov.co
IDPAC: 
lotorres@participacionbogota.gov.co</t>
  </si>
  <si>
    <t>2.1.14. Instancias de coordinación y participación para la cultura escrita</t>
  </si>
  <si>
    <t>Incidencia de las instancias de coordinación y participación</t>
  </si>
  <si>
    <t>(Sumatoria de decisiones de las instancias implementadas /Sumatoria de decisiones concertadas) * 100</t>
  </si>
  <si>
    <t>2.1.15. Jornadas para la promoción y fortalecimento de procesos de lectura y escritura para ciudadanas y ciudadanos habitantes de calle, atendidos en las Modalidades del servicio social.</t>
  </si>
  <si>
    <t>Jornadas  para la promoción y fortalecimiento de proceso de lectura y escritura para ciudadanas y ciudadanos habitantes de calle, atendidos en las Modalidades del servicio social.</t>
  </si>
  <si>
    <t>Sumatoria de jornadas para  la promoción y fortalecimiento de proceso de lectoescritura para ciudanas y ciudadanos habitantes de calle, atendidos en las Maodalidades del servicio social.</t>
  </si>
  <si>
    <t>Poblacional-diferencial y Derechos</t>
  </si>
  <si>
    <t>Si</t>
  </si>
  <si>
    <t>Subdirección para la Adultez</t>
  </si>
  <si>
    <t>Carlos Alberto Cardozo Amaya</t>
  </si>
  <si>
    <t>3279797 Ext</t>
  </si>
  <si>
    <t>ccardozoa@sdis.gov.co</t>
  </si>
  <si>
    <t xml:space="preserve">3. Implementar un desarrollo territorializado de la infraestructura física y digital dispuesta en Bogotá para el acceso efectivo de la ciudadanía a la cultura escrita. </t>
  </si>
  <si>
    <t xml:space="preserve">3.1. Aumento en el índice de apropiación social de los espacios de acceso público alrededor de la cultura escrita en Bogotá. </t>
  </si>
  <si>
    <t>Índice de apropiación de espacios de lectura</t>
  </si>
  <si>
    <t>Promedio de variables de la encuesta de lectura, escritura, oralidad y espacios de lectura que contemplan variables de infraestructura, uso y visita de espacios de lectura en la ciudad</t>
  </si>
  <si>
    <t>3.1.1. Patrimonio local de la cultura escrita en las localidades (o UPL) de Bogotá</t>
  </si>
  <si>
    <t xml:space="preserve">Patrimonio local de la cultura escrita en las localidades (o UPL) </t>
  </si>
  <si>
    <t>(Sumatoria de material nuevo que ingresa a las colecciones locales de Biblored / Sumatoria de material de las colecciones locales de Biblored) * 100</t>
  </si>
  <si>
    <t>Redoblar los esfuerzos para proteger y salvaguardar el patrimonio cultural y natural del mundo.</t>
  </si>
  <si>
    <t xml:space="preserve">Enfoque Territorial  </t>
  </si>
  <si>
    <t>3.1.2. Colección suficiente para los espacios convencionales y alternativos de lectura</t>
  </si>
  <si>
    <t>Colecciones en relación con la densidad poblacional</t>
  </si>
  <si>
    <t xml:space="preserve">Volumen de colecciones / densidad poblacional por cada localidad </t>
  </si>
  <si>
    <t>Desarrollar infraestructuras fiables, sostenibles, resilientes y de calidad, incluidas infraestructuras regionales y transfronterizas, para apoyar el desarrollo económico y el bienestar humano, haciendo especial hincapié en el acceso asequible y equitativo para todos.</t>
  </si>
  <si>
    <t xml:space="preserve"> 3.1.3. Estrategias de fortalecimiento de colecciones digitales y físicas para las bibliotecas escolares digitales y físicas de las instituciones educativas, en líneas como colecciones básicas, profundización, especialización, diversidad y formatos digitales </t>
  </si>
  <si>
    <t xml:space="preserve">Instituciones Educativas del Distrito IED con  colecciones físicas y digitales  fortalecidas en las líneas de  colecciones básicas, profundización y especialización </t>
  </si>
  <si>
    <t xml:space="preserve">(Sumatoria de  IED con colecciones fortalecidas en las líneas determinadas/ sumatoria de IE con bibliotecas escolares) </t>
  </si>
  <si>
    <t>.4a  Construir y adecuar instalaciones educativas que tengan en cuenta las necesidades de los niños y las personas con discapacidad y las diferencias de género, y que ofrezcan entornos de aprendizaje seguros, no violentos, inclusivos y eficaces para todos</t>
  </si>
  <si>
    <t>3.1.4. Estrategia de acompañamiento diferencial a las bibliotecas rurales</t>
  </si>
  <si>
    <t xml:space="preserve">Instituciones Educativas  con bibliotecas escolares en sedes de la ruralidad que cuentan con acompañamiento diferencial  </t>
  </si>
  <si>
    <t>Sumatoria de IE rurales acompañadas de manera diferencial para el fortalecimiento de la Biblioteca escolar/Sumatoria de Bibliotecas escolares rurales)*100</t>
  </si>
  <si>
    <t xml:space="preserve">3.1.5. Espacios de la cultura escrita actualizados a partir de los lineamientos del PIGA, los lineamientos de accesibilidad y actualización tecnológica  </t>
  </si>
  <si>
    <t xml:space="preserve">Espacios de la cultura escrita actualizados a partir de los lineamientos del PIGA, los lineamientos de accesibilidad y actualización tecnológica  </t>
  </si>
  <si>
    <t>(Sumatoria de espacios de lectura accesibles y actualizados / Sumatoria total de espacios de lectura) * 100</t>
  </si>
  <si>
    <t>9.1 Desarrollar infraestructuras fiables, sostenibles, resilientes y de calidad, incluidas infraestructuras regionales y transfronterizas, para apoyar el desarrollo económico y el bienestar humano, haciendo especial hincapié en el acceso asequible y equitativo para todos</t>
  </si>
  <si>
    <t>Enfoques poblacional-diferencial/ Ambiental</t>
  </si>
  <si>
    <t>No aplica</t>
  </si>
  <si>
    <t xml:space="preserve">Dirección de Lectura y Bibliotecas </t>
  </si>
  <si>
    <t>Enfoques territorial y ambiental</t>
  </si>
  <si>
    <t>Subdirección de Infraestructura y Patrimonio cultural</t>
  </si>
  <si>
    <t>Maurizio Toscano</t>
  </si>
  <si>
    <t>maurizio.toscano@scrd.gov.co</t>
  </si>
  <si>
    <t>3.1.7. Oraloteca</t>
  </si>
  <si>
    <t>Oraloteca construida y en funcionanmiento</t>
  </si>
  <si>
    <t>Fases ejecutadas / fases programadas * 100</t>
  </si>
  <si>
    <t>Enfoques de derechos/ poblacional-diferencial</t>
  </si>
  <si>
    <t>Enfoque territorial</t>
  </si>
  <si>
    <t>Dirección de Lectura y Biblioteca</t>
  </si>
  <si>
    <t>Desarrollo Económico, Industria y Turismo</t>
  </si>
  <si>
    <t>Subdirección de Abastecimiento Alimentario
Oficina Asesora de Planeación Institucional</t>
  </si>
  <si>
    <t>Hugo Ambrosio Rojas Figueroa
Carolina Chica Builes</t>
  </si>
  <si>
    <t xml:space="preserve">hrojas@desarrolloeconomico.gov.co
</t>
  </si>
  <si>
    <t>3.1.9. Territorios lectores en la ruralidad y zonas deficitarias</t>
  </si>
  <si>
    <t>Territorios lectores completamente dotados en la ruralidad y zonas deficitarias</t>
  </si>
  <si>
    <t>Sumatoria de territorios lectores completamente dotados en la ruralidad y zonas deficitarias</t>
  </si>
  <si>
    <t>3.1.10 Señalización Turística para bibliotecas públicas que forman parte del inventario de atractivos turísticos de Bogota</t>
  </si>
  <si>
    <t>Bibliotecas públicas que hacen parte del inventario de atractivos turísticos de Bogotá, señalizadas</t>
  </si>
  <si>
    <t>Sumatoria de bibliotecas públicas que hacen parte del inventario de atractivos turísticos de Bogotá señalizadas</t>
  </si>
  <si>
    <t>Inactivo</t>
  </si>
  <si>
    <t>11.4 Redoblar los esfuerzos para proteger y salvaguardar el patrimonio cultural y natural del mundo</t>
  </si>
  <si>
    <t>Enfoque Territorial</t>
  </si>
  <si>
    <t>NO</t>
  </si>
  <si>
    <t>Instituto Distrital de Turismo</t>
  </si>
  <si>
    <t>Subdirección de Gestión de Destino</t>
  </si>
  <si>
    <t>Camila Benítez, Profesional Universitario
 Edison Sarache, Profesional Especializado</t>
  </si>
  <si>
    <t>3214894467
 2170711 Ext. 1052</t>
  </si>
  <si>
    <t>camila.benitez@idt.gov.co</t>
  </si>
  <si>
    <t>Dirección de Lectura y Bibliotecas Biblored</t>
  </si>
  <si>
    <t>3.1.11 Biblioteca Digital de Bogotá</t>
  </si>
  <si>
    <t xml:space="preserve">Visitas a la Biblioteca Digital de Bogotá </t>
  </si>
  <si>
    <t>Sumatoria de número de visitas de la Biblioteca Digital de Bogotá</t>
  </si>
  <si>
    <t>9C. Aumentar significativamente el acceso a la tecnología de la información y las comunicaciones y esforzarse por proporcionar acceso universal y asequible a Internet en los países menos adelantados de aquí a 2020</t>
  </si>
  <si>
    <t>Enfoque Derechos Humanos</t>
  </si>
  <si>
    <t xml:space="preserve">3.1.12 Programa de fotalecimiento a las bibliotecas comunitarias </t>
  </si>
  <si>
    <t xml:space="preserve">Bibliotecas comunitarias con nivel de madurez alto
</t>
  </si>
  <si>
    <t>Sumatoria de bibliotecas comunitarias con un nivel de madurez alto / sumatoria de bibliotecas incluidas en el programa de fortalecimiento de bibliotecas comunitarias)</t>
  </si>
  <si>
    <t>8.3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</si>
  <si>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 xml:space="preserve">Subdirección de Promoción </t>
  </si>
  <si>
    <t>3.1.13 Estrategia de bibliotecas personales para intercambio y préstamo de libros en redes locales</t>
  </si>
  <si>
    <t>Personas participantes de los eventos de valoración del libro y la lectura</t>
  </si>
  <si>
    <t>Sumatoria de número de personas participantes de los eventos de valoración del libro y la lectura</t>
  </si>
  <si>
    <t>3.1.14 Mediadores con gestión territorial (agentes comunitarios con influencia que faciliten llevar los servicios bibliotecarios a zonas de difícil acceso)</t>
  </si>
  <si>
    <t>Mediadores territoriales capacitados y actualizados en gestión territorial</t>
  </si>
  <si>
    <t>(Sumatoria de gestores territoriales operando/Sumatoria de mediadores territoriales)*100</t>
  </si>
  <si>
    <t>3.1.15 Sistema Distrital de Bibliotecas</t>
  </si>
  <si>
    <t>Articulaciones generadas a través del Sistema Distrital de Bibliotecas</t>
  </si>
  <si>
    <t>Sumatoria de articulaciones generadas a través del Sistema Distrital de Bibliotecas</t>
  </si>
  <si>
    <t xml:space="preserve">Alianzas para lograr los objetivos </t>
  </si>
  <si>
    <t>17.17 Fomentar y promover la constitución de alianzas eficaces en las esferas pública, público-privada y de la sociedad civil, aprovechando la experiencia y las estrategias de obtención de recursos de las alianzas</t>
  </si>
  <si>
    <t xml:space="preserve">Enfoque de derechos </t>
  </si>
  <si>
    <t>3.1.16 Publicaciones de Libro al Viento</t>
  </si>
  <si>
    <t xml:space="preserve">Títulos editados de Libro al Viento. </t>
  </si>
  <si>
    <t>Sumatoria de títulos editados de Libro al Viento</t>
  </si>
  <si>
    <t>Derecho</t>
  </si>
  <si>
    <t xml:space="preserve">3.1.17 Diseño e implementación de la Red de Bibliotecas escolares y su articulación al Sistema dsitrital de bibliotecas. </t>
  </si>
  <si>
    <t xml:space="preserve">Instituciones Educativas con Bibliotecas escolares pertenecientes a la Red de BE. </t>
  </si>
  <si>
    <t xml:space="preserve">(Sumatoria de IE del distrito con BE trabajando en Red / Sumatoria total de IE del distrito) </t>
  </si>
  <si>
    <t xml:space="preserve">Andrés Mauricio Castillo  Varela </t>
  </si>
  <si>
    <t xml:space="preserve">3.1.18 Vinculación de las bibliotecas públicas que forman parte del inventario de atractivos turísticos de Bogota como producto turístico de la ciudad </t>
  </si>
  <si>
    <t>Experiencia turística cultural para cada una de las bibliotecas públicas de Biblored que hacen parte del inventario turístico de Bogotá D.C.</t>
  </si>
  <si>
    <t xml:space="preserve">Sumatoria de bibliotecas públicas con esquema de experiencia turística cultural </t>
  </si>
  <si>
    <t>O23011601260000007706, O23011605540000007708, O230117350220240111, O230117350220240112</t>
  </si>
  <si>
    <t>Subdirector de Desarrollo y Competitividad</t>
  </si>
  <si>
    <t>Jorge Iván Chacón</t>
  </si>
  <si>
    <t>2170711 Ext. 1046</t>
  </si>
  <si>
    <t>ivan.chacon@idt.gov.co</t>
  </si>
  <si>
    <t>Andrea Victorino</t>
  </si>
  <si>
    <t>3.1.19 Biblioteca Digital de Bogotá</t>
  </si>
  <si>
    <t>Visitas a la Biblioteca Digital de Bogotá</t>
  </si>
  <si>
    <t xml:space="preserve">4. Consolidar los procesos creativos y productivos de los actores del ecosistema del libro y la lectura en Bogotá. </t>
  </si>
  <si>
    <t>4.1. Mejoramiento de las condiciones de los actores creativos y productivos del ecosistema del libro</t>
  </si>
  <si>
    <t>Índice agencia en la consecución de libros</t>
  </si>
  <si>
    <t>Promedio de las variables de la Encuesta de Lectura, Escritura y Oralidad y espacios de lectura asociados al sector industria.</t>
  </si>
  <si>
    <t xml:space="preserve">Enfoque de Derechos, enfoque de género, enfoque territorial, enfoque ambiental, enfoque poblacional - diferencial </t>
  </si>
  <si>
    <t>4.1.1 Convocatorias de fomento para el fortalecimiento de los agentes del sector</t>
  </si>
  <si>
    <t>Convocatorias ofertadas para el fortalecimiento de los agentes del sector</t>
  </si>
  <si>
    <t>Sumatoria de las convocatorias ofertadas por el IDARTES  que tengan relación con el ecosistema del libro</t>
  </si>
  <si>
    <t>11.2. 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</si>
  <si>
    <t>4.1.2 Fortalecimiento para editoriales independientes, emergentes y comunitarias, y librerías independientes</t>
  </si>
  <si>
    <t>Actividades de fortalecimiento para  editoriales independientes, emergentes y comunitarias, y librerías independientes</t>
  </si>
  <si>
    <t>Sumatoria de actividades realizadas para el apoyo a editoriales independientes, emergentes y comunitarias, y librerías independientes</t>
  </si>
  <si>
    <t>Inversion</t>
  </si>
  <si>
    <t>Desarrollo Económico y Turismo</t>
  </si>
  <si>
    <t xml:space="preserve">Subdirección de Intermediación, formalización y regulación empresarial
Subdirección de Internacionalización
Subdirección de Innovación y productividad
Subdirección de Financiamiento
Subdirección de Emprendimiento y Negocios
</t>
  </si>
  <si>
    <t xml:space="preserve">Angélica María Segura Bonell
Ana Maria Veloza
Nicolás Carrizosa Pulido
Jenny Paola Mendoza Ortíz
Natalia Rodríguez Pinzón
</t>
  </si>
  <si>
    <t>asegura@desarrolloeconomico.gov.co
aveloza@desarrolloeconomico.gov.co
ncarrizosa@desarrolloeconomico.gov.co
jpmendoza@desarrolloeconomico.gov.co
nrodriguez@desarrolloeconomico.gov.co</t>
  </si>
  <si>
    <t>4.1.3 Programa Escrituras de Bogotá</t>
  </si>
  <si>
    <t>Formaciones realizadas en el marco del programa Escrituras de Bogotá</t>
  </si>
  <si>
    <t>Sumatoria del número de procesos de formación que hacen parte del programa Escrituras de Bogotá</t>
  </si>
  <si>
    <t>Cultura Recreación y Deporte</t>
  </si>
  <si>
    <t>4.1.4 Estrategias que aporten a la disminución del impacto medioambiental en el sector del libro y la lectura en Bogotá</t>
  </si>
  <si>
    <t>Acciones realizadas para aportar a la disminución del impacto medioambiental en el sector del libro y la lectura en Bogotá.</t>
  </si>
  <si>
    <t>Sumatoria de acciones realizadas para aportar a la disminución del impacto medioambiental en el sector del libro y la lectura</t>
  </si>
  <si>
    <t>11.4. Redoblar los esfuerzos para proteger y salvaguardar el patrimonio cultural y natural del mundo</t>
  </si>
  <si>
    <t xml:space="preserve">4.1.5 Apoyo institucional a la FILBo </t>
  </si>
  <si>
    <t>Personas asistentes por las actividades desarrolladas en el marco de la FILBO</t>
  </si>
  <si>
    <t>Sumatoria de ciudadanos impactados por las actividades desarrolladas en el marco de la FILBO</t>
  </si>
  <si>
    <t>8.3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t>
  </si>
  <si>
    <t>7600 / 7880</t>
  </si>
  <si>
    <t>4.1.6 Circuito de programación cultural entre BibloRed y librerías</t>
  </si>
  <si>
    <t xml:space="preserve">Actividades del circuito de programación cultural  realizadas entre Biblored y las librerías </t>
  </si>
  <si>
    <t xml:space="preserve">Sumatoria de las actividades del circuito de programación cultural realizadas entre Biblored y librerías </t>
  </si>
  <si>
    <t xml:space="preserve">10. 2 De aquí a 2030, potenciar y promover la inclusión social, económica y política de todas las personas, independientemente de su edad, sexo, discapacidad, raza, etnia, origen, religión o situación económica u otra condición
</t>
  </si>
  <si>
    <t xml:space="preserve">4.1.7 Feria Nacional de Editoriales Independientes La Vuelta </t>
  </si>
  <si>
    <t>Visitantes de la Feria de Editoriales Independientes</t>
  </si>
  <si>
    <t>Sumatoria de visitantes de la Feria de Editoriales Independientes</t>
  </si>
  <si>
    <t>8.3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</si>
  <si>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4.1.8. Participación de editoriales y librerías locales en Comités de selección de libros para Bibliotecas Públicas</t>
  </si>
  <si>
    <t xml:space="preserve">Materiales de editoriales y librerías locales en selección de libros y contenidos para Bibliotecas Públicas </t>
  </si>
  <si>
    <t xml:space="preserve">Sumatoria  de materiales  de editoriales y librerías locales en selección de libros y contenidos para BP, BE y currículo escolar </t>
  </si>
  <si>
    <t>4.1.9. Estímulos para editoriales que presenten proyectos amigables con el medio ambiente</t>
  </si>
  <si>
    <t>Estímulos entregados a editoriales con proyectos amigables con el medio ambiente</t>
  </si>
  <si>
    <t>Sumatoria de estímulos entregados a editoriales con proyectos amigables con el medio ambiente</t>
  </si>
  <si>
    <t>13.2 Incorporar medidas relativas al cambio climático en las políticas, estrategias y planes nacionales</t>
  </si>
  <si>
    <t xml:space="preserve">5. Atender  los diferentes factores sociales y materiales que impactan en el acceso efectivo de la ciudadanía a los procesos de apropiación de las prácticas de lectura, escritura y oralidad y a los espacios dispuestos para ellas en Bogotá. </t>
  </si>
  <si>
    <t xml:space="preserve">5.1. Disminución de la percepción de factores sociales como barreras para el acceso a la cultura escrita en Bogotá. </t>
  </si>
  <si>
    <t>Índice de barreras de acceso a la cultura escrita</t>
  </si>
  <si>
    <t xml:space="preserve">Enfoque de Derechos, enfoque de género, enfoque territorial, enfoque poblacional - diferencial </t>
  </si>
  <si>
    <t>5.1.1 Implementación del plan de trabajo con población privada de la libertad para promover encuentros con la lectura, la escritura y la oralidad, que contribuyan al crecimiento personal y desarrollo de competencias.</t>
  </si>
  <si>
    <t>Acciones de fortalecimiento de programas y servicios bibliotecarios para personas privadas de la libertad</t>
  </si>
  <si>
    <t>Sumatoria de Acciones de fortalecimiento de programas y servicios bibliotecarios para personas privadas de la libertad</t>
  </si>
  <si>
    <t>10 Reduccióndelasdesigualdades</t>
  </si>
  <si>
    <t>Derechos Humanos
 Poblacional-diferencial</t>
  </si>
  <si>
    <t>$386,21</t>
  </si>
  <si>
    <t>otros distrito</t>
  </si>
  <si>
    <t>7765
 7880</t>
  </si>
  <si>
    <t>$7.765</t>
  </si>
  <si>
    <t>juliana.cortes@scj.gov.co</t>
  </si>
  <si>
    <t>Secretaria Distrital de Seguridad y Convivencia</t>
  </si>
  <si>
    <t>Subsecretaría de Acceso a la Justicia/Convenio Bibliored</t>
  </si>
  <si>
    <t>Juliana Cortés</t>
  </si>
  <si>
    <t xml:space="preserve">Promedio del porcentaje las personas que reportan barreras de acceso a la cultura escrita </t>
  </si>
  <si>
    <t xml:space="preserve">5.1.2 Afiliación universal a la Red Distrital de Bibliotecas Públicas </t>
  </si>
  <si>
    <t xml:space="preserve">Personas afiliadas  a la Red Distrital de Bibliotecas Públicas </t>
  </si>
  <si>
    <t>Sumatoria de personas afiliadas a la Red</t>
  </si>
  <si>
    <t>Proporcionar acceso universal a zonas verdes y espacios públicos seguros, inclusivos y accesibles, en particular para las mujeres y los niños, las personas de edad y las personas con discapacidad.</t>
  </si>
  <si>
    <t>5.1.3 Estrategia piloto de bibliotecas 24-7</t>
  </si>
  <si>
    <t>Avance del piloto de bibliotecas 24-7</t>
  </si>
  <si>
    <t>(Sumatoria de fases del piloto desarrolladas / sumatoria de fases programadas) *100</t>
  </si>
  <si>
    <t>5.1.4 Estrategia contra la discriminación en los espacios de acceso a la cultura escrita en la ciudad</t>
  </si>
  <si>
    <t>Acciones desarrolladas en el marco de la estrategia contra la discriminación en los espacios de acceso a la cultura escrita en la ciudad</t>
  </si>
  <si>
    <t>Sumatoria de acciones desarrolladas en el marco de la estrategia</t>
  </si>
  <si>
    <t>Reducción de la desigualdad</t>
  </si>
  <si>
    <t xml:space="preserve">Garantizar la igualdad de oportunidades y reducir la desigualdad de resultados, incluso eliminando las leyes, políticas y prácticas discriminatorias y promoviendo legislaciones, políticas y medidas adecuadas a ese respecto. 							</t>
  </si>
  <si>
    <t>Género, Poblacional diferencial</t>
  </si>
  <si>
    <t>Dirección de Diversidad sexual</t>
  </si>
  <si>
    <t>5.1.5 Oportunidades de trabajo en las bibliotecas con enfoque diferencial</t>
  </si>
  <si>
    <t>Plazas abiertas en las bibliotecas con enfoque diferencial</t>
  </si>
  <si>
    <t>Sumatoria de plazas abiertas en las bibliotecas con enfoque diferencial</t>
  </si>
  <si>
    <t xml:space="preserve">De aquí a 2030, potenciar y promover la inclusión social, económica y política de todas las personas, independientemente de su edad, sexo, discapacidad, raza, etnia, origen, religión o situación económica u otra condición.							</t>
  </si>
  <si>
    <t>Planeación
Desarrollo Económico y Turismo</t>
  </si>
  <si>
    <t>Secretaría Distrital de Planeación
Secretaría Distrital de Desarrollo Económico</t>
  </si>
  <si>
    <t>Dirección de Diversidad sexual
Subdirección de Empleo y Formación</t>
  </si>
  <si>
    <t>David Alonzo
Bernardo Brigard Posse</t>
  </si>
  <si>
    <t xml:space="preserve">dalonzo@sdp.gov.co
 bbrigard@desarrolloeconomico.gov.co  
Cordialmente,
AVISO DE CONFIDENCIALIDAD:
Este correo electrónico, incluyendo sus archivos adjuntos, pueden contener información de carácter confidencial, sensible y/o privilegiada, la cual está dirigida única y exclusivamente a la persona y/o entidad destinataria. Si usted no es a quien se dirige el presente correo, por favor contactar al remitente respondiéndolo y eliminar todas las copias del mensaje original, incluyendo sus archivos. Mediante la recepción del presente correo usted reconoce y acepta que en caso de incumplimiento de su parte y/o de sus representantes a los términos antes mencionados, la Secretaría Distrital de Cultura, Recreación y Deporte tendrá derecho a la reparación de los daños y perjuicios causados. La copia, revisión, uso, revelación y/o distribución de dicha información confidencial sin la autorización por escrito de la Secretaría Distrital de Cultura, Recreación y Deporte SCRD está prohibida.
</t>
  </si>
  <si>
    <t xml:space="preserve">
5.1.6. Estrategia para el posicionamiento de la ciudadanía alimentaria a través de circulos de escritura, lectura y oralidad</t>
  </si>
  <si>
    <t>Personas que se benefician de la estrategia para el posicionamiento de la ciudadanía alimentaria a través de circulos de escritura, lectura y oralidad</t>
  </si>
  <si>
    <t>Sumatoria de personas que que se benefician de la estrategia para el posicionamiento de la ciudadanía alimentaria a través de circulos de escritura, lectura y oralidad</t>
  </si>
  <si>
    <t>2.1  Para 2030, poner fin al hambre y asegurar el acceso de todas las personas, en particular los pobres y las personas en situaciones vulnerables, incluidos los lactantes, a una alimentación sana, nutritiva y suficiente durante todo el año</t>
  </si>
  <si>
    <t xml:space="preserve">N/A </t>
  </si>
  <si>
    <t xml:space="preserve">Subdirección de determinantes en salud </t>
  </si>
  <si>
    <t xml:space="preserve">Angela Cortés </t>
  </si>
  <si>
    <t>alcortes@saludcapital.gov.co</t>
  </si>
  <si>
    <t xml:space="preserve">CulturaRecreaciónyDeporte
</t>
  </si>
  <si>
    <t>5.1.7 Protocolo para la prevención y atención de violencias basadas en género en las bibliotecas públicas de la ciudad</t>
  </si>
  <si>
    <t xml:space="preserve">Casos de violencia de género reportados en bibliotecas públicas atendidos a través de la ruta del protocolo										</t>
  </si>
  <si>
    <t>((Sumatoria de casos atendidos/Sumatoria de casos recibidos)/100)</t>
  </si>
  <si>
    <t xml:space="preserve">5.2 Eliminar todas las formas de violencia contra todas las mujeres y las niñas en los ámbitos público y privado, incluidas la trata y la explotación sexual y otros tipos de explotación							</t>
  </si>
  <si>
    <t>Género
Derechos poblacional diferencial</t>
  </si>
  <si>
    <t>SCRD</t>
  </si>
  <si>
    <t xml:space="preserve">5.1.8. Estrategia colectiva para la desvinculación de los niños, niñas y adolescentes del trabajo infantil desde circuitos de escritura, lectura y oralidad </t>
  </si>
  <si>
    <t xml:space="preserve">Niños, niñas y adolescentes que participaron de la estrategia colectiva para la desvinculación de los niños, niñas y adolescentes del trabajo infantil desde circuitos de escritura, lectura y oralidad </t>
  </si>
  <si>
    <t xml:space="preserve">Sumatoria de niños, niñas y adolescentes que participaron de la estrategia colectiva para la desvinculación de los niños, niñas y adolescentes del trabajo infantil desde circuitos de escritura, lectura y oralidad </t>
  </si>
  <si>
    <t>8.7  Adoptar medidas inmediatas y eficaces para erradicar el trabajo forzoso, poner fin a las formas contemporáneas de esclavitud y la trata de personas y asegurar la prohibición y eliminación de las peores formas de trabajo infantil, incluidos el reclutamiento y la utilización de niños soldados, y, de aquí a 2025, poner fin al trabajo infantil en todas sus formas</t>
  </si>
  <si>
    <t xml:space="preserve">Poblacional/Diferencial </t>
  </si>
  <si>
    <t xml:space="preserve">Sandra Mireya Rodriguez Beltrán  </t>
  </si>
  <si>
    <t>sm2rodriguez@saludcapital.gov.co</t>
  </si>
  <si>
    <t xml:space="preserve">5.1.9. Educación  sobre derechos humanos a partir desde la oralidad y la oralitura.
</t>
  </si>
  <si>
    <t>Encuentros de educación sobre derechos humanos que incorporan  estrategias didácticas desde la oralidad y la oralitura</t>
  </si>
  <si>
    <t>Sumatoria de encuentros de educación sobre derechos humanos que incorporan estrategias desde la oralidad y la oralitura</t>
  </si>
  <si>
    <t>Garantizar una educación inclusiva, equitativa y de calidad y promover oportunidades de aprendizaje durante toda la vida para todos.</t>
  </si>
  <si>
    <t>4.7  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</si>
  <si>
    <t xml:space="preserve">Enfoque basado en derechos, enfoque diferencial y de género, enfoque territorial y poblacional. </t>
  </si>
  <si>
    <t xml:space="preserve">Secretaría Distrital de Gobierno </t>
  </si>
  <si>
    <t>Dirección de Derechos Humanos</t>
  </si>
  <si>
    <t>Luz Amanda Guzmán</t>
  </si>
  <si>
    <t>3387000 ext 5310</t>
  </si>
  <si>
    <t>luz.guzman@gobiernobogota.gov.co</t>
  </si>
  <si>
    <t>5.1.10. Educación en derechos culturales y sociales, desde el enfoque diferencial y la perspectiva interseccional en espacios de acceso a la cultura escrita dirigidos al servicio público y ciudadanía en general.</t>
  </si>
  <si>
    <t>Procesos de educación en derechos culturales y sociales, desde el enfoque diferencial y la perspectiva interseccional en espacios de acceso a la cultura escrita dirigidos al servicio público y ciudadanía en general.</t>
  </si>
  <si>
    <t>Sumatoria de  procesos de educación en derechos culturales y sociales, desde el enfoque diferencial y la perspectiva interseccional en espacios de acceso a la cultura escrita dirigidos al servicio público y ciudadanía en general.</t>
  </si>
  <si>
    <t>Enfoque basado en derechos, enfoque diferencial y de género, enfoque territorial y poblacional.</t>
  </si>
  <si>
    <t>Ivonne González Rodríguez</t>
  </si>
  <si>
    <t>ivonne.gonzalez@gobiernobogota.gov.co</t>
  </si>
  <si>
    <t xml:space="preserve">5.1.11. Educación  sobre derechos humanos a partir desde la oralidad y la oralitura.
</t>
  </si>
  <si>
    <t>FICHA TÉCNICA INDICADOR DE RESULTADO 1.1 LECTURA PLENA</t>
  </si>
  <si>
    <t>Información general</t>
  </si>
  <si>
    <t>Nombre del indicador</t>
  </si>
  <si>
    <t>Índice lectura plena</t>
  </si>
  <si>
    <t>Relación entre el indicador de resultado e indicadores de producto</t>
  </si>
  <si>
    <t xml:space="preserve">Bibliotecarios y bibliotecarias escolares formados(Inducción, reinducción ocapaictación).
Bibliotecarios y docentes con estímulos recibidos en la estrategia de estímulos de lectura, escritura, oralidad y bibliotecas escolares.
Programas de formación posgradual y permanente ofertados a docentes y directivos docentes relacionados con lectura, escritura y oralidad.
Personas certificadas por la Escuela de Lectores.
Agentes culturales y cuidadores cualificados sobre arte, lectura, escritura, oralidad y primera infancia.
Personas que culminan el ciclo de formación. 
Instituciones Educativas que reciben acompañamiento pedagógico para la transformación de las prácticas de la Lectura y la escritura y garantizar el aprendizaje del código escrito en el tiempo adecuado.
Estudiantes y docentes beneficiarios de estrategias de transversalización de competencias comunicativas para el fortalecimiento de procesos de oralidad, lectura y escritura.
Niños, niñas y jóvenes en procesos de formación en literatura en colegios públicos de la ciudad.
Sesiones de formación en mediación para madres, padres y cuidadores en el marco del Sistema Distrital de Cuidado
</t>
  </si>
  <si>
    <t xml:space="preserve">Aumentar el promedio de libros leídos al año por persona     </t>
  </si>
  <si>
    <t>Código Meta
 PDD</t>
  </si>
  <si>
    <t xml:space="preserve">Promover la participación, la transformación cultural, deportiva, recreativa, patrimonial y artística que propicien espacios de encuentro, tejido social y reconocimiento del otro </t>
  </si>
  <si>
    <t>Pilar, Objetivo o Eje del PDD</t>
  </si>
  <si>
    <t>1. Hacer un nuevo contrato social con igualdad de oportunidades para la inclusión social, productiva.</t>
  </si>
  <si>
    <t>Programa (PDD)</t>
  </si>
  <si>
    <t>15. Plan Distrital de Lectura, Escritura y oralidad: Leer para la vida</t>
  </si>
  <si>
    <t>Sector responsable</t>
  </si>
  <si>
    <t>Entidades involucradas en el cumplimiento del indicador</t>
  </si>
  <si>
    <t>IDARTES</t>
  </si>
  <si>
    <t>Descripción del indicador</t>
  </si>
  <si>
    <t>Rastrea la apropiación de diversas materialidades y formatos en las prácticas de lectura</t>
  </si>
  <si>
    <t xml:space="preserve">Derechos humanos, género, territorial, ambiental, poblacional diferencial. </t>
  </si>
  <si>
    <t>Unidad de medida</t>
  </si>
  <si>
    <t>Kilómetros</t>
  </si>
  <si>
    <t>Toneladas</t>
  </si>
  <si>
    <t>Programas</t>
  </si>
  <si>
    <t>Personas</t>
  </si>
  <si>
    <t>Hectáreas</t>
  </si>
  <si>
    <t>Habitantes</t>
  </si>
  <si>
    <t>Acuerdos</t>
  </si>
  <si>
    <t>Documento</t>
  </si>
  <si>
    <t>Estrategia</t>
  </si>
  <si>
    <t>x</t>
  </si>
  <si>
    <t>Cuál?</t>
  </si>
  <si>
    <t>índice de número de materialidades y formatos que emplean los lectores</t>
  </si>
  <si>
    <t>Periodicidad de medición</t>
  </si>
  <si>
    <t>Mensual</t>
  </si>
  <si>
    <t>Trimestral</t>
  </si>
  <si>
    <t>Anual</t>
  </si>
  <si>
    <t>Bimestral</t>
  </si>
  <si>
    <t>Semestral</t>
  </si>
  <si>
    <t>Cuatrienal</t>
  </si>
  <si>
    <t>Línea Base (LB)</t>
  </si>
  <si>
    <t>LB</t>
  </si>
  <si>
    <t>Fecha de LB</t>
  </si>
  <si>
    <t>Fuente LB</t>
  </si>
  <si>
    <t xml:space="preserve">Encuesta bienal de lectura, escritura, oralidad y espacios de lectura </t>
  </si>
  <si>
    <t>Año inicio - Año fin</t>
  </si>
  <si>
    <t>Año inicio</t>
  </si>
  <si>
    <t>Año Fin</t>
  </si>
  <si>
    <t>2040</t>
  </si>
  <si>
    <t>Metas</t>
  </si>
  <si>
    <t>Año 1</t>
  </si>
  <si>
    <t>Año 2</t>
  </si>
  <si>
    <t>Año 3</t>
  </si>
  <si>
    <t>Año 4</t>
  </si>
  <si>
    <t>Año 5</t>
  </si>
  <si>
    <t>Año 6</t>
  </si>
  <si>
    <t>Año 7</t>
  </si>
  <si>
    <t>Año 8</t>
  </si>
  <si>
    <t>Año 9</t>
  </si>
  <si>
    <t>Año 10</t>
  </si>
  <si>
    <t>Año 11</t>
  </si>
  <si>
    <t>Año 12</t>
  </si>
  <si>
    <t>Año 13</t>
  </si>
  <si>
    <t>Año 14</t>
  </si>
  <si>
    <t>Año 15</t>
  </si>
  <si>
    <t>Año 16</t>
  </si>
  <si>
    <t>Año 17</t>
  </si>
  <si>
    <t>Año 18</t>
  </si>
  <si>
    <t>Año 19</t>
  </si>
  <si>
    <t>Final</t>
  </si>
  <si>
    <t>Territorialización del indicador</t>
  </si>
  <si>
    <t>Nivel:</t>
  </si>
  <si>
    <t>Cúal?</t>
  </si>
  <si>
    <t>Metodología de medición</t>
  </si>
  <si>
    <t>El índice es el promedio que se genera de la variable lectura plena, compuesta por las variables asociadas a gusto, uso, formato y soporte de lectura, representadas en las siguientes preguntas:
 P1400051000: 4. ¿A usted le gusta leer? (Incluya lectura impresa o digital) 
 P1400056000: 9. ¿En los últimos 12 meses… ? a. Leyó libros impresos (total o parcialmente)
 P1400056010: 9. ¿En los últimos 12 meses… ? b. Leyó libros digitales (total o parcialmente)
 P1400056020: 9. ¿En los últimos 12 meses… ? c. Leyó blogs o foros en internet
 P1400056030: ¿En los últimos 12 meses… ? d. Leyó correos electrónicos
 P1400056040: 9. ¿En los últimos 12 meses… ? e. Leyó páginas web
 P1400056050: 9. ¿En los últimos 12 meses… ? f. Leyó en redes sociales (Facebook, Twitter, Instagram, WhatsApp)
 P1400056060: ¿En los últimos 12 meses… ? g. Leyó noticias o artículos en medios digitales (revistas, periódicos, aplicaciones, etc.)
 P1400056070: ¿En los últimos 12 meses… ? h. Leyó documentos de trabajo (impresos o digitales)
 P1400056080: ¿En los últimos 12 meses… ? i. Leyó periódicos (impresos o digitales)
 P1400056090: ¿En los últimos 12 meses… ? j. Leyó revistas (impresas o digitales)
 P1400056100: ¿En los últimos 12 meses… ? k. Leyó artículos o documentos académicos (impresos o digitales)
En cada una de esas variables se reconoce su valor positivo (respuesta sí=1), los cuales se suman por cada persona que responde la encuesta, lo cual representa que para cada persona el valor máximo es de 12 puntos. Este puntaje por persona se divide en 12 que es el número de variables, lo cual da un nuevo valor entre 0 y 1. Así se saca el valor para cada una de las personas encuestadas, el promedio de este cálculo entre todas las encuestas da el índice de ciudad.</t>
  </si>
  <si>
    <t>Fuentes de información</t>
  </si>
  <si>
    <t>Encuesta bianual de lectura escritura y oralidad de la secretaría de cultura</t>
  </si>
  <si>
    <t>Días de rezago</t>
  </si>
  <si>
    <t>Serie disponible</t>
  </si>
  <si>
    <t>Encuesta del año 2022</t>
  </si>
  <si>
    <t>Nombre funcionario:</t>
  </si>
  <si>
    <t>Cargo:</t>
  </si>
  <si>
    <t>Director de Lectura y Bibliotecas</t>
  </si>
  <si>
    <t>Entidad:</t>
  </si>
  <si>
    <t>Dependencia:</t>
  </si>
  <si>
    <t>Correo electrónico:</t>
  </si>
  <si>
    <t>Teléfono:</t>
  </si>
  <si>
    <t>327 48 50 Ext. 766</t>
  </si>
  <si>
    <t>Aprobación Oficina de Planeación de la entidad responsable de reportar el dato</t>
  </si>
  <si>
    <t>Nombre funcionario</t>
  </si>
  <si>
    <t>Carlos Gaitán</t>
  </si>
  <si>
    <t>Cargo</t>
  </si>
  <si>
    <t>Jefe Oficina Asesora de Planeación</t>
  </si>
  <si>
    <t>FICHA TÉCNICA INDICADOR DE PRODUCTO 1.1.1. BIBLIOTECARIOS FORMADOS</t>
  </si>
  <si>
    <t>Relación entre el indicador de producto y el resultado esperado</t>
  </si>
  <si>
    <t xml:space="preserve">Aumento del índice de lectura plena en la ciudad de Bogotá. </t>
  </si>
  <si>
    <t>El indicador mide el número de servidores asignados a la biblioteca escolar de las Instituciones Educativas del Distrito que anualmente hayan participado de procesos de inducción y reinducción relacionados con las funciones del cargo asociadas con competencias en gestión bibliotecaria. Para las actividades de reinducción, se priorizan para Inducción los servidores que hayan ingresado durante cada año, los que hayan asumido el cargo durante la vigencia por encargo o traslado. En el caso de reinducción cada dos años se priorizan los servidores que no hayan recibido la reinduccción y que lleven más de dos años en el ejercicio de la función de bilbioteca. Los procesos podrán desarrollarse en modaldia virtual y/o presencial y y se convocará a los partcipantes desde la Dirección de Talento Humano.
A la fecha durante el presente año en el marco del Plan Institucional de Formación y Capacitación (PIC), no se ha realizado ningún proceso de inducción o reinducción específica al cargo, siendo cero la línea base de medición.</t>
  </si>
  <si>
    <t>Descripción del producto</t>
  </si>
  <si>
    <t>El producto da cuenta de la formación técnica y administrativa que la Dirección de Talento Humano ofrece a los funcionarios que asumen obligaciones como bibliotecarios escolares y que son nuevos o que participan de procesos de capacitación permanente, para garantizar que desarrollan de manera adecuada las funciones asignadas y relacionadas con la Biblioteca Escolar.</t>
  </si>
  <si>
    <t>Meta(s) de resultado a la que el producto aporta mediante su implementación.</t>
  </si>
  <si>
    <t xml:space="preserve">En 2040 aumentar a 0,56 el índice de lectura plena en la ciudad de Bogotá. </t>
  </si>
  <si>
    <t>Objetivo de Desarrollo Sostenible ODS</t>
  </si>
  <si>
    <t>Fórmula de cálculo</t>
  </si>
  <si>
    <t>(# de bibliotecarios y bibliotecarias escolares formados en gestión bibliotecaria/# total de bibliotecarios(as) escolares)* 100</t>
  </si>
  <si>
    <t>X</t>
  </si>
  <si>
    <t>Plan Institucional de Formación y Capacitación (PIC) Dirección de Talento Humano</t>
  </si>
  <si>
    <t>2032</t>
  </si>
  <si>
    <t>Se realizará la medición a partir de la base de datos emitida de la planta de personal, se identificará la población objetivo de inducción o reinducción y se programaran las actividfades necesarias para abordar a toda la población priorizada anulamente seguimiento que la Dirección de Talento Humano realiza de estos procesos de capacitación a funcionarios y funcionarias de la SED</t>
  </si>
  <si>
    <t xml:space="preserve">Fuentes de información </t>
  </si>
  <si>
    <t>Bases de datos - Listados de asistecnia</t>
  </si>
  <si>
    <t>Sandra Marcela Guerrero Rodríguez</t>
  </si>
  <si>
    <t>Profesional Especializado</t>
  </si>
  <si>
    <t>Dirección de Talento Humano</t>
  </si>
  <si>
    <t>Juan Sebastián Conttreras Belllo</t>
  </si>
  <si>
    <t>FICHA TÉCNICA INDICADOR DE PRODUCTO 1.1.2. ESTÍMULOS DOCENTES</t>
  </si>
  <si>
    <t>Es un plan de estimulos entregado a partir de convocatorias públicas para un acompañamiento y formación situada de los bibliotecarios ganadores, con una pasantía nacional o internacional anualizada a la biblioteca destacada  Anualmente un grupo de jurados diseña y lanza los requisitos específicos de la convocatoria con cuatro tipos de estímulos: 1. Entornos escolares con activación de servicios bibliotecarios, 2. Proyecto bibliotecario consolidado, 3. Bibliotecas transformadoras 4. Biblioteca escolar extendida a la comunidad para 15 Bibliotecarios escolares por año  aproximadamente</t>
  </si>
  <si>
    <t>1. Presentación de la experiencia destacada en la semana de la biblioteca escolar.
2.  una pasantía nacional o internacional para un bibliotecario  para el fortalecimiento de la biblioteca.
3.  Acesso a cursos de formación impartidos por la Secretaría de Educación del Distrito certificados y de manera gratuita.</t>
  </si>
  <si>
    <t xml:space="preserve">Aumentar a 0,56 el índice de lectura plena en la ciudad de Bogotá. </t>
  </si>
  <si>
    <t>(Sumatoria de bibliotecarios beneficiarios de la estrategia de estímulos / Total de bibliotecarios)*100</t>
  </si>
  <si>
    <t>2034</t>
  </si>
  <si>
    <t>Por instituciones educativas</t>
  </si>
  <si>
    <t>Se generará reporte de evidencias de los estímulos otorgados a bibliotecarios focalizados en el año.</t>
  </si>
  <si>
    <t>Informe técnico del resultado de la convocatoria y profesores y bibliotecarios que fueron seleccionados  año a año - Dirección de Ciencias, Tecnologías y Medios Educativos</t>
  </si>
  <si>
    <t>Ángela Cubillos</t>
  </si>
  <si>
    <t>Directora Dirección de Ciencias, Tecnologías y Medios educativos</t>
  </si>
  <si>
    <t>Dirección de Ciencias, Tecnologías y Medios Educativos</t>
  </si>
  <si>
    <t>acubillos@educacionbogota.gov.co</t>
  </si>
  <si>
    <t>Juan Sebastián Contreras Bello</t>
  </si>
  <si>
    <t>FICHA TÉCNICA INDICADOR DE PRODUCTO 1.1.3. POSGRADUAL</t>
  </si>
  <si>
    <t>Programas de formación posgradual y permanente ofertados a docentes y directivos docentes relacionados con lectura, escritura y oralidad</t>
  </si>
  <si>
    <t>Mide el aumento del número de programas de formación permanente (cursos cortos, diplomados, cursos de profundización, entre otros) y posgradual (especializacones y maestrias) dirigidos a docentes y directivos docentes nombrados en propiedad del Distrito y ofertados mediante convocatorias por la Secretaría de Educación del Distrito.</t>
  </si>
  <si>
    <t>Los programas de formación permanente (cursos cortos, diplomados, curso de porfundización, entre otros) y posgradual (especializacones y maestrias) permiten fortalecer las capacidades disciplinares, pedagógicas y didácticas de docentes y directivos docentes, contribuyendo así al mejoramiento de sus prácticas de mediación en lectura, escritura y oralidad en el contexto escolar.</t>
  </si>
  <si>
    <t>Convocatoria de formación 2022</t>
  </si>
  <si>
    <t>01/12/2038</t>
  </si>
  <si>
    <t>El número de programas ofertados se mide a través de las convocatorias realizadas por la Dirección de Formación de Docentes e Innovaciones Pedagógicas</t>
  </si>
  <si>
    <t>Convocatorias</t>
  </si>
  <si>
    <t>Patricia Niño</t>
  </si>
  <si>
    <t>Directora de Formación de Docentes e Innovaciones Pedagógicas</t>
  </si>
  <si>
    <t>3241000 Ext:2170</t>
  </si>
  <si>
    <t>FICHA TÉCNICA INDICADOR DE PRODUCTO 1.1.4. Escuela de Lectores</t>
  </si>
  <si>
    <t>Personas certificadas en mediación por la escuela de lectores.</t>
  </si>
  <si>
    <t xml:space="preserve">Aumentar el promedio de libros leídos al año por persona </t>
  </si>
  <si>
    <t>IDPAC</t>
  </si>
  <si>
    <t xml:space="preserve">Este indicador representa el aumento de las personas certificadas (que finalicen los cursos) y participantes de los programas de formación en cultura escrita con enfoque hacia la mediación ofrecidos a la ciudadanía por la escuela de lectores de la DLB: Centro Aprende, articulación con IDIPRON y otros espacios de formación a mediadores comunitarios e institucionales. La medición de las personas certificadas da cuenta de la finalización de los ciclos y por ende de la integridad del proceso formativo. </t>
  </si>
  <si>
    <t>La escuela de lectores enfocada a programas de formación y cualificación de mediadores institucionales y comunitarios desde una perspectiva diversa que asuma el acceso y acercamiento a las prácticas de lectura, escritura y oralidad como un proceso de aprendizaje y ofrezca diferentes herramientas para abordalo y replicarlo. Comprende  procesos de formación, capacitación y acompañamiento para mediadores(as) de Biblored, maestros(as), bibliotecarios(as) y gestores(as) de bibliotecas escolares, mediadores(as) de lectura y escritura del Instituto Distrital de las Artes y actores institucionales de otros sectores de la Administración Distrital, que tienen a su cargo población. También comprende a mediadores comunitarios, como aquellos que hacen parte de las bibliotecas comunitarias, iniciativas comunitarias, librerías,  líderes comunitarios y a estudiantes de lenguas, literatura, pedagogía y licenciaturas. Este producto busca brindar herramientas que les permita a los(as) mediadores(as) adecuar y llevar a cabo procesos de apropiación de la cultura escrita conforme a los contextos, necesidades, gustos e intereses de la ciudadanía. Se compone de ciclos de finalización con procesos de certificación. Además incluirá un diplomado práctico de lectura, para entregar competencias en este campo y una rubro semilla para financiar el estudio de los mediadores de biblored quje quieran continuar su fortalecimiento en la educación superior. 
El IDPAC cuenta con una amplia oferta de procesos de formación en participación con un enfoque de fortalecimiento de capacidades democráticas (analítica -crítica contextual, dialógica- controversial y creativa ). Esto teniendo en cuenta que en todos los procesos de formación ofrecidos por la Escuela se hace necesaria la armonización de la lectura, escritura y oralidad, pues son elementos que se ven involucrados en el proceso de fortalecimiento de las capacidades democráticas. En resumen, a través de los procesos de formación de la Escuela de Participación del IDPAC, en donde la lectura, escritura y oralidad son las principales herramientas para el fortalecimiento de las capacidades democráticas, se busca el aumento y la calificación de la participación ciudadana. En ese sentido, el Instituto Distrital de la Participación y la Acción Comunal puede aportar desde la formación en participación para para artistas y agentes educativos y culturales, especialmente en resolución de conflictos (mediación).
Para el cumplimiento de las acciones se hace necesaria una articulación del sector líder de la política y el Instituto Distrital de la Participación y la Acción Comunal  para la identificación de la población objetivo (artistas y agentes educativos y culturales). En otras palabras, la entidad responsable del producto, en este caso Secretaría de Cultura, Recreación y Deporte-BIBLORED, deberá convocar y seleccionar los grupos que se beneficiarán con los procesos de formación que implementa el Instituto Distrital de la Participación y la Acción Comunal.  Asimismo, se debe realizar la articulación a nivel de contenidos a través de una concertación institucional basado en el portafolio de Escuela de Participación (https://escuela.participacionbogota.gov.co/).
La fecha de inicio para el Instituto Distrital de la Participación y la Acción Comunal  será el 02/01/2023, teniendo en cuenta que previamente se tiene que llevar a cabo una articulación institucional para temas de convocatoria y concertación de contenidos.</t>
  </si>
  <si>
    <t xml:space="preserve">4.3  De aquí a 2030, asegurar el acceso igualitario de todos los hombres y las mujeres a una formación técnica, profesional y superior de calidad, incluida la enseñanza universitaria
</t>
  </si>
  <si>
    <t>Derechos, poblacional-diferencial, territorial</t>
  </si>
  <si>
    <t>Escuela de lectores</t>
  </si>
  <si>
    <t xml:space="preserve">Anualmente la escuela de lectores generará un informe en donde dará cuenta de las personas certificadas por la escuela, sus características y sus logros, así mismo, a partir de una muestra de participantes se cruzarán los objetivos de los programas de formación ofrecidos con la experiencia de las personas que participaron. Se contará con una herramienta de mínimos a alcanzar con estos programas y las condiciones para la certificación en búsqueda de que el proceso de cuenta de una real cualificación. </t>
  </si>
  <si>
    <t>Dirección de Lectura y Bibliotecas - Escuela de lectores</t>
  </si>
  <si>
    <t>Luis Fernando Mejía</t>
  </si>
  <si>
    <t xml:space="preserve">La línea de base corresponde a los mediadores (Instituto Distrital para la Protección de la Niñez y la juventud y BibloRed) participantes de los programas de formación de la escuela de lectores en la vigencia 2021. Se espera en la proyección del producto que se capten otras figuras de mediación dentro de la ciudadanía y que se hagan partícipes del proceso de formación y certificación. </t>
  </si>
  <si>
    <t>FICHA TÉCNICA INDICADOR DE PRODUCTO 1.1.5. CUALI AGENTES INFANCIA</t>
  </si>
  <si>
    <t>(PROPÓSITO 1) Hacer un nuevo contrato social para incrementar la inclusión social, productiva y política.</t>
  </si>
  <si>
    <t>(LOGRO 5) Cerrar las brechas DIGITALES, de cobertura, calidad y competencias a lo largo del ciclo de la formación integral, desde primera infancia hasta la educación superior y continua para la vida.</t>
  </si>
  <si>
    <t>Agentes culturales y cuidadores de la primera infancia cualificados en relación con las posibles relaciones entre las artes, la lectura, la escritura, la oralidad, y la primera infancia y sus potencialidades para promover el ejercicio de los derechos culturales de niñas y niños tanto como su desarrollo integral</t>
  </si>
  <si>
    <t>Cualificación para agentes culturales y cuidadores de la primera infancia sobre las relaciones entre arte, juego, escritura, lectura, oralidad, desarrollo integral y primera infancia. Los agentes culturales tomarán estos procesos de cualificación en la estrategia de Fortalecimiento del Programa Nidos.</t>
  </si>
  <si>
    <t>La metodología corresponde a la sumatoria de agentes agentes culturales y cuidadores cualificados sobre arte, lectura, escritura, oralidad y primera infancia</t>
  </si>
  <si>
    <t>Sistema Integrado de Formación (SIF) IDARTES</t>
  </si>
  <si>
    <t>-</t>
  </si>
  <si>
    <t>Leyla Castillo Ballén</t>
  </si>
  <si>
    <t>Subdirectora de Formación Artística</t>
  </si>
  <si>
    <t>Subdirectora de Formación Artística - Crea</t>
  </si>
  <si>
    <t>Jefe Oficina Asesora de Planeación TI</t>
  </si>
  <si>
    <t>FICHA TÉCNICA INDICADOR DE PRODUCTO 1.1.6. ALFABETIZACIÓN</t>
  </si>
  <si>
    <t>Personas que culminan el ciclo de formación  en cultura escrita</t>
  </si>
  <si>
    <t xml:space="preserve">Aumento  de lectura plena en la ciudad de Bogotá. </t>
  </si>
  <si>
    <t xml:space="preserve">Aumentar el promedio de libros leídos al año por persona         </t>
  </si>
  <si>
    <t>SDMujer</t>
  </si>
  <si>
    <t>SDP</t>
  </si>
  <si>
    <t xml:space="preserve">Entidad </t>
  </si>
  <si>
    <t>Este indicador da cuenta de la sumatoria de personas que culminan los ciclos de alfabetización,  multialfabetización y formación ofrecidos por la Dirección de Lectura y Bibliotecas con respecto a quienes se inscriben y desde una perspectiva de derechos, Poblacional-diferencial-territorial. En primer lugar, medir desde un enfoque diferencial permite identificar poblaciones que no acceden a este tipo de programas para fortalecer convocatorias y ampliar la gestión de la información y su difusión. En segundo lugar, identificar y fortalecer el acceso a programas de alfabetización y multialfabetización y de formación de las poblaciones asiduas en las bibliotecas públicas. En tercer lugar, tener información sobre las personas que culminan el ciclo permite asumir que se apropiaron los conocimientos necesarios y que se puede avanzar con el ciclo de formación.</t>
  </si>
  <si>
    <t>El producto corresponde a los programas de alfabetización y multialfabetización diseñados desde un enfoque de derechos, Poblacional-diferencial-territorial en respuesta a particularidades de procesos formativos desde la alfabetización inicial, funcional, informacional, digital, crítica  e inclusiva. Este producto parte de la importancia del desarrollo de habilidades y competencias de la lectura, escritura y oralidad y las tecnologías asociadas a estas prácticas y sus circuitos. En este sentido, abarcan tanto el desarrollo de competencias de tipo funcional, como integrales que van desde el desciframiento del código escrito y oral, hasta el fortalecimiento de habilidades que implican el pensamiento crítico, el uso de dispositivos electrónicos y herramientas informacionales y digitales. Los procesos para la alfabetización, multialfabetización y formación en los espacios de lectura comprenden la diversidad lingüística, el uso de múltiples lenguajes que acompañan la cultura escrita, las barreras de los grupos poblacionales para desarrollar competencias de lectoescritura y el aprendizaje a lo largo de la vida. Es un producto que le apuesta a un ciclo de formación completo e integral para alcanzar los niveles de alfabetización establecidos. 
Junto a la planificación y diseño de los programas, el producto comprende los instrumentos de carácter cualitativo de evaluación para establecer los avances de las personas inscritas y así definir el cumplimiento del ciclo o los ciclos de formación. El diseño de estos programas debe estar en sincronía con las barreras en el acceso de cada población para la toma de decisiones sobre la oferta, horarios, modalidades y metodologías.  
La participación del Sector Mujer en este producto, corresponde a la difusión del programa entre las mujeres en sus diferencias y diversidades, siempre que el sector cultura las programe, esto, desde la Dirección de Enfoque Diferencial de la SDMujer. 
Desde la Dirección de Diversidad de la Secretaría Distrital de Planeación, se aportará en la incorporación del enfoque diferencial por orientación sexual e identidad de género en las metodologías del programa y en la identificación de posibles participantes de los sectores LGBTI en el desarrollo del producto. 
Desde el IDPAC, se postula para este producto que el equipo de la Casa de Experiencias de la Participación, ha realizado trabajo con los semilleros de la participación, los cuales configuran espacios de promoción de cultura de la participación desde la infancia. En el marco de estos procesos de semilleros de la participación, es posible abrir espacios para que funcionarios de la Secretaría de Cultura puedan abordar contenidos relacionados con la cultura escrita y la participación ciudadana. Asimismo, en articulación a los lineamientos de la PPLEO, se puede promociónar los productos de lectura con enfoques de la participación promovidos desde la Secretaría de Cultura. Lo anterior en beneficio de niños y niñas entre los 8 y 14 años a partir del segundo semestre del 2022 y de manera articulada con la entidad responsable del producto.</t>
  </si>
  <si>
    <t xml:space="preserve">Para el 2040 aumentar a 0,56 el índice de lectura plena en la ciudad de Bogotá. </t>
  </si>
  <si>
    <t>Enfoque de derechos, Poblacional-diferencial-territorial</t>
  </si>
  <si>
    <t xml:space="preserve">Informe de gestión DLB </t>
  </si>
  <si>
    <t xml:space="preserve">Para realizar la medición de este indicador debe reunirse la información de participantes desagregada por enfoques al final de cada ciclo de alfabetización. Semestralmente hacer un corte que de cuenta de: 1. Número de participantes desagregados por enfoque 2. Herramienta comparativa que permita observar los cambios en la participación (número de personas) y culminación de los ciclos 3. Número desagregado por enfoque de las personas participantes y que culminan los ciclos. Adicionalmete debe desarrollarse una herramienta cualitativa que permita que las personas participantes den cuenta de su experiencia en el ciclo de alfabetización: incidencia, pertinencia e impacto. </t>
  </si>
  <si>
    <t xml:space="preserve">La línea base corresponde a: 
1. programas de alfabetización Centro Aprende: 1.531 personas 
2. Alfabetización informacional: 5.552 personas 
3. Brigadas de alfabetización/Personas privadas de la libertad: 20 
</t>
  </si>
  <si>
    <t>FICHA TÉCNICA INDICADOR DE PRODUCTO 1.1.7. ACOMPAÑAMIENTO PEDAGÓGICO</t>
  </si>
  <si>
    <t>Instituciones Educativas que reciben acompañamiento pedagógico para la transformación de las prácticas de la Lectura y la escritura y garantizar el aprendizaje del código escrito en el tiempo adecuado.</t>
  </si>
  <si>
    <t>SED</t>
  </si>
  <si>
    <t>El indicador tiene en cuenta la estrategia de acompañamiento del Plan de Fortalecimiento de la Lectura y la escritura que realiza acompañamiento pedagógico a Instituciones Educativas Distritales con bajos resultados en lenguaje.</t>
  </si>
  <si>
    <t>La estrategia del acompañamiento del Plan de Fortalecimiento de la Lectoescritura tiene en cuenta procesos de gestión y liderazgo pedagógico, acompañamiento pedagógico a docentes – formación y evaluación de los aprendizajes de los estudiantes en las instituciones educativas.</t>
  </si>
  <si>
    <t>Sumatoria de Instituciones Educativas que reciben acompañamiento pedagógico del Plan de Fortalecimiento de la Lectoescritura</t>
  </si>
  <si>
    <t>Instituciones Educativas Distritales</t>
  </si>
  <si>
    <t>Plan de Fortalecimiento de la lectoescritura</t>
  </si>
  <si>
    <t>2027</t>
  </si>
  <si>
    <t>Se recolectará la información con actas y listados de asistencia, caracterizaciones, resultados de evaluación y/o experiencias pedagógicas exitosas sistematizadas.</t>
  </si>
  <si>
    <t>actas, agendas, caracterizaciones y sistematización de experiencias</t>
  </si>
  <si>
    <t>FICHA TÉCNICA INDICADOR DE PRODUCTO 1.1.8. COMPETENCIAS COMUNICATIVAS</t>
  </si>
  <si>
    <t>Artículo 9: Propósitos y Logros de ciudad, establece como estrategia del Propósito 1 Hacer un nuevo contrato social con igualdad de oportunidades para la inclusión social, productiva y política” que “Se hará especial énfasis en la población infantil, a la que se ofrecerán servicios que permitan garantizar el desarrollo integral de las niñas y los niños. Igualmente, las y los jóvenes entre 14 y 28 años serán una población a la que se le brindarán oportunidades de formación y educación, acorde con sus propósitos, y adecuada a las expectativas de desarrollo de Bogotá</t>
  </si>
  <si>
    <t>Calidad, cobertura y fortalecimiento de la educación inicial, prescolar, básica y media. Programa 14: Formación integral: más y mejor tiempo en los colegios. Aumentar la calidad de la educación, con la pertinencia de la jornada única y completa, la vez disminuir brechas de inequidad que existen en el sistema educativo. Programa 15 “Plan Distrital de Lectura, Escritura y Oralidad: "Leer para la vida" que busca Formar y desarrollar capacidades de lectura, escritura y oralidad, que favorezcan la comprensión y conlleven al mejoramiento de los niveles de lectura, la generación de estrategias que permitan garantizar a los habitantes de la ciudad, el acceso en condiciones de igualdad a la lectura, la escritura, el libro y las bibliotecas a través de herramientas tanto presenciales como virtuales para motivar el uso y apropiación de la lectura y la escritura como prácticas que permean todos los ámbitos de la vida. Se trata de evidenciar el sentido transformador de la lectura en la vida cotidiana, construir un vínculo entre la lectura y los habitantes de la ciudad y hacer de cada ciudadano un mediador de lectura”. Programa 16 Transformación pedagógica y mejoramiento de la gestión educativa. Es con los maestros y maestras, a través del cual se busca “Realizar acompañamientos especializados para producir transformaciones pedagógicas hacia el fortalecimiento del currículo, la apropiación pedagógica y las estrategias didácticas de los colegios públicos rurales y urbanos de Bogotá desde preescolar hasta educación media</t>
  </si>
  <si>
    <t xml:space="preserve"> El indicador fue construido con el propósito de medir la cantidad de estudiantes y docentes que asistirán a talleres de fortalecimiento de procesos de oralidad, lectura y escritura, en consonancia con la línea base, para mantenerlo dentro del rango identificado.</t>
  </si>
  <si>
    <t xml:space="preserve">Realización de talleres de fortalecimiento de procesos de oralidad, lectura y escritura, en modalidades presenciales y/o virtuales, dirigidos a estudiantes de educación básica y docentes de IED. Los talleres se adelantarán con grupos de 25 estudiantes y con grupos de 50 docentes, con una intensidad horaria de 3 y 5 horas semanales.
 El indicador proporcionará como información la cantidad de estudiantes y docentes que asistirán a talleres de fortalecimiento de procesos de oralidad, lectura y escritura.
</t>
  </si>
  <si>
    <t>Sumatoria de estudiantes y docentes beneficiarios de estrategias de transversalización de competencias comunicativas para el fortalecimiento de procesos de oralidad, lectura y escritura.</t>
  </si>
  <si>
    <t>Pacto de cobertura en documentos técnicos</t>
  </si>
  <si>
    <t>2.032</t>
  </si>
  <si>
    <t>La información será recolectada a través de listados de asistentes de estudiantes y docentes participantes</t>
  </si>
  <si>
    <t>Listados de asistencia - Dirección de Educación Preescolar y Básica</t>
  </si>
  <si>
    <t>60 días</t>
  </si>
  <si>
    <t>Primero de marzo 2024</t>
  </si>
  <si>
    <t>Directora</t>
  </si>
  <si>
    <t>Dirección de Educación Preescolar y Básica</t>
  </si>
  <si>
    <t>3241000 - Ext. 2109</t>
  </si>
  <si>
    <t>FICHA TÉCNICA INDICADOR DE PRODUCTO 1.1.9. FORMACIÓN INFANCIA</t>
  </si>
  <si>
    <t>257.000 beneficiarios de procesos integrales de formación a lo largo de la vida con énfasis en el arte, la cultura y el patrimonio</t>
  </si>
  <si>
    <t>(PROGRAMA 14) Formación integral: más y mejor tiempo en los colegios</t>
  </si>
  <si>
    <t>Niñas, niños y jóvenes en procesos de formación artística a través del Programa Crea en literatura através de articulaciones con los colegios públicos de la ciudad enmarcados en la estrategia de Jornada Única y Completa de la Secretaría de educación del Distrito. Este indicador tendrá un enfoque territorial.</t>
  </si>
  <si>
    <t xml:space="preserve"> Procesos de formación artística con énfasis en literatura que contribuyan a desarrollar la expresión simbólica y la sensibilidad estética de los niñas, niños y jóvenes que participan de la estrategia de Jornada Única y Completa de la Secretaría de Educación Distrital.</t>
  </si>
  <si>
    <t>Territorial, Poblacional Diferencial</t>
  </si>
  <si>
    <t xml:space="preserve">Sumatoria de niñas, niños y jóvenes en procesos de formación en literatura en colegios públicos de la ciudad										</t>
  </si>
  <si>
    <t xml:space="preserve">Sistema Integrado de Formación (SIF) IDARTES				</t>
  </si>
  <si>
    <t xml:space="preserve">La medición se hará mediante la suma de los beneficiarios del Programa crea en los Procesos de formación artística con énfasis en literatura en la estrategia de Jornada Única y Completa de la Secretaría de Educación Distrital. </t>
  </si>
  <si>
    <t>FICHA TÉCNICA INDICADOR DE PRODUCTO 1.1.10. SISTEMA DE CUIDADO</t>
  </si>
  <si>
    <t>Sesiones de formación en mediación para padres madres y cuidadores en el marco  del Sistema Distrital de Cuidado</t>
  </si>
  <si>
    <t>Este indicador mide el número de acciones de formación en mediación que se realizan en el sistema distrital de cuidado para madres, padres y cuidadores</t>
  </si>
  <si>
    <t xml:space="preserve">Este producto comprende la transferencia de competencias de mediación de la cultura escrita,  para madres, padres y cuidadores/as que se vinculan al Sistema Distrital de Cuidado de manera que contribuyan a los procesos de aprendizaje y vinculación con las  prácticas de lectura, escritura y oralidad para los  niños, niñas y adolescentes. Esto se acompañará de actividades culturales  relacionadas con las prácticas  de lectura, escritura y oralidad. Se compone de sesiones de transferencia de conocimiento teórico-práctico para los padres, madres y cuidadores/as interesados/as. 
 </t>
  </si>
  <si>
    <t>A 2040 aumentar a 0,56 el índice de lectura plena en Bogotá</t>
  </si>
  <si>
    <t>Enfoque  de Género</t>
  </si>
  <si>
    <t>Sumatoria de sesiones de formación en mediación para padres madres y cuidadores en el marco  del Sistema Distrital de Cuidado</t>
  </si>
  <si>
    <t>acciones</t>
  </si>
  <si>
    <t>Ao 17</t>
  </si>
  <si>
    <t>Ao 18</t>
  </si>
  <si>
    <t>A través de los reportes mensuales de ejecución de la programación de Biblored, se generará informe cuantitativo y cualitativo de las sesiones desarrolladas con padres, madres y cuidadores/as del sistema distrital de cuidado con este objetivo</t>
  </si>
  <si>
    <t>Dirección de Lectura y Bibliotecas A través de los reportes del Sistema Integrado de Biblioteca y Archivo Digital-SINBAD</t>
  </si>
  <si>
    <t>FICHA TÉCNICA INDICADOR DE RESULTADO 1.2 APROPIACIÓN SOCIAL</t>
  </si>
  <si>
    <t xml:space="preserve">Estímulos ofertados alrededor de la gestión del conocimiento sobre lectura, escritura y oralidad. 
Personas beneficiadas por la beca de procesos locales de investigación y gestión del conocimiento en cultura escrita.
Iniciativas enfocadas en el desarrollo de capacidades alrededor de la ciencia, la tecnología y la innovación 
Proyectos visibilizados a través de la Red de semilleros de la cultura escrita en Bogotá 
Avance en la agenda productiva del semillero de cultura escrita y desarrollo humano sostenible
Investigaciones en cultura escrita con enfoque poblacional diferencial en sus categorías de análisis desarrolladas
Investigaciones en oralidad y oralitura desarrolladas
Informe de resultados, análisis y recomendaciones
Personas beneficiarias del ciclo bienal de socialización del conocimiento en cultura escrita en Bogotá
Desarrollo del observatorio 
Prácticas de lectura, escritura y oralidad georreferenciadas  
Avance en las fases de  desarrollo de la plataforma interoperable del sistema distrital de biblitecas
Experiencia del usuario SINBAD 
Evaluaciones realizadas 
Informes estadísticos con información del valor agregado del sector editorial en Bogotá
Documentos para el análisis del acceso, permanecia y reconocimiento de las mujeres a la cultura escrita en Bogotá para la garantía del derecho a una cultura libre de sexismo y el derecho a una educación con equidad.										                                                                                                                                                                                                                                                                                                                                                                                                                                                                                           
                                                                                                                                                       </t>
  </si>
  <si>
    <t xml:space="preserve">Secretaría Distrital de Cultura, Recreación y Deporte			</t>
  </si>
  <si>
    <t>Rastrea prácticas de escritura y lectura relacionados con la apropiación social del conocimiento</t>
  </si>
  <si>
    <t>Derechos humanos, género, poblacional-diferencial, ambiental, territorial</t>
  </si>
  <si>
    <t>Prácticas relacionadas con la apropiación social del conocimiento</t>
  </si>
  <si>
    <t xml:space="preserve">Cuatrienal </t>
  </si>
  <si>
    <t>Encuesta Bienal de lectura, escritura, oralidad y espacios de lectura (SCRD)</t>
  </si>
  <si>
    <t xml:space="preserve">Año 19 </t>
  </si>
  <si>
    <t>Para este índice se emplean tres preguntas del cuestionario de la encuesta de cultura, cada una de ellas lleva un proceso diferente, para establecer el valor que se relaciona con el índice, a continuación se evidencia cada una:
P1400055000:  8. ¿Cuál es el principal motivo por el que leyó en los últimos 12 meses? Contiene los valores: 2,3,4, 98, se reconocen estos valores, que se transforman en 1, los demás valores equivalen a 0
P1400070000:  23. Indique para usted, ¿principalmente que significa escribir?Se seleccionan tres de las posibilidades: 1,2, y 3, si son estas se da el valor 1 de lo contrario es 0.
P1400078000: 31. De las siguientes opciones, por favor indique cuál es su práctica de escritura preferida. Se asumen ciertos valores para el índice, estos son: 1,2,5,6,7, a estos se les otorga el valor 1 los demás el valor 0
Posteriormente, para cada caso se suman los resultados de las tres variables y se dividen entre 3, así se produce un índicador por cada sujeto de 0 a 1, entre más cercano a 1 mayor apropiación social del conocimiento de ese sujeto, el promedio de todos los encuestados produce el índice general de ciudad.</t>
  </si>
  <si>
    <t>Encuesta bienal de lectura escritura, oralidad  y espacios de lectura SCRD</t>
  </si>
  <si>
    <t>FICHA TÉCNICA INDICADOR DE PRODUCTO 1.2.1 FOMENTO GESTIÓN CULTURAL</t>
  </si>
  <si>
    <t xml:space="preserve">Aumento en el índice de apropiación social del conocimiento alrededor de la cultura escrita en Bogotá. </t>
  </si>
  <si>
    <t>Realizar el 100% de las acciones para el fortalecimiento de los estímulos, apoyos concertados y alianzas estratégicas para dinamizar la estrategia sectorial dirigida a fomentar los procesos culturales, artísticos, patrimoniales</t>
  </si>
  <si>
    <t>(PROGRAMA 21) Creación y vida cotidiana: Apropiación ciudadana del arte, la cultura y el patrimonio, para la democracia cultural</t>
  </si>
  <si>
    <t>Mide los estímulos otorgados como parte de los procesos de fomento que incluyen las convocatorias como becas, premios y apoyos concertados que tengan alguna relación con el campo del libro, la literatura, la escritura en específico con procesos de gestión del conocimiento, y las cuales brindan un apoyo económico, en especie o técnico a los proyectos de investigación que tengan temática el campo literario en cualquier enfoque. Estas convocatorias buscan apoyar a persnas naturales jurídicas o agrupaciones cuyo campo de acción se centra en la investigación, realizando propyectos que beneficiarán a todo el ecosistema del libro al generar conocimiento que permita una mejor toma de decisiones para la realización de acciones y para hacer más eficiente el uso de los recursos privados o públicos. La línea base corresponde a 3 convocatorias ofertadas en 2022, entre estos la beca de investigación, la cual hace parte del Portafolio Distrital de Estímulos de la Gerencia de Literatura desde hace más de 5 años, y la medición es anual dado que la publicación de estas se hace a lo largo del año. La información se recopila en los canales oficiales del Portafolio Distrital de Estímulos del sector Cultura.</t>
  </si>
  <si>
    <t xml:space="preserve">Los procesos de fomento incluyen todas las acciones enmarcadas en la dimensión fomento, es decir que implican un apoyo económico, técnico o en especie por la parte de la entidad a los investigadores del campo literario cuyo enfoque abarca cualquiera de los procesos que hacen parte del ecosistema del libro, es decir que se refiere a la generación de conocimiento sobre la misma literatura pero también sobre el funcionamiento de la cadena del libro, involucrando temas relacionados con la edición de publicaciones, la promoción de lectura y la aporpiación del libro, la literatura, la escritura, etc.; los procesos de comercialización en los que participan librerías, distribuidores, entre muchos otros. La formulación de las convocatorias corresponde a las necesidades del sector y a discusiones generadas en instancias de participación ciudadana como lo es el Consejo Distrital de Literatura. </t>
  </si>
  <si>
    <t xml:space="preserve">Para el 2040 aumentar el índice de apropiación social del conocimiento a 0,66.										</t>
  </si>
  <si>
    <t>PDE Gerencia de Literatura</t>
  </si>
  <si>
    <t>Oferta del Portafolio Distrital de Estímulos en temas relacionados con la gestión del conocimiento en lectura, escritura u oralidad, y que hagan parte del portafolio que la entidad oferta por canales oficiales</t>
  </si>
  <si>
    <t>Plan Distrital de Estímulos Gerencia de Literatura</t>
  </si>
  <si>
    <t>Subdirectora de las artes</t>
  </si>
  <si>
    <t>Idartes</t>
  </si>
  <si>
    <t>Subdirección de las artes</t>
  </si>
  <si>
    <t>FICHA TÉCNICA INDICADOR DE PRODUCTO 1.2.2. BECA INVESTIGACIÓN</t>
  </si>
  <si>
    <t>Aumento en el índice de apropiación social del conocimiento alrededor de la cultura escrita en Bogotá.</t>
  </si>
  <si>
    <t>Este indicador mide el número de ciudadanos que ganaron anualmente la beca  para realizar y fomentar procesos locales de 
investigación y gestión del conocimiento en cultura escrita que hace parte del Programa Distrital de Estímulos para la Cultura, así como aquellas personas que se beneficiaron con la socialización de los resultados.</t>
  </si>
  <si>
    <t>El producto corresponde al otorgamiento de becas bienales  a ciudadanos(as) para que puedan desarrollar procesos locales de investigación y gestión del conocimiento alrededor de la lectura, la escritura y la oralidad.  La beca tiene como objetivo fomentar,  apoyar  y dar un reconocimiento a proyectos y procesos relacionados con la cultura escrita que dialogan con los contextos, territorios, necesidades e intereses  de la  ciudadanía en Bogotá. En ese sentido, las becas serán otorgadas  a los y las participantes que planteen proyectos que contribuyan  a acercar la cultura escrita a la ciudadanía. El producto contará con unas bases para la convocatoria en donde se enuncie que es una convocatoria abierta a la ciudadanía y se especifique  que los proyectos a presentar deben tener un componente de relacionamiento entre la cultura escrita, el contexto y las prácticas locales. Así mismo, deberá haber tanto un banco de becas como un banco de jurados con experticia en el tema que estará a cargo de la Dirección de Lectura y Bibliotecas y la Dirección de Fomento . Es de resaltar que es ideal que en la selección de procesos que articulen la lectura, la escritura y la oralidad; al igual que en la selección haya procesos que destaquen una de las tres; es decir que en la selección haya procesos relacionados con la oralidad, otros con la escritura y otros con la lectura.
Entre las funciones de la Dirección de Fomento de la Secretaría de Cultura Recreación y Deporte se encuentra "Impartir lineamientos a las Entidades del Sector, Cultura, Recreación y Deporte para la implementación de políticas, planes, programas y proyectos relacionados con el fortalecimiento del proceso de fomento, de acuerdo a los objetivos, proyectos y metas institucionales". Lo anterior, teniendo en cuenta las Condiciones Generales de Participación del Programa Distrital de Estímulos - PDE y las Condiciones de Participación del Banco de Jurados, que se establezcan en cada vigencia. 
En el caso específico de las convocatorias de la SCRD que se oferten en el marco de la implementación de la Política Pública LEO, la Dirección de Fomento impartirá lineamientos para la preparación e implementación de las convocatorias del PDE, cuyo procedimiento se describe a continuación: 
1. Preparación de convocatorias: Establecer las actividades que se deben seguir en la fase preparatoria de las convocatorias del Programa Distrital de Estímulos y Banco de Jurados en la SCRD.
2. Expedición de actos administrativos de convocatorias: Establecer las actividades que se deben seguir para expedir el acto administrativo de apertura de convocatoria, de designación de jurados o de adjudicación de ganadores del Programa Distrital de Estímulos en la SCRD, según sea el caso.
3. Publicación e inscripción a convocatorias: Establecer las actividades que se deben seguir para publicar, atender las observaciones y recibir la inscripción de participantes a las convocatorias al Programa Distrital de Estímulos y Banco de Jurados en la SCRD.
4. Revisión de la documentación administrativa  y técnica de participantes: Establecer las actividades que se deben seguir para realizar la revisión de la documentación administrativa y técnica de los participantes al Programa Distrital de Estímulos y Banco de Jurados en la SCRD.
5. Selección de jurados a las convocatorias: Establecer las actividades que se deben seguir para seleccionar los jurados encargados de realizar la evaluación técnica a las propuestas presentadas a las convocatorias ofertadas en el marco del Programa Distrital de Estímulos en la SCRD.
6. Selección y seguimiento a ganadores: Establecer las actividades que se deben seguir para realizar la evaluación técnica requerida para la selección y seguimiento de ganadores de las convocatorias ofertadas en el marco del Programa Distrital de Estímulos en la SCRD.</t>
  </si>
  <si>
    <t>Sumatoria de beneficiarios/as de la beca de procesos locales de investigación y gestión del conocimiento en cultura escrita</t>
  </si>
  <si>
    <t>Bienal</t>
  </si>
  <si>
    <t>2039</t>
  </si>
  <si>
    <t>Año …</t>
  </si>
  <si>
    <t xml:space="preserve">Bienalmente se hará una revisión y sumatoria de las becas dirigidas a procesos locales y de gestión de conocimiento en cultura escrita  en el Banco distrital de estímulos  que den cuenta de los procesos de investigación así como los los estímulos otorgados.  Así mismo se generará un informe que exponga  la cantidad de participantes que aplicaron a la convocatoria anualmente, el presupuesto destinado a las becas, las personas beneficiarias tanto del estímulo como de la socialización, la temática ganadora y los avances correspondientes a los proyectos ganadores. </t>
  </si>
  <si>
    <t xml:space="preserve">SICON e informes de la DLB </t>
  </si>
  <si>
    <t>FICHA TÉCNICA INDICADOR DE PRODUCTO 1.2.3. APROPIACIÓN CTI</t>
  </si>
  <si>
    <t>Iniciativas enfocadas en el desarrollo de capacidades alrededor de la ciencia, la tecnología y la innovación</t>
  </si>
  <si>
    <t xml:space="preserve">Aumento en el índice de apropiación social del conocimiento alrededor de la cultura escrita en Bogotá. 
</t>
  </si>
  <si>
    <t>Secretaría de Culutura, Recreación y Deporte</t>
  </si>
  <si>
    <t xml:space="preserve">Este indicador mide la implementación de las iniciativas que se adelantan desde la línea de Cultura Digital e Innovación, que acoge el desarrollo de los laboratorios de co-creación y  la Sala Labco, para promover el desarrollo de capacidades de los usuarios de las bibliotecas públicas alrededor de la ciencia, la tecnología y la innovación, además de fortalecer capacidades de investigación para la resolución de problemas en los territorios y el acceso a contenidos y colecciones relacionadas con las innovación, emprendimiento y la divulgación tecnocientífica.
</t>
  </si>
  <si>
    <t>Las iniciativas que se desarrollan tienen que ver con el desarrollo de laboratorios de innovación de servicios de las bibliotecas, laboratorios de co-creación con usuarios y comunidades, y la oferta que se adelanta desde la sala labco que incluye acercamiento a la ciencia, la tecnología y el compartir de saberes de lo usuarios, sabedores tradicionales y el saber especializado. Estas iniciativas se llevan a cabo en la sala Labco ínspiradas en la cultura maker.</t>
  </si>
  <si>
    <t>Para el 2040 aumentar el índice de apropiación social del conocimiento a 0,66.</t>
  </si>
  <si>
    <t>4.4 De aquí a 2030, aumentar considerablemente el número de jóvenes y adultos que tienen las competencias necesarias, en particular técnicas y profesionales, para acceder al empleo, el trabajo decente y el emprendimiento</t>
  </si>
  <si>
    <t>¿Cuál?</t>
  </si>
  <si>
    <t>Iniciativas</t>
  </si>
  <si>
    <t>DLB - Cultura Digital e Innovación</t>
  </si>
  <si>
    <t>¿Cúal?</t>
  </si>
  <si>
    <t>La línea de cultura digital realizará informe sobre las iniciativas desarrolladas, las personas beneficiadas y el presupuesto ejecutado</t>
  </si>
  <si>
    <t>FICHA TÉCNICA INDICADOR DE PRODUCTO 1.2.4. RED SEMILLEROS</t>
  </si>
  <si>
    <t xml:space="preserve">27 Promover la participación, la transformación cultural, deportiva, recreativa, patrimonial y artística que propicien espacios de encuentro, tejido social y reconocimiento del otro </t>
  </si>
  <si>
    <t>Este indicador mide la cantidad de investigaciones y proyectos de base ciudadana (comunitaria, barrial y local) e institucional visibilizados a través de la red de semilleros sobre cultura escrita.</t>
  </si>
  <si>
    <t xml:space="preserve">La red de semilleros propone fomentar, identificar, consolidar y articular procesos de investigación sobre la cultura escrita, su comportamiento en relación con los territorios, los colectivos y la población, que son desarrollados por la comunidad, organizada o no, y las instituciones y actores relacionados con la cadena de valor del libro, a fin de fortalecer y dar sostenibilidad a procesos bibliotecarios, prácticas LEO, saberes y conocimiento científico, memoria y buenas prácticas desde la autogestión y la participación social. Además, se propone como una plataforma de compartir de saberes y de apropiación social del conocimiento dando un canal de difusión a proyectos adelantados por la población.  Los resultados de esta visibilización serán publicados a través de la línea de proyectos editoriales de la Dirección de Lectura y Biblitoecas a cargo de la Secretaría de Cultura, Recreación y Deporte, según la política editorial y serán publicados en el repositorio digital de Biblored. 
</t>
  </si>
  <si>
    <t>Proyectos</t>
  </si>
  <si>
    <t>Metropolitano</t>
  </si>
  <si>
    <t xml:space="preserve">Anualmente se reunirá la cantidad de proyectos participantes y se desagregará la información en la caracterización de: tipo de investigación o proyecto, temáticas relevantes, enfoque,población objetivo,  impacto en la población objetivo, impacto en procesos de transformación social y cultural desde una perspectiva territorial. </t>
  </si>
  <si>
    <t xml:space="preserve">Dirección de Lectura y Bibliotecas. </t>
  </si>
  <si>
    <t xml:space="preserve">El año 2023 se destinará a crear las condiciones y articulaciones necesarias para establecer relaciones con diferentes semilleros de investigación alrededor de la cultura escrita de la ciudad. </t>
  </si>
  <si>
    <t>FICHA TÉCNICA INDICADOR DE PRODUCTO 1.2.5. Semillero Dllo Humano</t>
  </si>
  <si>
    <t xml:space="preserve">Avance en la agenda productiva del semillero </t>
  </si>
  <si>
    <t xml:space="preserve">El indicador mide el avance en la agenda productiva del semillero, esto corresponde el primer año a su conformación, reglamentación y la construcción de la agenda a 2040, los años siguientes corresponde a la producción en términos de investigaciones, seminarios o eventos generados, publicaciones, encuentros de discusión y otros que se estimen en el 2023. </t>
  </si>
  <si>
    <t xml:space="preserve">El semillero de investigación de cultura escrita y desarrollo humano sostenible incluye preguntas sobre lo público, la cultura escrita, los derechos, la calidad de vida y los compromisos con el desarrollo sostenible. Se ejecutará a partir de cinco ciclos en los que se desplieguen actividades de investigación que aborden los temas de interés y un evento de socialización de los proyectos adelantados desde el semillero. El semillero será conformado por servidores públicos de las entidades responsables y corresponsables, estudiantes, profesorado y otros de instituciones de educación superior interesadas en las temáticas, e incluso pertenecientes al Sistema Distrital de Bibliotecas, procurando un conjunto de investigadores multidisciplinario. Hará parte de la red de semilleros de investigación. Las investigaciones y memorias de la socialización serán publicados a través de la línea de proyectos editoriales de la Dirección de Lectura y Biblitoecas de la Secretaría de Cultura, Recreación y Deporte, según la política editorial y serán publicados en el repositorio digital de Biblored. 
Desde la Secretaría Distrital de Planeación la corresponsabilidad con este producto atañe a incorporar el enfoque diferencial por otientación sexual e identidad de género de manera transversal, es decir dar lineamiento conceptual en el diseño y posterior ejecución del producto.
La programación anual se realizó con un diseño incial, sin embargo pueden presentarse cambios en 2023 una vez de conforme el semillero y se establezca la agenda para los siguientes años. </t>
  </si>
  <si>
    <t>Para 2040 aumentar el índice de apropiación social a 0,66</t>
  </si>
  <si>
    <t>4.5  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</si>
  <si>
    <t>(Sumatoria de actividades de la agenda productiva del semillero cumplidas/ actividades programadas en la agenda del semillero) * 100</t>
  </si>
  <si>
    <t>Investigaciones</t>
  </si>
  <si>
    <t xml:space="preserve">Año 18 </t>
  </si>
  <si>
    <t xml:space="preserve">Se generará un informe anual que de cuenta  del avance en la agenda productiva, las dificultades, logros y modificaciones. Desagregando la siguiente información: número de participantes, número de investigaciones desarrolladas, número de publicaciones y número de eventos de socialización y otros elementos relevantes según la agenda. </t>
  </si>
  <si>
    <t>FICHA TÉCNICA INDICADOR DE PRODUCTO 1.2.6. INVESTIGACIONES DIFERENCIAL</t>
  </si>
  <si>
    <t>Investigaciones en cultura escrita con enfoque poblacional diferencial en sus diferentes categorías de análisis desarrolladas</t>
  </si>
  <si>
    <t xml:space="preserve">Este indicador mide la sumatoria de publicaciones que dan cuenta de las recomendaciones y el proceso de investigación desarrollado por cada investigación. Además se dará cuenta de las personas de poblaciones diferenciales que participan en la investigación y aquellas que participan de la socialización y divulgación de resultados. </t>
  </si>
  <si>
    <t xml:space="preserve">El producto se compone de las investigaciones realizadas alrededor de la cultura escrita que, desde un enfoque poblacional diferencial, en donde se observen los cambios y las barreras de la población diferenciada en los procesos de apropiación de lectura, escritura y oralidad y los espacios dispuestos para ellas en la ciudad. Son investigaciones que se deben plantear desde la perspectiva de innovación social y de participación ciudadana para que den cuenta del contexto complejo de Bogotá y respondan con pertinencia a la realidad social, económica y política. Propone una ruta de investigación intersectorial desde una perspectiva de apropiación social del conocimiento e innovación social: nuevas formas de gestión, de administración, de ejecución, nuevos instrumentos o herramientas, nuevas combinaciones de factores orientadas a mejorar las condiciones sociales y de vida en general de la población, por tanto el documento derivado de cada investigación debe dar cuenta de una serie de recomendaciones que recojan estos componentes. Las investigaciones serán publicados a través de la línea de proyectos editoriales de la Dirección de Lectura y Biblitoecas de la Secretaría de Cultura, Recreación y Deporte, según la política editorial y serán publicados en el repositorio digital de Biblored. La primera investigación se desarrollará en 2023, se espera que su publicación se logre en 2024 y así suscecivamente para las demás investigaciones.
Desde la Secretaría Distrital de Planeación la corresponsabilidad concierne a la incorporación del enfoque diferencial por orientación sexul e identidad de género de manera transversal. El aporte en términos del indicador está orientado a la articulación con el Consejo Consultivo LGBTI para la meta y su proyección para los diferentes años. </t>
  </si>
  <si>
    <t>Sumatoria de investigaciones en cultura escrita con enfoque poblacional diferencial en sus diferentes categorías de análisis desarrolladas</t>
  </si>
  <si>
    <t xml:space="preserve">Informe de los avances en las investigaciones según sus fases de diseño, ejecución y cierre, en el cual se de cuenta de los participantes, las dificultades, los logros, los hallazgos y las recomendaciones y reporte de la publicación. </t>
  </si>
  <si>
    <t>En la anualización de meta se incluye la línea base dado que el indicador es de tipo creciente, por lo tanto la meta en 2023, corresponde a la suma de 1 investigación desarrollada en 2021 y 1 desarrollada en 2023.
En 2022, se registra la investigación de la línea base</t>
  </si>
  <si>
    <t>FICHA TÉCNICA INDICADOR DE PRODUCTO 1</t>
  </si>
  <si>
    <t>Investigaciones sobre oralidad y oralitura desarrolladas</t>
  </si>
  <si>
    <t>Secretaría de Cultura Recreación y Deporte</t>
  </si>
  <si>
    <t>Este indicador corresponde al número de investigaciones en oralitura y oralidad desarrolladas en la vigencia</t>
  </si>
  <si>
    <t xml:space="preserve">Se realizará una investigación bienal sobre oralidad y oralitura. La investigación se realizará durante un año y deberá abordar las temáticas de interés desde una perspectiva contextual. Se rastrearán el número de publicaciones de la investigación. Esta investigación estará vinculada al ciclo bienal de socialización en investigación de cultura escrita donde se reflejará en un evento pedagógico abierto a la ciudadanía con los siguientes componentes: socialización (seminario), taller (vinculación de la investigación a diferentes expresiones artísticas), apropiación en territorio (propuestas de las personas participantes alrededor de la experiencia planteada sobre la oralidad - oralitura y sus cotidianidades y territorios). Las personas participantes tendrán la oportunidad de dialogar sobre sus perspectivas alrededor de la oralidad y de la oralitura, encontrarse con otras personas que trabajan estos temas y tener un acompañamiento en procesos de apropiación de la investigación contextualizado. Se hará en articulación con el Sistema Distrital de Bibliotecas, convocando estudiantes,docentes, y bibliotecas comunitarias y con ciudadanía en general. Además de la socialización de investigaciones propuestas desde las instituciones públicas. </t>
  </si>
  <si>
    <t>Enfoque de Derechos Humanos, Poblacional-diferencial, Territorial</t>
  </si>
  <si>
    <t xml:space="preserve">La medición de este indicador se debe abordar desde una perspectiva cuantitativa: número de investigaciones se generan   y desde una perspectiva cualitativa en la que se consideran las variables de impacto e innovación desde el enfoque poblacional diferencial y territorial. </t>
  </si>
  <si>
    <t>FICHA TÉCNICA INDICADOR DE PRODUCTO 1.2.8. ENCUESTA BIENAL</t>
  </si>
  <si>
    <t>SCRD - DLB</t>
  </si>
  <si>
    <t>El indicador da cuenta de los informes de resultados, análisis y recomendaciones elaborados y derivados de la aplicación de la Encuesta Bienal de Lectura, Escritura y Oralidad, cada dos años.</t>
  </si>
  <si>
    <t xml:space="preserve">La encuesta bienal de lectura, escritura, oralidad y espacios de lectura en Bogotá contemplará las siguientes variables desagregadas según enfoque poblacional diferencial y territorial: frecuencia de (visita a espacios de lectura, desempeño de lectura, desempeño de escritura, desempeño de oralidad, asistencia a eventos relacionados con el libro), importancia de dedicarle tiempo a (aprender, a la lectura, a la escritura,  a la oralidad, a las redes sociales)  identificación de espacios de lectura cercanos a sus hogares o lugares que frecuenta, percepciones sobre la cultura escrita, experiencia en los espacios de lectura, actividades que disfruta y que encuentra en bibliotecas, actividades que le gustaría encontrar, niveles de alfabetización, preguntas diferenciadas para quienes sean usuarios, intención del usuario al ir a un lugar de lectura, preguntas relacionadas con la comunicación y difusión de la oferta y los espacios de lectura, motivos por los que no me acerco a la lectura, la escritura o la oralidad, soportes, formatos (diversidad textual), y relaciones con la oralidad. Esto con el propósito de establecer el índice de la apropiación social del conocimiento y de espacios, el índice de lectura plena, las tendencias de consumo, y las barreras que viven las personas para acercarse a la cultura escrita. A mediano y largo plazo, la encuesta desarrollará un módulo asociado a la medición alrededor de la gestión de la cadena de valor del libro en Bogotá. Al analizar esta información se debe generar el informe de análisis que debe apuntar a las recomendaciones de manera situada y diferenciada y a difundir la información a la ciudadanía.  </t>
  </si>
  <si>
    <t>Dirección Observatorio y Gestión del Conocimiento Cultural</t>
  </si>
  <si>
    <t xml:space="preserve">Se medirá el número de informes de sistematización y análisis entregados, publicados y socializados. Cada informe deberá dar cuenta de hallazgos, transformaciones, recomendaciones y tendencias. </t>
  </si>
  <si>
    <t>FICHA TÉCNICA INDICADOR DE PRODUCTO 1.2.9. CICLOS DE SOCIALIZACIÓN</t>
  </si>
  <si>
    <t xml:space="preserve">Aumentar el promedio de libros leídos al año por persona 	</t>
  </si>
  <si>
    <t>SCRD-DLB</t>
  </si>
  <si>
    <t xml:space="preserve">El indicador mide la cantidad de personas beneficiarias de estos ciclos de socialización, las cuales se cuentan entre ponentes y asistentes a los eventos que hacen parte de este ciclo socialización del conocimiento en cultura escrita en Bogotá. </t>
  </si>
  <si>
    <t>El Ciclo bienal de socializacion del conocimiento en cultura escrita en Bogotá será diseñado desde una perspectiva pedagógica de la construcción colectiva de conocimiento y reunirá diferentes actores que adelantan investigación o generan conocimiento alrededor de la cultura escrita en Bogota. Se dispondrá una semana y se diseñará una programación conjunta entre diferentes actores institucionales y comunitarios a partir de modalidades de socialización mixta: talleres, seminarios, conversatorios, encuentros interculturales y contenido digital en los que se expongan y compartan las diferentes investigaciones realizadas o discusiones y descubrimientos alrededor de la cultura escrita en Bogotá. BiblioRed dispondrá sus espacios de lectura para la realización de la semana de la cultura escrita, idealmente, buscará articulación de espacios desde el Sistema Distrital de Bibliotecas. La programación será diseñada con enfoque poblacional diferencial, territorial, ambiental y de género y se priorizará la participación de proyectos, investigadores y líderes locales. Los lugares de tránsito de los espacios de socialización pueden alimentarse de exposición de prácticas innovadoras LEO, donatón y cambiatón de libros, visibilización de proyectos adelantados en las bibliotecas locales y por mediadores de BiblioRed. Será un ciclo abierto para toda la ciudadanía. Desde IDARTES se aportará con dos ponentes en cada ciclo los cuales podrán ser personas naturales, personas jurídicas o agrupaciones, que presenten una charla o conversatorio relacionado con las investigaciones realizadas en el campo mencionado, como parte del evento organizado.
Frente a los encuentros interculturales, se buscará dar respuesta a preguntas relevantes dentro del ámbito de la cultura escrita, desde la perspectiva cultural de los grupos étnicos, la discapacidad, la diversidad sexual, el género, los cursos de vida, los territorios, la ruralidad, la habitabilidad en calle, lo digital y otros acercamientos culturales que planteen puntos de divergencia y concertación. Se debe contemplar una fase de diseño del ciclo en donde se aborden objetivos, temáticas relevantes y transversales alrededor de la interculturalidad y su relación con la cultura escrita, además de reconocer los elementos vinculantes de las poblaciones a las áreas de investigación. El diseño será de carácter colaborativo como la toma de decisiones de moderación, ponentes y planteamiento de base conceptual. 
La publicación de las memorias de esta semana se articulará con la línea de proyectos editoriales, según la política editorial y serán publicados en el repositorio digital de Biblored.</t>
  </si>
  <si>
    <t>Sumatoria de personas beneficiarias del ciclo bienal de socialización del conocimiento en cultura escrita en Bogotá</t>
  </si>
  <si>
    <t>Para la medición de este indicador se debe registrar el número de ponentes y el número de asistentes en las diferentes sesiones y lugares que disponga la programación del ciclo. Adicionalmente, se debe desarrollar una herramienta que permita retroalimentar el espacio. Además, se tendrá en cuenta el total de memorias publicadas y socializadas en medios digitales y/o físicos, de esto darán cuenta las líneas de proyectos editoriales y programación cultural.</t>
  </si>
  <si>
    <t>FICHA TÉCNICA INDICADOR DE PRODUCTO 1.2.10. OBSERVATORIO</t>
  </si>
  <si>
    <t>Desarrollo del observatorio</t>
  </si>
  <si>
    <t>El indicador se refiere al cumplimiento de los objetivos anuales del observatorio frente a diseño, implementación y actualización frente a las fases de desarrollo de nuevas funcionalidades, dentro de las cuales los componentes de diseño, implementación y actualización son complementarios e iterativos. Para cada uno de estos componentes se estima un porcentaje que marque en el avance según las cinco fases de desarrollo que tiene el observatorio. Es importante indicar que dentro del diseño se encuentra el arranque o puesta en funcionamiento de cada fase, las cuales tienen mayor peso en los primeros años hasta 2024, la implementación contempla las salidas de información que se distribuyen desde 2025 a 2040 junto con la actualización que cubre el mantenimiento y el ingreso de nueva información al diseño de las fases y sus módulos. En tal sentido el diseño corresponde a un 50%, la implementación a un 30% y la actualización al 20%.</t>
  </si>
  <si>
    <t xml:space="preserve">El observatorio de prácticas lectoras se ubica en el marco de la gestión del conocimiento y plantea elementos observables y medibles que den cuenta del ejercicio lector en la ciudadanía y la incidencia social de la práctica.En primer lugar, reúne la gestión documental adelantada hasta el momento y la toma como punto de partida para el planteamiento del diálogo y las herramientas necesarias para establecer el alcance y los objetivos de la información requerida, es decir, los campos de la observación. Este producto asume la lectura como una práctica situada por lo que requiere de un diseño diferenciado según los objetivos planteados. Su naturaleza es colectiva y propone la trazabilidad de un fenómeno que varía de caracter social, en este caso la práctica lectora, en esa medida incluye tanto herramientas de recolección de información cuantitativas como cualitativas. Es un producto que contempla la difusión abierta y la transparencia en la información de conocimiento público. El informe anual de hallazgos del observatorio sobre prácticas lectoras es una herramienta de investigación que permite dar cuenta de las transformaciones, barreras, percepciones, motivaciones y usos de la lectura de la población en Bogotá. La información recolectada y analizada permite generar procesos de toma de decisiones alrededor de la cultura escrita que respondan a las maneras en la que la lectura se comporta en contextos particulares y cómo está presente en la cotidianidad de las personas. Es un mecanismo a través del cual se recoge información actualizada, confiable y puede generar vías de articulación entre los sectores responsables de fomentar la cultura escrita en la ciudad y la población a través de una caracterización diferenciada. Además, a través del observatorio se dará apoyo financiero y técnico a herramientas de medición como la ENLEC-Encuesta Nacional de Lectura 
El observatorio contempla cinco fases de desarrollo delimitadas según la información que puede otorgar al usuario, estas son: 
Fase 1: identificación de datos secundarios (encuestas y Biblored)
Fase 2: circuito del objeto susceptible de ser leído (colecciones e información de camara de comercio, editoriales y librerías en tiempo real)
Fase 3: Caracterización de colecciones
Fase 4: biografías lectoras
Fase 5: movimientos sociales y lectura
A través de estas fases el observatorio arrojará información sobre las condiciones de acceso a la cultura escrita, lo cual a su vez incorpora los imaginarios y las representaciones; la disponibilidad contemplada desde los modos de uso; los agentes y cambios de agendas desde las trayectorias lectoras; las condiciones de materialidad y soportes. Todo ello a través del análisis de los circuitos del libro, las prácticas culturales, la historia de los objetos, el contexto de relación con lo escrito y la acción social y política.
</t>
  </si>
  <si>
    <t>(Sumatoria de fases de desarrollo del observatorio implementadas / sumatoria de fases programadas) *100</t>
  </si>
  <si>
    <t>Desarrollo</t>
  </si>
  <si>
    <t>DLB</t>
  </si>
  <si>
    <t>20 localidades</t>
  </si>
  <si>
    <t xml:space="preserve">Se hará una evaluación anual que abordará los objetivos planteados y el cumplimiento en cuestión del desarrollo de las fases y los alcances del observatorio, esto se reportará a través de un informe que indique logros, dificultades y oportunidades de mejora, las cuales se incorporarán en el plan de trabajo del año siguiente. </t>
  </si>
  <si>
    <t xml:space="preserve">*Si se considera que se debe realizar la ENLEC se debe destinar un recurso para su financiación. </t>
  </si>
  <si>
    <t>FICHA TÉCNICA INDICADOR DE PRODUCTO 1.2.11. BANCO GEORREFERENCIADO</t>
  </si>
  <si>
    <t>5. Construir Bogotá Región</t>
  </si>
  <si>
    <t>56. Gestión Pública Efectiva</t>
  </si>
  <si>
    <t>Este indicador da cuenta de la actualización y aumento de la georeferenciación de prácticas y agentes de los cuales se tiene conocimiento utilizando las herramientas disponibles por el Idartes como la  aplicación Geoclik.</t>
  </si>
  <si>
    <t xml:space="preserve">El banco georeferenciado de prácticas innovadoras y agentes de la lectura, la escritura y la oralidad es una herramienta que mediante la ubicación espacial dentro del mapa de Bogotá (incluyendo la ruralidad) permite navegar entre diferentes iniciativas vinculadas al fomento, apropiación y acceso de la lectura, la escritura y la oralidad. Cada una de las prácticas tendrá información expansiva del proyecto que contenga: descripción, población a la que está dirigida, si atiende o no a un problema específico, si está articulada con algún equipamiento social o cultural, el impacto que considera que tiene en territorio, enfoque, hipervínculo a redes sociales o página del agente que lleve a muestras de la práctica y contacto de las personas encargadas, además su énfasis en lectura, escritura, oralidad o todas. El proceso para construir el banco georeferenciado será en tres fases de diseño: 1. taller de co creación para su funcionamiento y metodología en el primer año, anualmente se revisará cómo se puede mejorar la herramienta, las metodologías y las formas de presentar la información a partir de un ejercicio de evaluación con algunas de las prácticas. 2. recolección de información sobre prácticas adelantadas en diferentes territorios de Bogotá priorizando proyectos de base comunitaria, local y barrial y proyectos que apunten al enfoque poblacional diferencial, ambiental, de género y se evaluará para la información las categorías relevantes sobre innovación social. 3. Socialización de la herramienta por nodos territoriales y de las experiencias y buenas prácticas en un evento anual. Los eventos de socialización procurarán  la construcción de redes alrededor de proyectos innovadores sobre lectura, escritura y oralidad.  4. Planteamiento de metodología para actualización de información anual para nuevas prácticas y de año y medio para corroborar cuáles prácticas siguen vigentes.  Será necesario definir beneficios para las practicas registradas en Ecosistema LEO, con el fin de promover la participación en el mismo y el cumplimiento del objetivo de apoyar actividades de la creatividad y la innovación.
Desde IDARTES se mantendrá una meta constante de 1600 por cada vigencia, mientras que desde la DLB se irán aportando paulatinamente nuevas prácticas cada año, las cuales se suman a las 1600 de IDARTES. </t>
  </si>
  <si>
    <t>Sumatoria de prácticas de lectura, escritura y oralidad georeferenciados</t>
  </si>
  <si>
    <t>Prácticas y agentes</t>
  </si>
  <si>
    <t>Geoclik Idartes - Dirección de lectura y bibliotecas - Línea de política pública</t>
  </si>
  <si>
    <t>Las 20 localidades</t>
  </si>
  <si>
    <t>Para medir este producto es necesario llevar un registro de las prácticas integradas, actualizadas y eliminadas para poder ponderarlas semestralmente y generar la curva de actividad de información en el banco. Adicionalmente se categorizarán por enfoque para caracterizar territorialmente a qué atienden y a qué contextos específicos responden y cómo cambian. También se llevará un registro sobre las visitas que tiene el banco y cómo se comportan los usuarios con la herramienta. Desde IDARTES la metodología de medición se realizara mediante conteo de los registros referenciados en Geoclik a cada corte correspondiente.</t>
  </si>
  <si>
    <t>Geoclik Idartes - Dirección de Lectura y Bibliotecas</t>
  </si>
  <si>
    <t>Jefe Oficina asesora de Planeación</t>
  </si>
  <si>
    <t>OAP-TI</t>
  </si>
  <si>
    <t>Instituto Distrital para las Artes - IDARTES</t>
  </si>
  <si>
    <t>FICHA TÉCNICA INDICADOR DE PRODUCTO 1.2.12. PLATAFORMA INTEROPERABLE</t>
  </si>
  <si>
    <t xml:space="preserve"> Aumento en el índice de apropiación social del conocimiento alrededor de la cultura escrita en Bogotá. </t>
  </si>
  <si>
    <t>Este indicador mide el porcentaje de avance en la planificación, diseño, desarrollo, piloto, lanzamiento y mantenimiento de la plataforma interoperable de los catálogos  de las bibliotecas adscritas al Sistema Distrital de Bibliotecas  de Bogotá (SDB). Para ello se tienen en cuenta las diferentes fases de la  maquetación y construcción del software y la interfaz así como la alimentación del catálogo, su mantenimiento  y las funciones para su correcta operación por parte de los actores vinculados al Sistema. En este sentido, la distribución de pesos en el avance del producto viene dado por sus fases: la planificación corresponde al 5% de avance, la maquetación y diseño al 10%, el desarrollo del software 20%, la alimentación de la plataforma articulando los repositorios de las diferentes bibliotecas 20%, el piloto y ajustes 15%, el lanzamiento de la plataforma a la ciudadanía  5%, el mantenimiento y actualización de la misma 25%. La anualización de la meta será de tipo creciente y en el primer año, se avanzará en la planificación, el diseño, la maquetación y parte del desarrollo del software; en el segundo año se finalizará el desarrollo del software se hará la alimentación de la plataforma, en el año tres se hará el piloto, los ajustes y el lanzamiento de la plataforma, a partir del año 4 se harán mantenimiento y actualizaciones. 
Los porcentajes se soportarán en el plan de acción desarrollado para la plataforma, el cual planteará el contenido en cada fase.</t>
  </si>
  <si>
    <t xml:space="preserve">El producto corresponde a una plataforma interoperable que contiene los catálogos, programación y otros desarrollos digitales de los agentes adscritos al Sistema Distrital de Bibliotecas  de Bogotá (SDB) como una herramienta que contribuye a la consolidación de la articulación de los servicios bibliotecarios de la ciudad. Esta plataforma permitirá a la ciudadanía la búsqueda integrada entre diferentes repositorios  así como la gestión documental articulada entre los  diferentes archivos documentales de las bibliotecas que pertenecen al Sistema (Bibliotecas públicas, público-escolares, escolares, de Instituciones  de educación superior) y su oferta cultural y educativa.  El desarrollo de la plataforma obedece a varias fases que inician cuando se contrate la empresa encargada de desarrollar la plataforma que estará bajo la supervisión y con el apoyo de la Dirección de Lectura y Bibliotecas. La primera es la de  planificación, segunda maquetación y diseño, tercera es desarrollo del software, cuarta, la alimentación de la plataforma articulando los repositorios de las diferentes bibliotecas, quinta piloto y ajustes, sexta el lanzamiento de la plataforma a la ciudadanía  y de manera transversal y continua, la séptima que implica el mantenimiento  y actualización de la misma. La Secretaría de Educación del Distrito y el Instituto Distrital de Patrimonio, aportarán en términos de la articulación y disponibilidad de sus sistemas de información susceptibles de incorporar a la plataforma, de tal manera que esta sea efectiva y oportuna. </t>
  </si>
  <si>
    <t xml:space="preserve">Aumentar a 0,66 el índice de apropiación social del conocimiento alrededor de la cultura escrita en Bogotá. </t>
  </si>
  <si>
    <t>Aumentar significativamente el acceso a la tecnología de la información y las comunicaciones
 y esforzarse por proporcionar acceso universal y asequible a Internet en los países menos
 adelantados de aquí a 2020.</t>
  </si>
  <si>
    <t xml:space="preserve">Enfoque de derechos, territorial, ambiental, género, poblacional-diferencial </t>
  </si>
  <si>
    <t>(sumatoria de fases implementadas / sumatoria de fases programadas) * 100</t>
  </si>
  <si>
    <t>Fases de la Plataforma</t>
  </si>
  <si>
    <t>Dirección de lectura y bibliotecas</t>
  </si>
  <si>
    <t>FINAL</t>
  </si>
  <si>
    <t>Para  la medición en el avance de la construcción, implementación de la plataforma, los profesionales encargados de su elaboración realizarán   informes de gestión  del producto a partir del cronograma acordado previamente. Estos informes deben dar cuenta del desarrollo, balance, recursos invertidos  y progreso  del  producto y serán  supervisados por la Dirección de Lectura y Bibliotecas.  Así mismo, habrá una herramienta que permita identificar el volúmen de catálogos que contiene la plataforma, número de visitas y variaciones en el tiempo.  Lo anterior teniendo en cuenta que el 100% del avance es el producto final,  la plataforma interoperable a disponibilidad  del sistema distrital de  bibliotecas y su respectivo mantenimiento.</t>
  </si>
  <si>
    <t>Informes de gestión y avances, plan de acción y reportes proyectos de inversión de la Dirección de Lectura y Bibliotecas</t>
  </si>
  <si>
    <t xml:space="preserve">30 días </t>
  </si>
  <si>
    <t xml:space="preserve">No aplica </t>
  </si>
  <si>
    <t>FICHA TÉCNICA INDICADOR DE PRODUCTO 1.2.13. SINBAD</t>
  </si>
  <si>
    <t>Experiencia del usuario SINBAD</t>
  </si>
  <si>
    <t>El indicador mide el promedio frente a la experiencia de usuario que tienen las personas de Biblored, que hacen uso del sistema de Información de la Red Distrital de Bibliotecas SINBAD, teniendo en cuenta satisfacción, comodidad, recordación, eficiencia, facilidad de aprendizaje y eficacia.; al hacer la medición cada año, se podrá identificar en cuántos puntos se incrementa la percepción positiva de esta experiencia, a partir de los desarrollos del sistema y los ajustes a aplicar.</t>
  </si>
  <si>
    <t>Este producto consiste en ampliar la capacidad del SINBAD, para que se convierta en el sistema de información base de Biblored y permita caracterizar la población intervenida, identificando, entre otros, sus usos y formas de vinculación con los espacios y prácticas de cultura escrita. El sistema deberá permitir análisis cualitativos y cuantitativos y de esta manera debe desarrollar sus módulos, además debe generar visualizaciones y permitir la interacción en línea. Todos los servicios deberán generar reporte a través de este sistema tanto en la programación como salidas de información a partir de la implementación, finalmente el sistema deberá permitir análisis que involucren los enfoques poblacional-diferencial, de género, territorial y ambiental y generar un tablero de control frente al cumplimiento de las metas y la ejecución del presupuesto, de manera complementaria al ejercicio del observatorio. La operación de este sistema, su desarrollo y mantenimiento, requiere la disponibilidad de un ingeniero de desarrollo, un ingeniro (técnico o tecnólogo) auxiliar y un analista de datos de carreras de las áreas humanidades o sociales, con el fin de generar informes de análisis periodos a partir de esta herramienta, mantener depurados los datos, corregir los errores del sistema, desarrollar los módulos y hacer mantenimiento permanente.</t>
  </si>
  <si>
    <t>A 2040 aumentar a 0,66 el índice de apropiación social del conocimiento alrededor de la cultura escrita en Bogotá.</t>
  </si>
  <si>
    <t>Promedio de puntuación de experiencia del usuario dentro de Biblored:
 (sumatoria de calificaciones individuales de la experiencia del usuario / sumatoria de personas que califican)</t>
  </si>
  <si>
    <t>Percepción</t>
  </si>
  <si>
    <t>A partir de una encuesta de experiencia del usuario aplicada en modalidad pretest-postest en cada vigencia a una muestra del recurso humano de Biblored que hace uso cotidiano del sistema, se establecerá qué tan positiva es la experiencia de usuario de estas personas frente a SINBAD. La encuesta se aplicará anualmente por gurpos focales de acuerdo con los roles del sistema y contará con preguntas relacionadas con componentes de satisfacción, comodidad, recordación, eficiencia, facilidad de aprendizaje y eficacia, cada una de estas categorías tendrá una puntuación máxima de 1 y se promediarán entre sí para arrojar la puntuación individual. A partir de esto, se generará un promedio que permitirá ubicar la experiencia de usuario en el espectro positivo (0,83 a 1), negativo (0 a 0,16) o neutral (0,5 a 0,66).</t>
  </si>
  <si>
    <t>Reporte de resultados encuesta de experiencia de usuario (Dirección de Lectura y Bibliotecas-Biblored)</t>
  </si>
  <si>
    <t>15 días</t>
  </si>
  <si>
    <t>Puesto que aún no se tiene línea de base, se aplicará la encuesta en el segundo semestre de 2022, a partir de ello se estimarán las metas de incremento anual.</t>
  </si>
  <si>
    <t>FICHA TÉCNICA INDICADOR DE PRODUCTO 1.2.14. EVALUACIONES</t>
  </si>
  <si>
    <t>Evaluaciones de la PP LEO realizadas</t>
  </si>
  <si>
    <t xml:space="preserve">Este indicador mide la implementación de la fase de evaluación de la PPLEO (política pública de lectrua escritura y oralidad) y la emisión de análisis derivados de la misma, para la toma de decisiones frente la gestión y sostenibilidad de la política. Las evaluaciones implementadas, deberán abarcar, según su tipo, los procesos, la institucionalidad, los resultados, los productos y en última instancia el impacto de la PPLEO, para ello deben diseñarse de forma tal que se dispongan los datos y se efectúen los análisis que generen información relevante para alertas tempranas, planes de mejora o verificación del cumplimiento de lo esperado. El número de evaluaciones para esta política se cuenta en 4 a lo largo de los 20 años de su ejecución. 
</t>
  </si>
  <si>
    <t xml:space="preserve">El producto corresponde a cuatro (4) evaluaciones de la política pública de lectura, escritura y oralidad: tres de las evaluaciones serán intermedias y coincidirán con el cambio de periodo de gobierno a partir de 2028; la cuarta evaluación será ex post al finalizar el periodo de política.
 La primera, será una evaluación institucional y de procesos, que buscará determinar si la operación se está desarrollando con eficacia y eficiencia, si ha mejorado la gestión frente a la cultura escrita, si ha habido adherencia y apropiación del componente programático de la política y si los actores involucrados están articulados, tienen capacidad organizacional. 
La segunda y la tercera serán evaluaciones de productos y resultados, para determinar el grado de avance de la política, según la calidad y oportunidad de los bienes y servicios entregados, la materialización de las metas y la contribución de los actores involucrados. 
La evaluación ex-post será de impacto, para determinar en qué medida los resultados obtenidos se corresponden con la apuesta entregada. 
Este producto incluye la publicación de los informes de resultado de cada evaluación, así como un periodo de transferencia y aplicación de conocimiento al respecto.
La contratación para su desarrollo puede ser mixta, es decir que tanto en el diseño como en la aplicación de la metodología para recabar y analizar los datos será desarrollada por las entidades responsables y corresponsables, con apoyo externo en los elementos que se considere. La sistematización de las evaluaciones serán publicadas en versión mixta a través de la línea de proyectos editoriales de la Dirección de Lectura y Biblitoecas de la SCRD, según la política editorial y serán publicados en el repositorio digital de Biblored. </t>
  </si>
  <si>
    <t>Evaluaciones</t>
  </si>
  <si>
    <t xml:space="preserve">Para dar cuenta del indicador, se tendrán en cuenta las evaluaciones que estén en implementación o que hayan terminado su ejecución: se considerarán los documentos del diseño y aquellos que den cuenta de su aplicación. Describa el proceso técnico para poder reportar el indicador; es decir, el proceso que se sigue para obtener los datos y realizar los cálculos necesarios. Como aval de esta información se considerará el plan de acción de la DLB, el proyecto de inversión y el seguimiento al plan anual de adquisiciones. </t>
  </si>
  <si>
    <t xml:space="preserve">Dirección de lectura y Bibliotecas </t>
  </si>
  <si>
    <t xml:space="preserve">Las evaluaciones se incorporan como producto del plan de acción de la política por dos razones: 1. hacen parte importante de la gestión del conocimiento frente a los avances en cultura escrita en Bogotá y por tanto deben ser reconocidas en dicho eje. 2. Es la manera de priorizar el recurso financiero,  técnico, tecnológicio y humano para asegurar que esta fase del ciclo de política pública se cumpla. </t>
  </si>
  <si>
    <t>FICHA TÉCNICA INDICADOR DE PRODUCTO 1.2.15. VALOR AGREGADO</t>
  </si>
  <si>
    <t>1.2. Aumento en el índice de apropiación social del conocimiento alrededor de la cultura escrita en Bogotá.</t>
  </si>
  <si>
    <r>
      <rPr>
        <sz val="12"/>
        <color rgb="FF000000"/>
        <rFont val="Arial Narrow"/>
        <family val="2"/>
      </rPr>
      <t xml:space="preserve">La Cuenta Satélite de Cultura y Economía Creativa de Bogotá (CSCECB) es un sistema de información económica, continuo, confiable y comparable, focalizado en las actividades culturales y creativas del Distrito Capital, que se desarrolla en el marco de un convenio de cooperación técnica entre la Secretaría Distrital de Cultura, Recreación y Deporte (SCRD) y el Departamento Administrativo Nacional de Estadística (DANE), lo que permite disponer de información oficial y oportuna, a partir de la articulación para el uso eficiente de recursos y la coordinación de las estadísticas en el Distrito Capital.
La CSCECB se estructura y presenta información estadística de tres (3) áreas, conformadas por 13 sectores que agrupan 34 actividades económicas de inclusión total y 51 actividades económicas de inclusión parcial.
-Artes y Patrimonio: Artes visuales; Artes escénicas y espectáculos; Patrimonio Cultural; Educación en artes, cultura y economía creativa; Actividades manufactureras de la economía creativa (artesanías); Actividades asociativas y de regulación.
</t>
    </r>
    <r>
      <rPr>
        <b/>
        <sz val="12"/>
        <color rgb="FF000000"/>
        <rFont val="Arial"/>
        <family val="2"/>
      </rPr>
      <t>-Industrias Culturales Convencionales:</t>
    </r>
    <r>
      <rPr>
        <sz val="12"/>
        <color rgb="FF000000"/>
        <rFont val="Arial"/>
        <family val="2"/>
      </rPr>
      <t xml:space="preserve"> </t>
    </r>
    <r>
      <rPr>
        <b/>
        <sz val="12"/>
        <color rgb="FF000000"/>
        <rFont val="Arial"/>
        <family val="2"/>
      </rPr>
      <t>Editorial;</t>
    </r>
    <r>
      <rPr>
        <sz val="12"/>
        <color rgb="FF000000"/>
        <rFont val="Arial"/>
        <family val="2"/>
      </rPr>
      <t xml:space="preserve"> Fonográfica; Audiovisual; Agencias de noticias y otros servicios de información. 
-Creaciones Funcionales, Nuevos Medios y Software: Medios digitales y software de contenidos; Diseño; Publicidad.
Para efectos de este indicador, se tendrá en cuenta la información de las actividades económicas CIIU que confirmar el sector Editorial, en términos de Valor Agregado:
5811        Edición de libros
5813        Edición de periódicos, revistas  y publicaciones periódicas
5819        Otros trabajos de edición
9001        Creación literaria
1811        Actividades de impresión
1812        Actividades de servicios relacionados con la impresión
4761        Comercio al por menor de libros, periódicos, materiales y artículos de papelería y escritorio en establecimientos especializados
7490        Otras actividades profesionales, científicas y técnicas n.c.p. 
Esta información dará cuenta del estado, probelamas, avances, de esta parte de la cadena del libro, lo que aportará a la toma de decisiones frente a acciones que impacten positivamente a este sector. </t>
    </r>
  </si>
  <si>
    <t>Anualmente se revisará y analizarán los resultados para las actividades económicas del sector editorial, generando un informe estadístico.</t>
  </si>
  <si>
    <t>30 días</t>
  </si>
  <si>
    <t>2014-2020</t>
  </si>
  <si>
    <t xml:space="preserve">Alejandro Franco Plata </t>
  </si>
  <si>
    <t>Director  de Economía, Estudios y Política</t>
  </si>
  <si>
    <t>A partir de las primeras entregadas se evaluará la posibilidad de replantear las metas frente a la variación en el valor agregado del sector editorial en Bogotá que se espera para los siguientes años.</t>
  </si>
  <si>
    <t>FICHA TÉCNICA INDICADOR DE PRODUCTO 1.2.16. ACCESO MUJERES</t>
  </si>
  <si>
    <t>Documentos para el análisis del acceso, permanecia y reconocimiento de las mujeres a la cultura escrita en Bogotá para la garantía del derecho a una cultura libre de sexismo y el derecho a una educación con equidad.</t>
  </si>
  <si>
    <t xml:space="preserve">Disminución de la percepción de factores sociales como barreras para el acceso a la cultura escrita en Bogotá. </t>
  </si>
  <si>
    <t xml:space="preserve">El indicador mide los documentos derivados el análisis del acceso, permanencia y reconocimiento de las mujeres en la cultura escrita de Bogotá, estos permitirán avanzar en la incorporación de los enfoques de género y de derechos de las mujeres en los espacios de cultura escrita en Bogotá, lo que contribuirá a la apropiación equitativa de la cultura escrita para las mujeres, así como  la visibilización de sus aportes y de sus requerimientos en los espacios de lectura. </t>
  </si>
  <si>
    <t>Los documentos que se construirán vincularán el análisis de las disparidades de género asociadas a la cultura escrita en Bogotá en el marco de la garantía del derecho a una cultura libre de sexismo y el derecho a una educación con equidad. Por ende, de acuerdo con la revisión establecida de la necesidades y demandas de las mujeres en sus diferencias y diversidades se priorizaran las siguientes temáticas:
Documento 1.
1. Análisis del acceso de las mujeres a la cultura escrita en Bogotá
2. Desafíos y avances frente a la contribución de las mujeres a la cultura escrita en Bogotá.
Documento 2.
1. Reconocimiento e historia de las mujeres escritoras en Bogotá</t>
  </si>
  <si>
    <t>Derechos Humanos, Género, Poblacional-Diferencial</t>
  </si>
  <si>
    <t>Sumatoria de documentos de análisis del acceso, permanecia y reconocimiento de las mujeres en la cultura escrita en Bogotá para la garantía del derecho a una cultura libre de sexismo y el derecho a una educación con equidad.</t>
  </si>
  <si>
    <t>2024</t>
  </si>
  <si>
    <t>El indicador se medirá con el desarrollo del documento relacionada con la cultura escrita en Bogotá.</t>
  </si>
  <si>
    <t>Informes de gestión</t>
  </si>
  <si>
    <t>Clara López García</t>
  </si>
  <si>
    <t>Directora de Derechos y Diseño de Politica</t>
  </si>
  <si>
    <t>Dirección de Derechos y Diseño de Politica</t>
  </si>
  <si>
    <t>Sandra Catalina Campos</t>
  </si>
  <si>
    <t>Jefa Oficina Asesora de Planeación</t>
  </si>
  <si>
    <t>FICHA TÉCNICA INDICADOR DE RESULTADO 2.1 ASISTENCIA ACTIVIDADES</t>
  </si>
  <si>
    <t>Índice asistencia actividades de la cultura  escrita</t>
  </si>
  <si>
    <t xml:space="preserve">Instituciones Educativas que adelantan procesos de transformación pedagógica y de innovación de los servicios bibliotecarios
Servicios actualizados según diseño universal 
Población diferencial atendida en programas para el acceso a la cultura escrita
Volúmen de colecciones diversas en la oferta pública 
Salas de ideas ciudadanas realizadas
Espacios de los ciclos de discusión sobre temas pertinentes al territorio y la participación ciudadana
Actividades de fomento de la cultura escrita en los Distritos Creativos
Personas beneficiarias de la oferta de programación de cultura escrita alrededor de la protección, recuperación y cuidado del medio ambiente 
Actividades de promoción de la lectura y la escritura en las localidades del centro
Acciones desarrolladas para la atención territorial y/o con enfoque diferencial
Actividades de promoción de lectura realizadas con Libro al Viento
Instituciones Educativas Distritales que implementan estrategias para ampliar las oportunidades de acceso a la Cultura Escrita para la  comunidad educativa y familias focalizadas.  
Apariciones en medios de comunicación comunitarios y masivos 
Incidencia de las instancias de coordinación y participación
Jornadas  para la promoción y fortalecimiento de proceso de lectura y escritura para ciudanas y ciudadanos habitantes de calle, atendidos en las Modalidades del servicio social.
</t>
  </si>
  <si>
    <t xml:space="preserve">Promover la participación, la transformación cultural, deportiva, recreativa, patrimonial y artística que propicien espacios de encuentro, tejido social y reconocimiento del otro 				</t>
  </si>
  <si>
    <t>FUGA</t>
  </si>
  <si>
    <t>Rastrea el nivel de participación mediante asistencia a actividades culturales escritas</t>
  </si>
  <si>
    <t>Derehos Humanos, Poblacional-Diferencial, De Género, Territorial, Ambiental</t>
  </si>
  <si>
    <t>Asistencia  a actividades</t>
  </si>
  <si>
    <t>Encuesta bienal de cultura, secretaría de cultura</t>
  </si>
  <si>
    <t>Se suman los valores positivos de todas las respuestas, la sumatoria es dividia entre 5, se obtiene un valor de 0 a 1, donde 1 es la asistencia plena a las actividades, además se mantiene cada uno de los valores positivos para el calculo, las variables son: 
 P1400049000: 2. ¿En los últimos 12 meses, usted ha asistido en Bogotá, al menos una vez a…? a. Lanzamientos de obras literarias en librerías o bibliotecas
 P1400049010: 2. ¿En los últimos 12 meses, usted ha asistido en Bogotá, al menos una vez a…? b. Grupos o clubes de lectura o escritura
 P1400049020: 2. ¿En los últimos 12 meses, usted ha asistido en Bogotá, al menos una vez a…? c. Ferias del libro y publicaciones 
 P1400049030: 2. ¿En los últimos 12 meses, usted ha asistido en Bogotá, al menos una vez a…? d. Eventos y actividades de lectura y escritura en espacios alternativos de lectura
 P1400049040: 2. ¿En los últimos 12 meses, usted ha asistido en Bogotá, al menos una vez a…? e. Presentaciones artísticas en bibliotecas
 Posteriormente se suman las cinco respuestas ya procesdas y se dividen entre 5 para obtener el valor de asistencia de cada uno de los sujetos encuestados, el promedio de todos entrega el índice de ciudad</t>
  </si>
  <si>
    <t>Encuesta bienal de lectura escritura y oralidad de la secretaría de cultura</t>
  </si>
  <si>
    <t>FICHA TÉCNICA INDICADOR DE PRODUCTO 2.1.1. SERVICIOS BIBLIOTECAS ESCOLARES</t>
  </si>
  <si>
    <t>1.1. Aumento del porcentaje de lectura plena en la ciudad de Bogotá. Proceso de actualización de servicios básicos, complementarios y especializados para las bibliotecas escolares de la ciudad</t>
  </si>
  <si>
    <t>Este indicador busca dar cuenta de las bibliotecas escolares que implementan los lineamientos para la transformación de servicios bibliotecarios.</t>
  </si>
  <si>
    <t>Este producto esta compuesto por un conjunto de acciones que posibilitan la transformación de las bibliotecas escolares en un transito de bibliotecas con servicios básicos a bibliotecas que proponen modelos de innovación: En este sentido la estrategia acompaña a Bibliotecas que necesitan la activación de servicios básicos (préstamo, consulta en sala y referencia), fortalecimiento técnico (sistema de información y catalogación), bibliotecas que requieren procesos para el fortalecimiento de procesos pedagógicos para el fomento de la LEO  (diseño e implemntación del Proyecto pedagógico de biblioteca escolar) y y Bibliotecas que diseñan e implementan procesos de innovación.</t>
  </si>
  <si>
    <t>A 2040, aumentar a 0,29 el Índice asistencia actividades de la cultura escrita.</t>
  </si>
  <si>
    <t>Sumatoria de Instituciones Educativas Distritales que adelantan procesos de transformación pedagógica de servicios bibliotecarios/sumatoria total de Bibliotecas Escolares * 100</t>
  </si>
  <si>
    <t>Instituciones Educativas</t>
  </si>
  <si>
    <t>Acompañamiento pedagógico a las BE</t>
  </si>
  <si>
    <t>La información se recolecta a traves de informes técnicos de avance de los procesos de acompañamiento y de las actas de reuniones.</t>
  </si>
  <si>
    <t>actas, caracterizaciones biblioteca escolar</t>
  </si>
  <si>
    <t>Angela Cubillos</t>
  </si>
  <si>
    <t>Juan Sebastián contreras Bello</t>
  </si>
  <si>
    <t>FICHA TÉCNICA INDICADOR DE PRODUCTO 2.1.2. DISEÑO UNIVERSAL</t>
  </si>
  <si>
    <t xml:space="preserve">Servicios bibliotecarios y de la cultura escrita  actualizados según diseño universal </t>
  </si>
  <si>
    <t xml:space="preserve"> Aumento de la tasa de participación de grupos poblacionales diferenciales en los espacios de la cultura escrita de Bogotá.  </t>
  </si>
  <si>
    <t>SDS</t>
  </si>
  <si>
    <t>SDMUjer</t>
  </si>
  <si>
    <t>Este indicador mide el porcentaje de servicios que ofrece la Dirección de lectura y Bibliotecas que son actualizados según el diseño universal con el objetivo de facilitar el acceso a todas las personas sin importar sus condiciones o capacidades. La medición de esta actualización se basa en los servicios que se prestan actualmente en relación con aquellos que van transformandose según los criterios de diseño universal. La actualización tiene en cuenta las características del servicio, la población beneficiaria, la relación entre su objetivo y el espacio lector en donde se lleva a cabo, así como el objetivo del programa/estrategia en el que se realiza.  Dentro de las características del servicio, los criterios que se consideran para la universalidad son: 1.Igualdad de uso, 2. Flexibilidad, 3.Simple e intuitivo, 4. Información fácil de percibir, 5. Tolerante a errores, 6. Escaso esfuerzo físico y 6. Dimensiones apropiadas. Dentro de los servicios bibliotecarios ofertados se encuentran: consulta en sala, préstamos externos, referencia, formación de usuarios, servicio de información local, programación cultural propia de la biblioteca, servicios de extensión, acceso a internet y alfabetización digital. Se espera que cada uno de estos servicios tengan diseño universal en cada uno de los espacios de Biblored.
En relación con el servicio de extensión bibliotecaria, también se considera el número de territorios beneficiados, tanto en zona rural como en zona urbana, esta identificación se hace según UPL. De manera complementaria, en el reporte, se indicará el número de personas atendidas en cada UPL, con una desagregación según los enfoques poblacional-diferencial y de género. Las mediciones se realizarán anualmente.</t>
  </si>
  <si>
    <t xml:space="preserve">El producto corresponde a la oferta de servicios bibliotecarios y de la cultura escrita desde el diseño universal lo que implica que los servicios básicos y especializados relacionados con la cultura escrita y las bibliotecas, sean accesibles para todas las personas, tengan o no dificultades o según diferentes formas de vinculación con el entorno, por tanto consiste en dar la capacidad de flexibilización a los procesos desde la planificación, estructuración, implementación y evaluación. Los servicios deben tener los siguientes criterios 1.Igualdad de uso, 2. Flexibilidad, 3.Simple e intuitivo, 4. Información fácil de percibir, 5. Tolerante a errores, 6. Escaso esfuerzo físico, 6. Dimensiones apropiadas. Además, deberán presentar múltiples formas de implicación, de representación de la información y el contenido y de acción y expresión.  Los servicios a actualizar son.  
En relación con el servicio de extensión bibliotecaria, se caracteriza por encontrarse fuera de los espacios convencionales de lectura, fortalecer el acceso a material y actividades de personas que por diferentes razones no pueden acceder a la biblioteca y potencia la búsqueda de nuevos usuarios.  Para su desarrollo se tendrán en cuenta articulaciones con diferentes equipamientos sociales y culturales que permitan el ejercicio de estos servicios desde la atención a las condiciones y situaciones particulares del territorio.
Desde el sector Mujer, la corresponsabilidad con este producto estará asociada precisamente a la extensión y su  aporte consistirá en la articulación para el desarrollo de actividades lideradas por el sector cultura a través de las Casas de Igualdad y Oportunidades para las Mujeres de manera ocasional y previa concertación de espacios, horarios y acuerdos sobre la convocatoria, esto desde la Dirección de Territorialización de Derechos y Participación de la SDMujer. Además, la articulación se encaminará al desarrollo de estas actividades en territorio para las mujeres en su diferencia y diversidad en el marco de las actividades que realiza la Dirección de Enfoque Diferencial de esta misma entidad.
La Secretaría Distrital de Planeación postula su corresponsabilidad a partir del desarrollo de actividades en el marco del festival por la igualdad, en los CAIDS-Centro de Atención a la Diversidad Sexual de Teusaquillo, Los Mártires, Suba, Olaya Herrera, en su articulación con Biblored. 
Desde la Secretaría Distrital de Salud se plantea que  con el desarrollo de la ciencia, la tecnología e innovación para la salud se espera la construcción de investigaciones e innovaciones que contribuyan al mejoramiento de la calidad de vida, el bienestar, la salud y la vida de habitantes y visitantes de la ciudad, impulsando el intercambio, uso y apropiación del conocimiento. Así entonces, se reconocen como una entidad productora de conocimiento que está en la responsabilidad de recuperarlo y socializarlo.
Para lograrlo, cuentan con el Comité de Investigación y Ética, la Revista de Investigaciones en Seguridad Social y Salud, la Biblioteca y el Punto Vive Digital, instrumentos que cuentan con lineamientos y orientaciones en cuatro líneas de acción: la gobernanza, el desarrollo de la investigación y la innovación, el fortalecimiento de las capacidades en ciencia, tecnología e innovación para la salud y la apropiación soc​ial del conocimiento. ​​
La Biblioteca de la Secretaría Distrital de Salud gestiona, organiza, conserva y difunde la información bibliográfica desarrollada en la entidad, en sus procesos académicos privados o públicos, que apoyen y fortalezcan la investigación en el sector salud, por medio de la prestación de servicios, de programas y convenios oportunos que permitan a los usuarios hacer uso de la información.
Espacios de la Biblioteca Secretaría Distrital de Salud SDS:
Sala de lectura
Sala Internet 
Préstamo de Material Bibliográfico
Con estos servicios, esperan atender 50 usuarios cada año. 
</t>
  </si>
  <si>
    <t>A 2040, aumentar a 0,29  el  Índice asistencia actividades de la cultura escrita</t>
  </si>
  <si>
    <t>(Sumatoria de servicios bibliotecarios y de la cultura escrita actualizados según diseño universal/ sumatoria de servicios bibliotecarios y de la cultura escrita ofertados por BibloRed) * 100</t>
  </si>
  <si>
    <t>Servicios</t>
  </si>
  <si>
    <t xml:space="preserve">Año 15 </t>
  </si>
  <si>
    <t xml:space="preserve">Año 16 </t>
  </si>
  <si>
    <t xml:space="preserve">Año 17 </t>
  </si>
  <si>
    <t xml:space="preserve">Para  identificar de manera desagregada cómo se actualiza la oferta de servicios a al diseño universal se necesita la conformación de grupos focales u otra estrategia de participación similar con los diferentes grupos poblacionales de manera periódica que permita identificar y conocer las barreras y oportunidades para acercarse a la oferta de servicios alrededor de la cultura escrita en Bogotá así como su percepción respecto a la universalidad de los mismos, según los criterios mencionados en la descripción del producto. Las evidencias también serán los informes de gestión de las áreas involucradas en la prestación de servicios bibliotecarios y de extensión de los espacios dispuestos para la cultura escrita en la ciudad. Para identificar apropiadamente el porcentaje de actualización debe mostrarse con claridad la cantidad de servicios que existe previo a la implementación de la política y cómo estos y en qué cantidad han cambiado año a ño. También deberá reportarse el número de personas beneficiadas por estos servicios. La línea base se establecerá en 2022, para empezar a hacer los ajustes en 2023.                                        </t>
  </si>
  <si>
    <t xml:space="preserve">Informes de sistematización de los grupos focales entregados por DLB </t>
  </si>
  <si>
    <t>El cálculo inicial se realiza con base en el número de servicios básicos bibliotecarios indicados en la descripción del producto y su distribución en los 137 espacios de lectura con los que cuenta Biblored en 2022</t>
  </si>
  <si>
    <t>FICHA TÉCNICA INDICADOR DE PRODUCTO 2.1.3. ATENCIÓN DIFERENCIADA</t>
  </si>
  <si>
    <t xml:space="preserve">Aumento de la tasa de participación de grupos poblacionales diferenciales en los espacios de la cultura escrita de Bogotá.  </t>
  </si>
  <si>
    <t xml:space="preserve">Entidad: </t>
  </si>
  <si>
    <t xml:space="preserve">Este indicador mide la participación de personas que se identifican en los diferentes grupos diferenciales de la ciudad (género y diversidad sexual, grupos étnicos, población LGBTI, personas con discapacidad, ciclo de vida y grupos etarios, situación o condición) en los programas para el acceso a la cultura escrita, según programas específicamente diseñados para sus necesidades frente a esta.  Este indicador debe ser reportado anualmente por la Dirección de Lectura y Bibliotecas y compartido con el Observatorio de Prácticas de Lectura y Escritura de Biblored. </t>
  </si>
  <si>
    <t xml:space="preserve">El producto corresponde a la oferta diferencial de servicios bibliotecarios y de la cultura escrita, para los grupos diferenciales que habitan Bogotá, de manera que se responda al cierre de brechas en su vinculación con la lectura, la escritura y la oralidad, desde una oferta pertinente, reconociendo a la ciudadanía en su diversidad  y desde los principios de desarrollo de capacidades,  inclusión e integración, promoción y capacitación de derechos, fortalecimiento de prácticas tradicionales y transformación de estereotipos. 
Incluirá los lineamientos para la integración de un enfoque inclusivo en la oferta de programas y servicios  para la comunidad en las bibliotecas y otros espacios de lectura,  la implementación de acciones afirmativas relacionadas, diseño y/o adaptación de servicios según el territorio y los diversos grupos poblacionales que en él habitan.  
A su vez, se buscará trabajar en alianza con entidades con competencia y conocimiento en inclusión como INCI, oficinas para la atención de víctimas, Centro de Memoria, Paz y Reconciliación, I.C.B.F, Direcciones locales de educación; en ecosistema del libro como Cámara Colombiana del Libro, Biblioteca Luis Ángel Arango, librerías y bibliotecas comunitarias; y con otras instituciones promotoras, instituciones de educación superior que tengan el compromiso para establecer acciones afirmativas que reconozcan y fomenten la diversidad y la interculturalidad.  
Dentro de los grupos de población a considerar se encuentran: discapacidad, víctimas del conflicto armado, firmantes de paz, habitabilidad en calle, cursos de vida, grupos étnicos, sectores LGBTI, mujeres, ruralidad, artesanos. 
Desde la Dirección de Enfoque Diferencial de la SDMujer se realizarán recomendaciones para la inclusión del enfoque diferencial para mujeres en toda su diferencia y diversidad en el programa de atención diferenciada para el acceso de grupos poblacionales que desarrolle el sector cultura, también desde la Dirección de Derechos y Diseño de Política se harán recomendaciones para la inclusión del enfoque de género. 
</t>
  </si>
  <si>
    <t xml:space="preserve">Poblacional-diferencial </t>
  </si>
  <si>
    <t>17.9%</t>
  </si>
  <si>
    <t>19.3%</t>
  </si>
  <si>
    <t>20.7%</t>
  </si>
  <si>
    <t>Año  2040</t>
  </si>
  <si>
    <t>La medición de este indicador es mixta, pues emplea datos cuantitativos y cualitativos. Los cuantitativos abarcan la creación e implementación de un registro que contempla tres variables que son: pertenencia a grupo poblacional-diferencial, número de personas atendidas por grupo y programa en el que participan. La primera variable nos permite saber a qué grupo pertenence la persona que participa en los programas. La segunda variable contribuye a identificar cuántas personas en total participan en tales programas, así como el total de personas por grupo. La tercera variable posibilita identificar cuáles son los programas a los que accede esta población, así como los más demandados. Esto es clave para retroalimentar el proceso y para fortalecer los programas que requieran de más actividades o de una mayor frecuencia en su implementación. Con respecto a los datos cualitativos, el indicador debe medir las variables de percepción y pertinencia de los programas. Se recomienda aplicar grupos focales con las estrategias que mejor se adecuen a las personas participantes y a quienes realizan esta acción en campo. Igulamente, se recomienda que tales grupos focales sean realizados para cada grupo diferencial. En el denominador se tiene en cuenta en Censo de Población diferencial para la ciudad.</t>
  </si>
  <si>
    <t>Dirección de Lectura y Bibliotecas - reportes anuales  - SINBAD</t>
  </si>
  <si>
    <t xml:space="preserve">A partir del Informe de gestión cualitativo del la Dirección de Lectura y Bibliotecas  a diciembre de 2021 se indica que desde la DLB y BibloRed se han diseñado y ejecutado estrategias y acciones con los siguientes grupos poblacionales en 2021
No de Población atendida Mujeres: 4.210 
No de Población atendida Comunidades negras, Afrodescendientes y Palenqueros: 765
No de Población atendida Comunidades indígenas: 1.749
No de Población atendida Personas con discapacidad: 4.490
No de Población atendida Comunidades rurales y campesinas: 25.179
No de Población atendida Habitante de calle: 1.327
No de Población atendida Personas en proceso de reincoporación/ex-combatientes: 339
No de Población atendida Personas privadas de la libertad: 5.531
No de Población atendida Inmigrantes: 207
No de Población atendida Pueblo Rrom o Gitano: 61
No de Población atendida Pueblo raizal: 14
No de Población atendida Víctimas del conflicto armado: 323
No de Población atendida Sectores LGTBI: 1.717
No de Población atendida Víctima trata de personas: 14
No de Población atendida 0 - 5 años: primera infancia: 102.065
No de Población atendida 6 - 12 años: infancia: 34.854
No de Población atendida 13 - 18 años: adolescencia: 2.937
No de Población atendida 19 - 27 años: juventud: 12.586
No de Población atendida 28 - 60 años: adultez: 23.441
No de Población atendida 61 años o más: personas mayores: 12.209
No de Población atendida Artesanos: 81
Total: 234.099
</t>
  </si>
  <si>
    <t>FICHA TÉCNICA INDICADOR DE PRODUCTO 2.1.4. COLECCIÓN DIVERSA</t>
  </si>
  <si>
    <t>Volúmen de colecciones diversas en la oferta pública</t>
  </si>
  <si>
    <t>Aumento de la tasa de participación de grupos poblacionales diferenciales en los espacios de la cultura escrita de Bogotá.</t>
  </si>
  <si>
    <t xml:space="preserve">Se establece una medida que indique la cantidad de volúmenes que están disponibles a la ciudadanía en los espacios de lectura 
de la Red Distrital de Bibliotecas y de las colecciones de Idartes desagregados según el abordaje del enfoque de género, el 
enfoque poblacional diferencial- poblacional y el enfoque territorial. Esta medición se debe hacer  por localidades, teniendo 
en cuenta las particularidades de las zonas urbanas y  las zonas rurales de Bogotá.  Se deben tener en cuenta las colecciones
de la Biblioteca Digital de Bogotá. </t>
  </si>
  <si>
    <t xml:space="preserve">El producto corresponde a tener un aumento en la  oferta diversa de colecciones de lectura a la ciudadanía, que responda a los intereses, gustos, necesidades   y contextos de los grupos poblacionales que habitan Bogotá y que las personas se sientan identificadas con los contenidos que encuentran  en los materiales de la cultura escrita que está disponible desde BibloRed.  Se propenderá por la adquisición de material accesible (en términos de formatos, géneros, temáticas  soportes y diversidad lingüística) y se priorizarán poblaciones historicamente excluidas como población con discapacidad, grupos étnicos, mujeres, sectores LGBTI e infancia. Se hará una formación a mediadores y  docentes en el uso de estos materiales. Finalmente, este producto desde un enfoque territorial,  se distribuirá en  los espacios de lectura, para tener colecciones pertinentes  que responden a los contextos y territorios  en los que están ubicados dichos espacios. Es de aclarar que  este proceso tendrá una actualización periódica que permita tener contenidos diversos y de calidad en los diferentes espacios de lectura de la ciudad.
</t>
  </si>
  <si>
    <t>Reducción de las desigualdades</t>
  </si>
  <si>
    <t>Poblacional diferencial, género, territorial</t>
  </si>
  <si>
    <t>colección</t>
  </si>
  <si>
    <t xml:space="preserve">Para medir el volúmen de colecciones por enfoques, es decir, identificar de manera desagregada cómo se articula la oferta al enfoque de género,  al enfoque poblacional-diferencial y al enfoque territorial es necesaria la consolidación de unos criterios  actualizados periódicamente  que permitan identificar bajo qué características las colecciones responden a los enfoques mencionados anteriormente. Para ello, será de utilidad la información proveniente del observatorio de prácticas de lectura y escritura de la Escuela de lectores (DLB). Al tener este punto de partida, se necesita la conformación de un catálogo que responda a dichos criterios  y en el cual se registre,  desde una óptica territorializada, el volumen de colecciones con sus características y particularidades que está disponible  para la consulta por parte de la ciudadanía. Así mismo se necesita la conformación de grupos focales u otra estrategia de participación  con  los diferentes grupos poblacionales para identificar el nivel de representatividad e identificación con las colecciones ofertadas.
</t>
  </si>
  <si>
    <t>Dirección de lectura y bibliotecas Pérgamum</t>
  </si>
  <si>
    <t>FICHA TÉCNICA INDICADOR DE PRODUCTO 2.1.5. SALAS IDEAS</t>
  </si>
  <si>
    <t xml:space="preserve">Este indicador mide la sumatoria de acciones de mejora o intervención en la programación cultural y servicios de Biblored a partir de los resultados generados en las salas de ideas ciudadanas, es decir, en búsqueda de una oferta incidente, cuál es la incidencia de estas salas en la programación. </t>
  </si>
  <si>
    <t xml:space="preserve">Este producto corresponde a la realización de espacios de socialización y cocreación alrededor de la oferta en programación cultural de BibloRed que redunden en acciones distritales de oferta diversa y pertinente para la cultura escrita.  En ese sentido las salas de ideas ciudadanas tienen el propósito particular  de identificar cuáles son las percepciones y expectativas  de los  coordinadores de bibliotecas, mediadores territoriales y  actores de la comunidad aledaña a los espacios de lectura, respecto a la oferta de servicios que ofrece la Red bajo los criterios de diversidad, pertinencia, representatividad, inclusión, accesibilidad y  creatividad; y qué ideas y alternativas proponen para  la programación de la Red en los espacios lectores de la ciudad a partir de las temáticas propuestas por la línea de programación cultural de la Dirección de Lectura y Bibliotecas. Los resultados, hallazgos e ideas que se identifiquen en estos espacios redundará en acciones de mejora o intervención de las estrategias,  programas, servicios de la Dirección de Lectura y Bibliotecas.
Para el desarrollo de este producto se necesitan los siguientes componentes: una reunión de socialización de la temática  que se realizará en el   por parte de la línea de programación cultural de la Dirección de Lectura y Bibliotecas a los coordinadores de bibliotecas, mediadores y mediadores territoriales; la sala de ideas que se realiza en cada una de las bibliotecas con el equipo de la biblioteca (coordinador, mediadores, mediadores territoriales, auxiliares), representantes de la comunidad y líderes comunitarios en la que se define cómo se aterriza la temática planteada a la biblioteca y una propuesta inicial de la programación de la biblioteca durante el siguiente trimestre (sesiones, horarios y temáticas). Posteriormente esta propuesta inicial será desarrollada de manera específica según las acciones del equipo de la biblioteca. 
Se resalta que es importante que haya un compendio de estos hallazgos e ideas  (que se nutre periódicamente)  disponible para las diferentes líneas estratégicas;  un canal de comunicación  y retroalimentación de dichos hallazgos a las diferentes líneas estratégicas de las entidades relacionadas para así construir planes de mejora e intervención construidos a partir de los resultados. Así como canales eficaces de divulgación sobre el día y hora de la sala de ideas disponible para el interés de la ciudadanía. 
  </t>
  </si>
  <si>
    <t>A 2040, aumentar a 0,29 el Índice asistencia actividades de la cultura escrita</t>
  </si>
  <si>
    <t>PazJusticiaeInstitucionesSolidas</t>
  </si>
  <si>
    <t xml:space="preserve">Sumatoria de salas de ideas ciudadanas realizadas </t>
  </si>
  <si>
    <t>Salas</t>
  </si>
  <si>
    <t>Nodo territorial</t>
  </si>
  <si>
    <t>Para medir  los planes de mejora e intervención a partir de los resultados de las salas de ideas ciudadanas es necesario que la línea estratégica  y los equipos de las bibliotecas  documenten en los informes de gestión y reportes de los proyectos de inversión qué acciones responden  a las ideas y resultados de las salas de ideas ciudadanas. En ese sentido, se contará con documentos que permitan evidenciar a modo comparativo qué ideas fueron resultado de las salas de ideas, cuales de estas redundaron en acciones en la programación cultural de la Red.  Se aclara que  no necesariamente la acción debe responder inmediatamente a las indicaciones señaladas; en ese sentido, muchas de las acciones podrán ser desarrolladas tiempo después, es por esto que el reporte se hace con periodicidad anual, para dar plazo razonable al cumplimiento.</t>
  </si>
  <si>
    <t xml:space="preserve"> Dirección de Lectura y Bibliotecas: Informe de gestión del desarrollo de las salas de ideas, evidencias del desarrollo de los espacios</t>
  </si>
  <si>
    <t xml:space="preserve">30 dias </t>
  </si>
  <si>
    <t>Directorr de Lectura y Bibliotecas</t>
  </si>
  <si>
    <t>Luis Fernando  Mejía</t>
  </si>
  <si>
    <t>FICHA TÉCNICA INDICADOR DE PRODUCTO 2.1.6. TEJIDO SOCIAL</t>
  </si>
  <si>
    <t>Espacios de discusión sobre temas pertinentes al territorio y la participación ciudadana</t>
  </si>
  <si>
    <t>Implementar una (1) estrategia para promover expresiones y acciones diversas e innovadoras de participación ciudadana y social para aportar a sujetos y procesos activos en la sostenibilidad del nuevo contrato social.</t>
  </si>
  <si>
    <t>3. Inspirar confianza y legitimidad para vivir sin miedo</t>
  </si>
  <si>
    <t>43. Cultura ciudadana para la confianza, la convivencia y la participación desde la vida cotidiana</t>
  </si>
  <si>
    <t xml:space="preserve">Este indicador mide el número de espacios de discusión realizadas por IDPAC y Biblored, los cuales contarán con memorias socializadas y publicadas en los respectivos repositorios, como resultado del proceso de sistematización de la discusión territorial realizada sobre inquitudes propias de cada territorio y sobre la cultura de participación ciudadana en la Casa de Experiencias de la Participación CEP y la Biblioteca de la Participación, como una manera de acercar a las personas a la cultura escrita al abordar temáticas pertinentes a su cotidianidad en un ejercicio de asociación de la lectura, la escritura y la oralidad con el ejercicio ciudadano de la participación.   </t>
  </si>
  <si>
    <t>Los ciclos de lectura y discusión sobre temas pertinentes al territorio y la participación ciudadana son espacios de reflexión ciudadana en torno a las condiciones sociales y de conyuntura que ocurren a su alrededor. Por parte de IDPAC, estos se realizarán con la asistencia de grupos de valor del IDPAC y que utilizan los servicios de la Biblioteca de la Participación liderada por la Casa de Experiencias de la Participación. Se elaborarán las memorias de los ciclos de discusión realizados en la Casa de Experiencias de la Participación CEP y serán publicados en el repositorio vitual de la CEP en el portal web institucional, de acuerdo con esto, el compromiso del IDPAC es de 10 ciclos anuales, medidos por memorias publicadas. Por su parte, desde BibloRed  se seleccionará una temática pertinente al territorio de intervención con selección de material de colección local o relacionada para su lectura en el evento que se organice desde la linea y se invitará a que las personas de la comunidad escriban inspiradas en esta temática, textos que también se leerán como estímulos para la conversación. El evento se manejará como un ejercicio catártico y de construcción de tejido social para el territorio involucrado, la memoria y la paz y dejará una sistematización de la memoria de lo allí ocurrido, la cual entrará a formar parte de la colección local. Además, en los casos en que se considere pertinente, los resultados se compartirán en las mesas intersectoriales de la localidad para gestionar su inclusión en la agenda de gestión. Las memorias de estos ciclos serán publicadas a través de la línea de proyectos editoriales de la Dirección de Lectura y Biblitoecas de la SCRD, según la política editorial y serán publicados en el repositorio digital de Biblored. Esto se aplicará en las 20 localidades de Bogotá (o en las respectivas UPL cuando se aplique el instrumento de planeación territorial), distribuyéndolas por año.</t>
  </si>
  <si>
    <t>Derechos humanos y Territorial</t>
  </si>
  <si>
    <t>Sumatoria de espacios de discusión sobre temas pertinentes al territorio y la participación ciudadana</t>
  </si>
  <si>
    <t xml:space="preserve">Encuentros </t>
  </si>
  <si>
    <r>
      <rPr>
        <sz val="12"/>
        <color rgb="FF000000"/>
        <rFont val="Arial Narrow"/>
        <family val="2"/>
      </rPr>
      <t xml:space="preserve">Una vez finalizado el ciclo, se hará sistematización de lo acontecido, a fin de hacer su publicación, junto con los escritos de las personas participantes. Esto será reportado </t>
    </r>
    <r>
      <rPr>
        <sz val="12"/>
        <color rgb="FF000000"/>
        <rFont val="Arial Narrow"/>
        <family val="2"/>
      </rPr>
      <t>por la Subdirección de Promoción de la Participación del IDPAC</t>
    </r>
    <r>
      <rPr>
        <sz val="12"/>
        <color rgb="FF000000"/>
        <rFont val="Arial Narrow"/>
        <family val="2"/>
      </rPr>
      <t xml:space="preserve"> y las líneas de comunidad y territorio y proyectos editoriales de la Dirección de Lectura y Bibliotecas, cuando se haya cumplido la publicación y la socialización. </t>
    </r>
  </si>
  <si>
    <t>IDPAC - Subdirección de Promoción de la Participación / SCRD - Dirección de Lectura y Bibliotecas</t>
  </si>
  <si>
    <t>Laura Vasquez y Luzely Narvaez</t>
  </si>
  <si>
    <t>Contratista SPP  -  Coordinadora Biblioteca de la Participación BIBLIORED</t>
  </si>
  <si>
    <t>IDPAC -  Secretaría de Cultura</t>
  </si>
  <si>
    <t>Subdirección de Promoción de la Participación -  Bibliored</t>
  </si>
  <si>
    <t>casaparticipación@participacionbogota.gov.co</t>
  </si>
  <si>
    <t>Ana Silvia Olano Aponte</t>
  </si>
  <si>
    <t xml:space="preserve">Las actividades enunciadas en este indicador, son realizadas de  manera conjunta entre el IDPAC y BIBLIORED en el marco del convenio 525 de 2021. Desde Idepac se realizarán 10 espacios y desde BibloRed 10 espacios (en diferentes localidades). Desde IDPAC el costeo por año corresponde a 40 millones de pesos, el excedente es costeado por la DLB. </t>
  </si>
  <si>
    <t>FICHA TÉCNICA INDICADOR DE PRODUCTO 2.1.7. PROMOCIÓN DISTRITOS CREATIVOS</t>
  </si>
  <si>
    <t>Actividades de promoción de la cultura escrita en los Distritos Creativos</t>
  </si>
  <si>
    <t>Este indicador mide anualmente la cantidad de actividades de promoción de la cultura escrita, ejecutadas en la articulación con la oferta cultural de los distritos creativos.</t>
  </si>
  <si>
    <t>En el marco de la agenda cultural de los Distritos Creativos se desarrollarán las siguientes actividades: 
Circulación con Biblomóvil con actividades de promoción de lectura en los Distritos Creativos; Circuitos entre librerías y editoriales que se encuentran en los Distritos Creativos; Articulación para la promoción de actividades que fomenten la lectura en espacios culturales de los Distritos Creativos; Actividades al aire libre para la promoción de la lectura en los Distritos Creativos; entre otros.Estas actividades serán adelantadas en colaboración entre la DEEP y la DLB.</t>
  </si>
  <si>
    <t>A 2040, aumentar a 0,29  el  Índice asistencia actividades de la cultura escrita.</t>
  </si>
  <si>
    <t xml:space="preserve">Territorial, ambiental </t>
  </si>
  <si>
    <t xml:space="preserve">Sumatoria de actividades de promoción de la cultura escrita en los distritos creativos </t>
  </si>
  <si>
    <t xml:space="preserve">Actividades </t>
  </si>
  <si>
    <t xml:space="preserve">Se totalizarán las actividades realizadas en articulación con los distritos creativos-centro anualmente. Con ese punto de partida se harán las sumatorias de participantes por actividad y se reportará el tipo de actividades desarrolladas y las dinámicas alrededor de estas en un descriptivo de lo realizado. </t>
  </si>
  <si>
    <t>Dirección de Lectura y Bibliotecas - DEEP</t>
  </si>
  <si>
    <t>3274850 ext. 615</t>
  </si>
  <si>
    <t>FICHA TÉCNICA INDICADOR DE PRODUCTO 2.1.8 CE MEDIO AMBIENTE</t>
  </si>
  <si>
    <t>Este indicador mide la sumatoria de personas beneficiarias de la estrategia de promoción de co construcción y diálogo de saberes desde la perspectiva ambiental, cada año de aplicación de la estrategia.</t>
  </si>
  <si>
    <t xml:space="preserve">La estrategia de promoción, co construcción y diálogo de saberes desde la perspectiva ambiental consiste en generar con la ciudadanía una conversación reflexiva desde al cultura escrita, alrededor de la relación que como seres humanos tienen con el ambiente que les rodea y específicamente con el medio ambiente; esto a partir de estrategias como laboratorios de co creación en huertas urbanas ubicadas en la biblioteca y círculos de la palabra organizados con la comunidad y los grupos indígenas que hacen parte de ella. Según la necesidad en cada territiroio donde se aplique la estrategia, se profundizará en los temas, estos pueden abordar asuntos como la soberanía alimentaria, el cambio climático, el cuidado de la tierra, la mitigación del impacto ambiental, el reemplazo de cultivos, el desperdicio de alimentos. Así mismo, los participantes se buscarán de forma activa con la comunidad y las industrias aledañas. </t>
  </si>
  <si>
    <t xml:space="preserve">Programas </t>
  </si>
  <si>
    <t xml:space="preserve">Final </t>
  </si>
  <si>
    <t xml:space="preserve">De cada ciclo de estrategia se generará un informe en donde se de cuenta de los temas tratados, las dinámicas generadas en las sesiones, entre las personas participantes incluidas aquellas encargadas de  la mediación, los logros alcanzados, las reflexiones derivadas y los pasos a seguir. Se considerarán en el reporte los grupos etarios de las personas participantes. </t>
  </si>
  <si>
    <t>Dirección de Lectura y Bibliotecas -SINBAD</t>
  </si>
  <si>
    <t>La línea base  se establece a partir de  la actividades con enfoque ambiental relizadas en las bibliotecas de BibloRed en el año 2021 registradas en SINBAD.</t>
  </si>
  <si>
    <t>FICHA TÉCNICA INDICADOR DE PRODUCTO 2.1.9. PROMO CENTRO</t>
  </si>
  <si>
    <t>Promover la participación, la transformación cultural, deportiva, recreativa, patrimonial y artística que propicien espacios de encuentro, tejido social y reconocimiento del otro</t>
  </si>
  <si>
    <t>El indicador mide el número de actividades de promoción de la lectura y la escritura en las localidades del centro.</t>
  </si>
  <si>
    <t xml:space="preserve">Actividades de promoción y mediación de la lectura y la escritura en las localidades del centro. La FUGA adelantará estas actividades con el apoyo de Biblored. Las actividades estarán asociadas a temas de memoria y patrimonio que albergan estas localidades. </t>
  </si>
  <si>
    <t>Actividades</t>
  </si>
  <si>
    <t>Informes de gestión FUGA</t>
  </si>
  <si>
    <t>Mártires, Santa Fe, Candelaria</t>
  </si>
  <si>
    <t>El indicador se mide a partir de los informes de gestión reportados por las subdirecciones de gestión artistica y cultural y de gestión centro. La información se recolecta a partir de la realización de las actividades de promoción de la lectura y escritura realizadas.</t>
  </si>
  <si>
    <t xml:space="preserve">Informes de gestíón, Formatos de Seguimiento de proyectos </t>
  </si>
  <si>
    <t>Iván Dario Morales Caicedo</t>
  </si>
  <si>
    <t xml:space="preserve">Subdirector para la Gestión del Centro de Bogotá </t>
  </si>
  <si>
    <t>Fundación Gilberto Alzate Avendaño FUGA</t>
  </si>
  <si>
    <t xml:space="preserve">Subdirección para la Gestión del Centro de Bogotá </t>
  </si>
  <si>
    <t>cparra@fuga.gov.co</t>
  </si>
  <si>
    <t>4 32 04 10</t>
  </si>
  <si>
    <t>Luz Mery Pongutá Montañez</t>
  </si>
  <si>
    <t>Ninguna</t>
  </si>
  <si>
    <t>FICHA TÉCNICA INDICADOR DE PRODUCTO 2.1.10. ACCIONES TERRITORIALES IDARTES</t>
  </si>
  <si>
    <t xml:space="preserve"> 2.1 Aumento de la tasa de participación de grupos poblacionales diferenciales en los espacios de la cultura escrita de Bogotá.</t>
  </si>
  <si>
    <t>Se refiere a todas las actividades que se desarrollan con un enfoque en una población particular, sea por territorio o grupo poblacional, y que tienen relación con la lectura, la escritura, el libro o la literatura, e incluye charlas, conversatorios, talleres de una sesión y cualquier otra acción que involucre a cualquiera de los agentes del campo literario, es decir: autores, ilustradores traductores, editores, libreros, etc. Estas acciones tienen un doble fin, el primero y principal es permitir a cualquier ciudadano el acceso a la cultura como un derecho, y el segundo, visibilizar el trabajo de los agentes del campo, en algunos casos, con reconocimientos económicos por su trabajo, pero también poniéndolos en contacto con posibles lectores o posibles redes laborales. Al tener un enfoque territorial y/o poblacional, responden a dinámicas propias del territorio o la población, asegurando que el ejercicio de la lectura y escritura sea accesible y cumpla con las necesidades propias de la cultura del público objetivo. El indicador correspone a la suma de todas estas acciones y tiene una medición anual.</t>
  </si>
  <si>
    <t>Acciones realcionadas con la literatura, la escritura, la lectura o la oralidad, que tienen como fin primero el permitir a cualquier ciudadano el acceso a la cultura como un derecho y, segundo, visibilizar el trabajo de los agentes del campo, en algunos casos, con reconocimientos económicos por su trabajo, pero también poniéndolos en contacto con posibles lectores o posibles redes laborales, pues incluye la participación de autores, ilustradores, editores, libreros, etc. Como acciones entenedemos cualquier actividad que tenga relación con la literatura, el libro, la escritura, la oralidad, y incluye charlas, lanzamientos de libros, conversatorios, talleres cortos (de una (1) sesión), juegos literarios, entre muchos otros, y están enfocados en una población particular entendiendo que el acercamiento al libro o a la escritura depende de diferentes factores poblaciones y/o territoriales, y por lo tanto, esa aproximación debe ser, en muchos casos, específica y especializada.</t>
  </si>
  <si>
    <t>Pandora</t>
  </si>
  <si>
    <t>Usaquén
Chapinero</t>
  </si>
  <si>
    <t>Se tomarán todas las acciones, incluye conversatorios, charlas, talleres, entre otros, que se realicen con un enfoque o poblacional o territorial</t>
  </si>
  <si>
    <t>Diana Reyes</t>
  </si>
  <si>
    <t>FICHA TÉCNICA INDICADOR DE PRODUCTO 2.1.11. PROMO LAV</t>
  </si>
  <si>
    <t>Corresponde a la suma de actividades de promoción de lectura en la ciudad, es decir, acciones presenciales o virtuales dirigidas a acercar a al público lector y no lector de Bogotá a la literatura, que incluyen lecturas en voz alta, talleres, socializaciones de títulos, entre otros. Están diseñadas para diferentes tipos de público y se realizan en espacios convencionales y no convencionales de lectura como plazas de mercado, hospitales y parques estas actividades tienen el objetivo de acompañar la circulación libre y gratuita de los libros. La línea base corresponde a 700 actividades de promoción de lectura que se realizaron en 2021 y 2022, con una medición anual.</t>
  </si>
  <si>
    <t>Libro al Viento es un programa de promoción y fomento a lectura que nació en el año 2004 en Bogotá para brindar una oferta gratuita de literatura a la ciudadanía bogotana, partiendo del principio fundamental que la lectura debe ser un derecho de todos y debe estar al alcance de todos. La publicación de textos con alta calidad literaria y el interés de que estos sean leídos por los ciudadanos, ha consolidado, desde el inicio del proyecto, la realización de actividades de promoción de lectura en la ciudad, estas actividades tienen el objetivo de acompañar la circulación libre y gratuita de los libros; son acciones presenciales o virtuales dirigidas a acercar a al público lector y no lector de Bogotá a la literatura, pueden ser lecturas en voz alta, talleres, socializaciones de títulos, son diseñadas para diferentes tipos de público y se realizan en espacios convencionales y no convencionales de lectura como plazas de mercado, hospitales y parques. El objetivo de estas actividades es aportar a la construcción de una cultura lectora, a la democratización en el acceso al libro, virtual o físico y a la inserción de la lectura en la vida cotidiana de los bogotanos.</t>
  </si>
  <si>
    <t>Sumatoria de todas las actividades de promoción de lectura que se realizan alrededor de la colección de Libro al Viento</t>
  </si>
  <si>
    <t>Pandora Idartes</t>
  </si>
  <si>
    <t>Usaquén y Chapinero</t>
  </si>
  <si>
    <t>Ser tomarán todas las actividades que se reporten en el componente promoción de lectura con Libro al Viento, que maneja la gerencia de Literatura, y que se reportan de manera mensual en el sistema de información del Idartes</t>
  </si>
  <si>
    <t>Sistema de información del Idartes - Segplan</t>
  </si>
  <si>
    <t>FICHA TÉCNICA INDICADOR DE PRODUCTO 2.1.12. CIRCULACIÓN COMUNIDAD EDUCA</t>
  </si>
  <si>
    <t xml:space="preserve">Instituciones Educativas Distritales que implementan estrategias para ampliar las oportunidades de acceso a la Cultura Escrita para la comunidad educativa </t>
  </si>
  <si>
    <t>2.1. Aumento de la tasa de participación de grupos poblacionales diferenciales en los espacios de la cultura escrita de Bogotá. Proceso de actualización de servicios básicos, complementarios y especializados para las bibliotecas escolares de la ciudad.</t>
  </si>
  <si>
    <t>Este indiciador busca fortalecer a la biblioteca escolar como un espacio que impacta de manera positiva, a la comunidad educativa que contribuyan a fortalecer prácticas diversas de la Cultura Escrita</t>
  </si>
  <si>
    <t>Este producto esta compuesto por un conjunto de acciones como: a. Diseño e implementación de estrategias de circulación de material bibliográfico en espacios no convencionales dirigidos a toda la comunidad educativa.</t>
  </si>
  <si>
    <t>Sumatoria de IED que implementan estrategias de acceso a la Cultura Escrita para la comunidad educativa</t>
  </si>
  <si>
    <t>La metodología de medición se realiza a través de la base de datos de los colegios distritales que focalizadas por esta estrategia tienen aciones concretas con la comunidad educativa. Como evidenicas de la implementación se contará con informes técnicos del acompañamiento que dé cuenta de actividades dirigidas a la comunidad educativa.</t>
  </si>
  <si>
    <t>Resultados de la convocatoria, sistematización experiencias</t>
  </si>
  <si>
    <t>IED: instituciones educativas del Distrito</t>
  </si>
  <si>
    <t>FICHA TÉCNICA INDICADOR DE PRODUCTO 2.1.13. ESTRATEGIA COMUNICACIONES</t>
  </si>
  <si>
    <t xml:space="preserve">Apariciones en medios comunitarios y masivos </t>
  </si>
  <si>
    <t xml:space="preserve">Mide la cantidad de apariciones en las plataformas de Canal Capital y otros medios masivos y comunitarios a partir del material de difusión suministrado por las responsables, lo anterior con el fin de, año a año, apoyar el conocimiento que la ciudadana obtiene sobre las acciones relacionadas con la política pública desde una perspectiva masiva y comunitaria y que puedan acceder a la oferta que de allí se desprende. </t>
  </si>
  <si>
    <t>El producto corresponde a una estrategia de comunicación con un componente masivo y un componente comunitario que permita la promoción,  difusión y acercamiento a los circuitos de lectura, escritura y oralidad  que tiene la ciudad. Para ello, la estrategia contará con diversos canales,  medios y soportes de comunicación y alianzas intersectoriales que permitan establecer un alcance territorializado que responda a las  condiciones sociales y  las posibilidades de acceso  de las diferentes poblaciones que habitan la ciudad. La estrategia contará con  a) el  diseño de  planes de comunicación personalizados para cada biblioteca que contemple las realidades, necesidades, contexto y oportunidades de cada espacio  bibliotecario de BibloRed; b) estrategias digitales en redes sociales de BibloRed, IDPAC, SED, IDARTES y Canal Capital; c)   alianza  con medios de comunicación comunitarios, locales y distritales que visibilicen la oferta de los espacios destinados  para fortalecer la cultura escrita con free press, y otros espacios que inviten al consumo de los servicios ofertados;  d ) presencia de canales de  divulgación  de la programación y servicios ofertados  en espacios cotidianos  de las poblaciones, como el medio de transporte, parques,  colegios, mercados, porterías de espacios residenciales, entre otros; el) envío de piezas impresa con oferta de servicios y programas culturales, por medio de recibos de servicios públicos; f) articulación con entidades públicas y privadas que apalanquen la comunicación territorializada  de los espacios de lectura  y cultura escrita en  escenarios como Alcaldías locales, entidades públicas, colegios, colectivos culturales y otros; g)  pauta para la divulgación programación, oferta y servicios en medios comunitarios, locales, universitarios y distritales; y,  h) publicidad en escenarios  de esparcimiento con alta circulación ciudadana para promover programación,  oferta y servicios, tales como ciclovía, cicloruta, salas de cine,  centros comerciales, entre otros y programas de televisión con temáticas relacionadas con  la cultura escrita y a la oferta  de servicios de esta en la ciudad. Canal Capital desde sus diferentes pantallas y plataformas, tanto a nivel digital como de televisión, difundirá las piezas que se diseñen o sean suministradas desde las entidades responsables con el fin de dar a conocer a la ciudadanía los productos, espacios, acciones e impactos de la Política Pública. Los impactos esperados pueden ser diferentes dependiendo del tipo de grupo de interés o población que se pretenda atender con las diferentes piezas de comunicación. 
El IDPAC puede apoyar la difusión de la política LEO mediante un programa radial en DC Radio, medio por el cual se difunde información del programa y se invita a la ciudadanía a participar del programa conectándose virtualmente. En el marco de la estrategia también se contempla la elaboración de piezas comunicacionales que se promueven en redes sociales. Así pues, con el apoyo del IDPAC se busca ampliar el alcance que pueda tener la Secretaría de Cultura, Recreación y Deporte a todos los grupos de interés del IDPAC, dentro de los cuales se encuentran: los oyentes de la emisora DC Radio, seguidores de las redes sociales del IDPAC, medios comunitarios y alternativos, organizaciones sociales, juntas de acción comunal, entre otros.
Para ello, la Secretaría de Cultura, Recreación y Deporte deberá designar un enlace que estará en contacto con la Oficina Asesora de Comunicaciones del IDPAC. Este enlace entregará la información necesaria para la elaboración de las piezas comunicacionales. De igual manera, se debe programar una mesa de trabajo con la Secretaría de Cultura, Recreación y Deporte y el equipo de DC Radio para determinar cómo se realizará el programa de radio, la frecuencia, los contenidos y demás detalles. Así pues, el IDPAC iniciará actividades de corresponsabilidad desde el momento en que se designe el enlace de la Secretaría de Cultura Recreación y se realicen mesas de trabajo interinstitucional para desarrollar las acciones.
De acuerdo con lo anterior, el espacio que ofrece el IDPAC permite promover y fomentar la estrategia LEO buscando la participación ciudadana para las herramientas y servicios que ofrece la Secretaría de Cultura, Recreación y Deporte mediante los canales de comunicación del IDPAC.</t>
  </si>
  <si>
    <t>Derechos humanos, territorial</t>
  </si>
  <si>
    <t xml:space="preserve">Sumatoria apariciones en medios de comunicación comunitarios y masivos  </t>
  </si>
  <si>
    <t>Apariciones</t>
  </si>
  <si>
    <t>2.040</t>
  </si>
  <si>
    <t xml:space="preserve">Para la medición cada  entidad deberá tener en sus reportes e informes de gestión los proyectos destinados a la difusión, promoción y fomento de los espacios lectores y la cultura escrita en Bogotá  teniendo en cuenta su alcance territorial y  la duración e incidencia del programa según las métricas disponibles para cada tipo de soporte.  Así mismo estos reportes deben dar cuenta de las alianzas (si las hay)  establecidas con otros sectores públicos, privados y/o comunitarios. En relación con Canal Capital, la información es solicitada directamente a la Coordinación de Programación de Canal Capital, quienes llevan el recuento de información de los contenidos que rotan por las diferentes pantallas. Desde el equipo de Planeación se revisan, consolidan y envían a la Dirección de Lectura y Bibliotecas de la SCRD.  </t>
  </si>
  <si>
    <t xml:space="preserve">Reporte de las entidades involucradas, informes de gestión  y métricas de la línea estratégica de comunicaciones. </t>
  </si>
  <si>
    <t>10 días hábiles</t>
  </si>
  <si>
    <t>Camilo Andrés Izquierdo Rojas</t>
  </si>
  <si>
    <t>Profesional de Apoyo de Planeación</t>
  </si>
  <si>
    <t>camilo.izquierdo@canalcapital.gov.co</t>
  </si>
  <si>
    <t>Paloma Solano López</t>
  </si>
  <si>
    <t>Jefe de Planeación</t>
  </si>
  <si>
    <t>FICHA TÉCNICA INDICADOR DE PRODUCTO 2.1.14. INSTANCIAS</t>
  </si>
  <si>
    <t xml:space="preserve">Este producto mide la eficacia de las instancias Consejo de Fomento de la Lectura y la Escritura y el Consejo de Literatura, frente a la incidencia que tienen las decisiones que allí se toman, en el marco de la política pública y su curso de acción. 
De acuerdo con el Sistema de Participación Distrital, el Consejo Distrital de Literatura y el Consejo de Fomento a la Lectura y a la Escritura tienen la obligación de generar una agenda anual cada inicio de año, en la cual se incluyen todos los temas a tratar, y los cuales buscan incidir en las políticas  y acciones relacionadas con la lectura, la escritura y la oralidad, y en el caso del Consejo Distrital de Literatura CDL, hacer veeduría a la entidades distritales que ejecutan estos proyectos. Este indicador corresponde al porcentaje de cumplimiento anual de dicha agenda, es decir las acciones realizadas sobre las planteadas, las cuales evidencian la constancia y eficiencia de los sistemas de participación. La agenda o plan de acción anual es elaborada en concenso por la totalidad de los consejeros, dados los temas de interés de cada año, y por lo tanto la medición es anual. </t>
  </si>
  <si>
    <t>Estas instancias, que hacen parte del Sistema Distrital de Arte, Cultura y Patrimonio, agrupan actores relevantes para el ecosistema del libro y la lectura, del sector privado y público, por tanto se procurará su funcionamiento permanente, de acuerdo con la normativa y lineamientos distritales, a fin de mantener articulaciones preponderantes para el logro de apuestas en el marco de la gobernanza.  El Consejo Distrital de Literatura es una instancia de participación ciudadana en la cual tienen asiento 13 representantes de los diferentes agentes del sector editorial y los representantes de las entidades Idartes y SCRD, cuyo fin es incidir en la política pública distrital alrededor del libro, la lectura y la escritura, y hacer veeduría al ejercicio de las entidades distritales que tienen relación con ello. En este consejo participa el Idartes a través de la gerencia de Literatura como secretaría técnica. Por su parte, el Consejo de Fomento de la Lectura y la Escritura es el órgano consultivo de la Administración Distrital para la elaboración y desarrollo de los planes y políticas de lectura y escritura en la ciudad, y del cual hacen parte el Idartes, la SED y la SCRD, este útlimo hace las veces de secretaría técnica. Las reuniones de cada instancia, y por lo tanto cada agenda anual, varían de acuerdo a la reglamentación vigente, teniendo más frecuencia el Consejo Distrital de Literatura CDL, sin embargo ambos tienen la obligación crear un plan de acción anual cuyo cumplimiento se evalúa al finalizar el año.</t>
  </si>
  <si>
    <t>Incidencia</t>
  </si>
  <si>
    <t>Direción de lectura y bibliotecas IDARTES Consejo Distrital de Literatura</t>
  </si>
  <si>
    <t>Para la medición del indicador, se tendrán en cuenta los informes de gestión de cada instancia de coordinación y se promediará el resultado de las dos, además se considerará el cumplimiento de la agenda anual o plan de acción del Consejo Distrital de Literatura sobre la propuesta presentada a inicio de año a la SCRD, como parte de las obligaciones de cada instancia de participación</t>
  </si>
  <si>
    <t>Dirección de Lectura y Biblitorecas - IDARTES</t>
  </si>
  <si>
    <t xml:space="preserve">maira.salamanca@idartes.gov.co </t>
  </si>
  <si>
    <t>El reporte del Consejo de Fomento se iniciará en 2023 teniendo en cuenta los ajustes que se deban hacer para asegurar la idewneidad de estos productos</t>
  </si>
  <si>
    <t>FICHA TÉCNICA INDICADOR DE PRODUCTO 2.1.15. HC</t>
  </si>
  <si>
    <t>Incrementar en 825 cupos la atención integral de ciudadanas y ciudadanos habitantes de calle en los servicios sociales que tiene la Secretaría Distrital de Integración Social dispuestos para su atención, que considere los impactos sociales y sanitarios de la emergencia.</t>
  </si>
  <si>
    <t>Propósito: Hacer un nuevo contrato social con igualdad de oportunidades para la inclusión social, productiva y política</t>
  </si>
  <si>
    <t>Movilidad social integral</t>
  </si>
  <si>
    <t>SDIS</t>
  </si>
  <si>
    <t>SDCRD</t>
  </si>
  <si>
    <t>Indicador de tipo suma, que comprende el desarrollo de jornadas para la promoción de procesos de lectura y escritura de la población habitante de calle atendidos en el servicio social de la Subdirección para la Adultez de la Secretaría Distrital de Integración Social</t>
  </si>
  <si>
    <t>El producto consiste en adelantar 5 jornadas anuales de promoción de procesos de lectura y escritura de la población habitante de calle atendida en el servicio social. Para ello, se diseñará una propuesta metodológica sólida que impacte en el fortalecimiento de capacidades de la población atendida, necesarias para su inclusión de social de la Subdirección para la Adultez de la Secretaría Distrital de Integración Social.</t>
  </si>
  <si>
    <t>10.2 Potenciar y promover la inclusión social, económica y política de todos, independientemente de su edad, sexo, discapacidad, raza, etnia, origen, religión o situación económica u otra condición.</t>
  </si>
  <si>
    <t>Sumatoria de jornadas para la promoción y fortalecimiento de proceso de lectura y escritura para ciudanas y ciudadanos habitantes de calle, atendidos en las modalidades del servicio social.</t>
  </si>
  <si>
    <t>Jornadas</t>
  </si>
  <si>
    <t>2030</t>
  </si>
  <si>
    <t>Donde están ubicadas las unidades operativas del servicio social</t>
  </si>
  <si>
    <t>Se realizará la sumatoria de jornadas llevadas a cabo anualmente, para la promoción y fortalecimiento de procesos de lectura y escritura programados para las y los ciudadanos habitantes de calle, atendidos en las modalidades del servicio social.</t>
  </si>
  <si>
    <t>Julian Torres Jimenez</t>
  </si>
  <si>
    <t>Director de Análisis y Diseño Estrátegico</t>
  </si>
  <si>
    <t>Secretaria Distrital de Integración Social</t>
  </si>
  <si>
    <t>La territorialización del indicador depende de las localidades donde se desarrollan las modalidades del servicio social de la Subdirección para la Adultez de la Secretaría Distrital de Integración Social, que atienden personas habitantes de calle.</t>
  </si>
  <si>
    <t>FICHA TÉCNICA INDICADOR DE RESULTADO 3.1 APROPIACIÓN ESPACIOS CE</t>
  </si>
  <si>
    <t>Índice apropiación espacios de lectura</t>
  </si>
  <si>
    <t>Patrimonio local de la cultura escrita en las localidades                                                                                                                                                                                                                                                                             
Colecciones en relación con la densidad poblacional                                                                                                                                               
Instituciones Educativas con  colecciones físicas y digitales  fortalecidas en las líneas de  colecciones básicas, profundización y especialización                                                                                                                                                                                                        
Acompañamiento diferencial a IE con Bibliotecas escolares en sedes en la ruralidad. 
Espacios de lectura actualizados                                                                                                                                                                                                    
Bibliotecas y/o puntos de lectura en los equipamientos híbridos propuestos en instrumentos de planeación territorial                                                                                   
Oraloteca construida y en funcionamiento                                                                                                                                                                                                                              
Puestos de lectura ubicados en equipamientos institucionales,sociales y redes comunitarias en la zona rural y en zonas urbanas
Territorios lectores completamente dotados en la ruralidad y zonas deficitarias
Bibliotecas públicas que hacen parte del inventario de atractivos turísticos de Bogotá, señalizadas
Visitas a la Biblioteca Digital de Bogotá 
Bibliotecas comunitarias con nivel de madurez alto
Personas participantes de los eventos de valoración del libro y la lectura
Mediadores territoriales capacitados y actualizados en gestión territorial
Articulaciones generadas a través del Sistema Distrital de Bibliotecas
Títulos editados de Libro al Viento. 
Instituciones Educativas con Bibliotecas escolares pertenecientes a la Red de Bibilitoecas Escolares.</t>
  </si>
  <si>
    <t>Aumentar el promedio de libros leídos al año por persona</t>
  </si>
  <si>
    <t>Secretaría de Cultura, Recreacion y Deporte</t>
  </si>
  <si>
    <t>Rastrea la apropiación mediante el uso de espacios indagados para la lectura</t>
  </si>
  <si>
    <t xml:space="preserve">Derechos humanos, poblacional-diferencial, género, territorial y ambiental </t>
  </si>
  <si>
    <t>Espacios de lectura visitados</t>
  </si>
  <si>
    <t>Encuesta Bienal de cultura, secretaría de cultura</t>
  </si>
  <si>
    <t>Se rastrean valores positivos de las siguientes variables:
P1400089000: 41.1. ¿Cuáles de los siguientes espacios de lectura o espacios alternativos de lectura en su localidad, ha visitado o utilizado usted, en los últimos 12 meses? a. Biblioteca pública
P1400089010: 41.1. ¿Cuáles de los siguientes espacios de lectura o espacios alternativos de lectura en su localidad, ha visitado o utilizado usted, en los últimos 12 meses? b. Casa de la cultura
P1400089020: 41.1. ¿Cuáles de los siguientes espacios de lectura o espacios alternativos de lectura en su localidad, ha visitado o utilizado usted, en los últimos 12 meses? c. Bibloestación
P1400089030: 41.1. ¿Cuáles de los siguientes espacios de lectura o espacios alternativos de lectura en su localidad, ha visitado o utilizado usted, en los últimos 12 meses? d. Biblioteca público escolar
P1400089040: 41.1. ¿Cuáles de los siguientes espacios de lectura o espacios alternativos de lectura en su localidad, ha visitado o utilizado usted, en los últimos 12 meses? e. Biblioteca privada
P1400089050: 41.1. ¿Cuáles de los siguientes espacios de lectura o espacios alternativos de lectura en su localidad, ha visitado o utilizado usted, en los últimos 12 meses? f. Biblioteca comunitaria
P1400089060: 41.1. ¿Cuáles de los siguientes espacios de lectura o espacios alternativos de lectura en su localidad, ha visitado o utilizado usted, en los últimos 12 meses? g. Biblioteca Universitaria
P1400089070: 41.1. ¿Cuáles de los siguientes espacios de lectura o espacios alternativos de lectura en su localidad, ha visitado o utilizado usted, en los últimos 12 meses? h. Paradero para libros para parques - PPP
P1400089090: 41.1. ¿Cuáles de los siguientes espacios de lectura o espacios alternativos de lectura en su localidad, ha visitado o utilizado usted, en los últimos 12 meses?i. Plazas de mercado
P1400089100: 41.1. ¿Cuáles de los siguientes espacios de lectura o espacios alternativos de lectura en su localidad, ha visitado o utilizado usted, en los últimos 12 meses? J. Jardines Infantiles
P1400089110: 41.1. ¿Cuáles de los siguientes espacios de lectura o espacios alternativos de lectura en su localidad, ha visitado o utilizado usted, en los últimos 12 meses? k. Bibliotecas publicoescolares
P1400089120: 41.1. ¿Cuáles de los siguientes espacios de lectura o espacios alternativos de lectura en su localidad, ha visitado o utilizado usted, en los últimos 12 meses? l. Biblioteca Privada universitaria
P1400089130: 41.1. ¿Cuáles de los siguientes espacios de lectura o espacios alternativos de lectura en su localidad, ha visitado o utilizado usted, en los últimos 12 meses? m. Biblioteca de caja de compensación
Posteriormente se suman los valores positivos de cada una de las preguntas y se divide entre 13, así se obtiene para cada sujeto de la encuesta un valor de 0 a 1, donde 1 implica que apropia todos los espacios disponibles de lectura, el promedio de todos los sujetos constituye el índice de la ciudad</t>
  </si>
  <si>
    <t>FICHA TÉCNICA INDICADOR DE PRODUCTO 3.1.1. PATRIMONIO LOCAL</t>
  </si>
  <si>
    <t xml:space="preserve">Aumento en el índice de apropiación social de los espacios de acceso público alrededor de la cultura escrita en Bogotá. </t>
  </si>
  <si>
    <t>Hacer un nuevo contrato social con igualdad de oportunidades para la inclusión social, productiva.</t>
  </si>
  <si>
    <t>Programa 15. Plan Distrital de Lectura, Escritura y Oralidad: "Leer para la vida"</t>
  </si>
  <si>
    <t xml:space="preserve">Secretaría de Cultura, Recreacion y Deporte
</t>
  </si>
  <si>
    <t xml:space="preserve">El indicador mide la actualización de las colecciones locales de manera desagregada por localidad en formato impreso o digital. Por eso, mide anualmente los nuevos ingresos de material y contenido para esta colección, teniendo en cuenta, tanto información que generan personas de la localidad como datos e información histórica, cultural, cintífica, geográfica, entre otros, de la zona. </t>
  </si>
  <si>
    <t>El producto es una estrategia para la identificación, recolección, valoración y socialización del patrimonio local de la cultura escrita en las localidades de Bogotá. En ese sentido requiere en primer lugar una búsqueda e identificación sistemática y continua de la producción de cultura escrita por parte de creadores bogotanos y bogotanas desde un enfoque territorial. En segundo lugar, requiere la  sistematización y catalogación de dichas experiencias y contenidos en las bibliotecas locales teniendo en cuenta los soportes, temáticas, contenidos, lenguajes,  lenguas y propósitos de las creaciones desde una perspectiva de curaduría que reconozca y valore los procesos organizativos barriales, los saberes locales,  las colecciones que dialogan con experiencias de paz y reconciliación y procesos de memoria histórica y/o que  promueven el acercamiento a la lectura, la escritura y la oralidad desde diferentes formatos y experiencias  relacionadas con otras prácticas artísticas y cotidianas de las poblaciones y la diversidad étnica de la ciudad. Esta catalogación y sus respectivos repositorios quedarán en en el repositorio digital de Biblored y su versión física en las bibliotecas locales.   Finalmente la estrategia contempla un fase anual  de  socialización, divulgación y acercamiento a estas colecciones locales y a sus creadores, desde una perspectiva territorial que  aproveche los espacios físicos y digitales para cultura  escrita en Bogotá como lo son las bibliotecas locales y el museo de Bogotá. Se contempla una colección digital en en la biblioteca digital de Bogotá. Por lo anterior, aquellas producciones que surgan de la investigación serán publicadas a través de la línea de proyectos editoriales de la Dirección de Lectura y Biblitoecas de la SCRD, según la política editorial.</t>
  </si>
  <si>
    <t>Para 2040 aumentar el índice de apropiación social de los espacios de lectura a 0.08</t>
  </si>
  <si>
    <t xml:space="preserve">Sumatoria de material nuevo que ingresa a las colecciones locales de Biblored </t>
  </si>
  <si>
    <t>Material de colecciones</t>
  </si>
  <si>
    <t xml:space="preserve">Para medir la actualización de colecciones locales, en formato digital o impreso, es necesario indagar las colecciones registradas en pergamum y las novedades allí introducidas por localidad  e informes anuales que den  cuenta de cómo se alimentó y con qué contenidos (teniendo en cuenta los criterios)  dicho catálogo. En ese sentido es una herramienta que  permite conocer las variaciones de las colecciones desde el registro información cualitativa y cuantitativa. Se dará cuenta del porcentaje de aumetno de la colección local en cada localidad, teniendo en ccuenta la línea de base, el cierre de la vigencia anterior y las incorporaciónes en la vigencia de reporte. La investigación y la alimentación de la colección será anual pero se seleccionarán un territorio por año. </t>
  </si>
  <si>
    <t>Catálogo de colecciones Pérgamum, DLB,  centro de documentación IDPC, Biblioteca digital de Bogotá, sello editorial IDPC</t>
  </si>
  <si>
    <t>FICHA TÉCNICA INDICADOR DE PRODUCTO 3.1.2. COLECCIÓN SUFICIENTE</t>
  </si>
  <si>
    <t xml:space="preserve">Secretaría de Cultura, Recreación y Deporte </t>
  </si>
  <si>
    <t>Secretaría de Cultura Recreación y Deporte/ DLB</t>
  </si>
  <si>
    <t xml:space="preserve">Según el indicador propuesto por IFLA/UNESCO: “Los fondos deberán tener entre 1,5 y 2,5 libros por persona". En ese sentido es importante identificar la cantidad de volúmenes - contenidos bibliotecarios de la Red Distrital de bibliotecas que hay por persona en la ciudad.  Por ello se mide la cantidad de volúmenes sobre la densidad poblacional de la ciudad y la densidad poblacional de cada localidad. </t>
  </si>
  <si>
    <t>Este producto consiste en ofrecer colecciones suficientes en los espacios de lectura de la Red Distrital de Bibliotecas según la densidad poblacional de las localidades de la ciudad. En ese sentido, el producto tiene tres componentes. El primero es la identificación del indicador actual en cada localidad teniendo en cuenta la información  acerca de a) la cantidad de volúmenes disponibles en  los espacios físicos de lectura alternativos y las bibliotecas para establecer las zonas con menos volúmenes por habitante y ausencia de equipamientos; b) capacidad de infraestructura bibliotecaria de la Red para albergar colecciones físicas y  c) información sobre las colecciones digitales y la infraestructura de las bibliotecas de BibloRed.  Para este ejercicio es de gran utilidad el diagnóstico sobre edilicia bibliotecaria realizado en el 2021 por la Dirección de lectura y Bibliotecas y su constante actualización. El segundo componente implica la planeación y  construcción de infraestructura bibliotecaria con dotación de colecciones  en las zonas de la ciudad según la información resultante del componente anterior en el marco de la implementación del Plan Sectorial de Bibliotecas. El tercer componente está relacionado con la dotación de materiales en los espacios bibliotecarios existentes que se identifique que pueden ampliar su fondo. Se precisa que dichas dotaciones, al igual de la infraestructura, tengan en cuenta los intereses, necesidades y contextos de las poblaciones en donde están o estarán ubicados dichos espacios. Finalmente, este producto, también tendrá en cuenta las colecciones de la biblioteca digital de Bogotá.</t>
  </si>
  <si>
    <t>Volumen de colecciones / densidad poblacional de cada localidad</t>
  </si>
  <si>
    <t xml:space="preserve">Volúmenes </t>
  </si>
  <si>
    <t>Dirección de Lectura y bibliotecas</t>
  </si>
  <si>
    <t>Se sumaran las colecciones incluidas en los catalogos de Pérgamum en donde se encuentra la información de cada uno de los espacios de lectura de la Red y se cruzara con la información suministrada por el DANE.</t>
  </si>
  <si>
    <t>Línea infraestructura, Linea Colecciones (DLB), DANE Pérgamum</t>
  </si>
  <si>
    <t>FICHA TÉCNICA INDICADOR DE PRODUCTO 3.1.3 Colección escolar</t>
  </si>
  <si>
    <t>Disminución del déficit de espacios y servicios de la cultura escrita en el territorio urbano y rural de Bogotá. Con este producto se busca garantizar colecciones diversas y suficientes en las bibliotecas escolares que permitan mantener los servicios en llas IE y extenderlos a la comunidad. De igual manera busca garantizar el acceso a materiales diversos, no sólo en formato físico, sino tambien en digital.</t>
  </si>
  <si>
    <t>Este indicador busca dar cuenta de las acciones desarrolladas por el nivel central de la SED para dotar, fortalecer y renovar la colección bibliográfica (en diferentes soportes) de las bibliotecas escolares de las instituciones educativas IE</t>
  </si>
  <si>
    <t>Este producto esta compuesto por: a. Reglamentación procesos de selección y adquisición, b. Línea de actualización de colecciones y c.  Biblioteca Escolar digital</t>
  </si>
  <si>
    <t>Meta 1: Implementar el programa de innovación y transformación pedagógica en el 100% de los colegios públicos de Bogotá que permita el cierre de brechas educativas y responda a los cambios sociales, culturales y económicos del Siglo XXI.</t>
  </si>
  <si>
    <t>Construir y adecuar instalaciones educativas que tengan en cuenta las necesidades de los niños y las personas con discapacidad y las diferencias de género, y que ofrezcan entornos de aprendizaje seguros, no violentos, inclusivos y eficaces para todos</t>
  </si>
  <si>
    <t>(Sumatoria de  IED con colecciones fortalecidas en las líneas de colecciones básicas, profundización y especializción/ sumatoria de IED con bibliotecas escolares) * 100</t>
  </si>
  <si>
    <t>Este producto se medirá teneindo en cuentas los colegios distritales que reciben y fomentan el uso  a las colecciones físicas y digitales en su biblioteca Escolar</t>
  </si>
  <si>
    <t>Instrumentos de medición de circulación y uso de las coleccionesfísicas y digitales y procesos de sistematización de su uso pedagógico en el aula de claes.</t>
  </si>
  <si>
    <t>FICHA TÉCNICA INDICADOR DE PRODUCTO 3.1.4. ACOMPAÑAMIENTO BIBLIOTECAS RURALES</t>
  </si>
  <si>
    <t xml:space="preserve">Instituciones Educativas  con bibliotecas escolares en sedes de la ruralidad que cuentan con acompañamiento diferencial </t>
  </si>
  <si>
    <t>3.1. Disminución del déficit de espacios y servicios de la cultura escrita en el territorio urbano y rural de Bogotá. Este producto busca que en el marco del acompañamiento que realiza el Plan de Fortalecimiento de las Bibliotecas escolares, se pueda garantizar el funcionamiento permanente de las bibliotecas escolares rurales, brindando condiciones que permitan la prestación permanente de servicios, la extensión de servicios bibliotecarios y el fomento de la lectura, la escritura y la oralidad a la comunidad educativa.</t>
  </si>
  <si>
    <t>El indicador describe los procesos para garantizar la prestación permanentes de servicios en las bibliotecas rurales en términos de colecciones, personal de apoyo, servicios de extención y prestamo y acciones de fomento de la lectura, la escritura y la oralidad.</t>
  </si>
  <si>
    <t>El producto busca atender de manera pertinente las necesidades propias de la educación en la ruralidad, brindando condiciones a las bibliotecas escolares para ofrecer servicios de manera permanente y exterder los mismos al territorio en el que se encuentra.</t>
  </si>
  <si>
    <t xml:space="preserve">Derechos humanos </t>
  </si>
  <si>
    <t xml:space="preserve">Sumatoria Instituciones Educativas  con bibliotecas escolares en sedes de la ruralidad que cuentan con acompañamiento diferencial </t>
  </si>
  <si>
    <t>28 IE</t>
  </si>
  <si>
    <t>Plan de Fortalecimiento de Bibliotecas escolares</t>
  </si>
  <si>
    <t>2033</t>
  </si>
  <si>
    <t>La medición se realizará a partir de los planes de accion modelo de las Bibliotecas Escolares</t>
  </si>
  <si>
    <t>Plan de acción y cronograma de actividades Bibliotecas Escolares Rurales</t>
  </si>
  <si>
    <t>FICHA TÉCNICA INDICADOR DE PRODUCTO 3.1.5. ACTUALIZACIÓN DE ESPACIOS</t>
  </si>
  <si>
    <r>
      <rPr>
        <b/>
        <i/>
        <sz val="12"/>
        <color rgb="FF000000"/>
        <rFont val="&quot;Arial Narrow&quot;, Arial"/>
      </rPr>
      <t>Entidad</t>
    </r>
    <r>
      <rPr>
        <sz val="12"/>
        <color rgb="FF000000"/>
        <rFont val="&quot;Arial Narrow&quot;, Arial"/>
      </rPr>
      <t>: Secretaría de Cultura, Recreación y Deporte</t>
    </r>
  </si>
  <si>
    <t xml:space="preserve">Este indicador corresponde al porcentaje de espacios de lectura actualizados a partir de los lineamientos del Plan Institucional de Gestión Ambiental PIGA, orientado a los principios de accesibilidad y sostenibilidad energética, lo que requiere la caracterización y diagnóstico de los espacios de lectura frente a estos criterios, teniendo en cuenta, en términos de accesibilidad, a las personas con movilidad reducida, baja estatura, discapacidad visual, discapacidad auditiva, discapacidad cognitiva, personas mayores e infancia. También, la medición de la huella ambiental de estos espacios, cada cuatro años se hará el análisis de la huella ambiental de Biblored y su relación con la sostenibilidad ambiental, según las tendencias recabadas y analizadas en los años anteriores; esto a fin de identificar si las acciones por la sostenibilidad energética y el ecourbanismo, desarrolladas, tienen el impacto esperado. </t>
  </si>
  <si>
    <t>Este producto implica, por un lado, la realización de espacios de sensibilización y capacitación en torno al consumo de energía en las bibliotecas con todo el personal que trabaja en ellas. Por el otro, la implementación de Fuentes No Convensionales de Energía Renovable. En este caso, pueden articularse centros de estudio, semilleros, universidades, grupos de investigación e iniciativas comunitarias o locales que deseen participar en el diseño e implementación de estas fuentes en las bibliotecas, a través de estímulos que premien su implementación. Se complementará con el diseño de una estrategia que contribuya a la capacitación al recurso humano que labora en estos espacios de lectura, sobre responsabilidad ambiental y la aplicación de las tres R. A partir del análisis de sostenibilidad, la capacitación y la sensibilización, se construirá en conjunto con el personal de la Red y grupos de interés la estrategia de sostenibilidad energética y ecourbanismo a aplicar, con periodos de monitoreo que permitan hacer ajustes cuando sea necesario. Los espacios que se adecuen deben estar dotados de personal y material que permita que sean espacios seguros para la infancia, niños y niñas desde: cambiadores, salas para extracción de leche, personal capacitado para acompañar, y que desarrollen programas y actividades artísticas y lecto escritura que apoyen procesos de aprendizaje tanto de las mujeres como de los niños y niñas que los utilizan. Para lograr esta adecuación física y de talento humano se debe entender cuál es el estado actual de los espacios de lectura en términos de cuidado y generar una estrategia de participación por localidad en los sectores aún desatentididos por el sistema distrital de cuidado para entender qué necesitan las personas por territorio. También se debe hacer un ciclo de formación para mediadores y bibliotecarios que puedan apoyar  el funcionamiento de los espacios adaptados. Mediación en la primera infancia y niñez a cargo de la escuela de lectores. Desde programación cultural se debe generar una oferta que rote por los espacios destinados a esta inciativa. La actualización de espacios también implica brindar servicios de conectividad óptimos, así como disponer de dispositivos electrónicos actualizados y en buen estado que permitan reducir las barreras de acceso a la cultura escrita en Bogotá. 
En relación con la disposición de espacios de lectura accesibles y actualizados se debe tener en cuenta la normativa actual y además el género, la perspectiva de cuidado (redistribución de tiempo para cuidadores), las personas con movilidad reducida, baja estatura, discapacidad visual, discapacidad auditiva, discapacidad cognitiva, mobiliario cómodo para personas mayores e infancia y salas de lectura en voz, cambiadores, salas para extracción de  leche. Esto implica realizar  un diagnóstico  frente al estado actual de las bibliotecas a este respecto para establecer los objetivos, acciones a realizar, fechas y recursos para la adecuación y actualización de los espacios de lectura. La tercera fase tiene que ver con la ejecución de las adecuaciones y actualizaciones. Se espera que una vez realizadas estas labores, la entidad realice un proceso de retroalimentación con ususarios y usuarias de los espacios de lectura. Estos incluyen grupos focales o espacios de participación en los que estas personas manifiesten sus percepciones y sugerencias, lo cual contribuirá a la mejora de este proceso durante el periodo de vigencia de la PPLEO.</t>
  </si>
  <si>
    <t xml:space="preserve"> 9.1 Desarrollar infraestructuras fiables, sostenibles, resilientes y de calidad, incluidas infraestructuras regionales y transfronterizas, para apoyar el desarrollo económico y el bienestar humano, haciendo especial hincapié en el acceso asequible y equitativo para todos</t>
  </si>
  <si>
    <t xml:space="preserve">Ambiental, Poblacional diferencial </t>
  </si>
  <si>
    <t>Equipamientos</t>
  </si>
  <si>
    <t xml:space="preserve">La medición de este indicador contempla un registro con tres variables: número de bibliotecas adecuadas, disponibilidad de apartos tiflotécnicos y tipo de adecuaciones realizadas. Estas pueden ser rastreadas a través del avance de las labores de adecuación, y complementadas con información del Observatorio de Prácticas de Lectura. Así mismo, se recomienda efectuar un ejercicio cualitativo con ususarios y usuarias de los espacios de lectura, el cual nos permita identificar sus percepciones sobre los cambios en las bibliotecas y otros espacios, además de sus sugerencias frente al tema.
Cada cuatro años se hará el análisis de la huella ambiental de Biblored y su relación con la sostenibilidad ambiental, para esto considerará  las emisiones directas asociadas a las actividades que se realizan ahí como consumos de combustibles fósiles en maquinaria o vehículos, pérdidas de gases refrigerantes, etc.); las emisiones indirectas asociadas al consumo energético adquirido y consumido y otras emisiones indirectas generadas como consecuencia de las actividades de Biblored que tienen que ver con transportes externos, distribución del producto elaborado o gestión del fin de vida del producto y empaques, merchandising, etc.  Esto con relación a los años anteriores. Estos datos se multiplican por los factores de emisión de cada uno. Esto se soportará en dos instrumentos de índole cuantitativa a través de un registro que cada espacio de lectura diligenciará en el mes, para que al cabo de los cuatro años puedan compararse los cambios en el consumo año tras año. El registro contiene tres variables: lugar (Biblioteca pública), nivel de consumo, y descripción general de las activiades en las que se da este consumo, por ejemplo, recarga de dispositivos electrónicos, uso de electrodomésticos, uso de ascensores, iluminación, etc., consumo de agua, tonelada de residuos, etc.  Al final del año se realizará un consolidado general que promedie el consumo anual y las principales acciones que implican este uso. Este registro permitirá hacer una comparación entre los años que hacen parte de la medicón cuatrienal. 
</t>
  </si>
  <si>
    <t>Maurizio Toscano Giraldo</t>
  </si>
  <si>
    <t>Subdirector de infraestructura y patrimonio cultural</t>
  </si>
  <si>
    <t xml:space="preserve"> infraestructura y patrimonio cultural</t>
  </si>
  <si>
    <t>FICHA TÉCNICA INDICADOR DE PRODUCTO 3.1.6. DESARROLLO EDILICIA</t>
  </si>
  <si>
    <t>Secretaría de Cultura, Recreación y Deporte - DLB</t>
  </si>
  <si>
    <t>Secretaría de Cultura, Recreación y Deporte - Subdirección de infraestructura y patrimonio cultural</t>
  </si>
  <si>
    <t xml:space="preserve">La creación de bibliotecas y/o puntos de lectura en equipamientos híbridos combina la visión de ciudad planteada en el instrumento de planeación territorial y la idea de descentralización de la cultura escrita en Bogotá. De esta manera, a partir de planificación de equipamientos con diferentes servicios necesarios para las poblaciones, se atenderá la necesidad de cobertura de los espacios de lectura en la ciudad. A través de este producto la SCRD busca garantizar que en los equipamientos hibridos que se construyan en la ciudad se incluya un espacio para bibliotecas teniendo en cuenta los lineamientos de calidad espacial establecidos en el POT. El producto contempla, la delimitación del suelo, estudios, diseños y licencias, urbanismo, interventoría, dotación de colecciones y mobiliario, operación y fucionamiento. 
El producto también incluye la revisión, adecuación, modernización y construcción de espacios de lectura alternativos según su pertinencia y usabilidad. 
</t>
  </si>
  <si>
    <t>Territorial, Ambiental</t>
  </si>
  <si>
    <t>Bibliotecas y/o puntos de lectura</t>
  </si>
  <si>
    <t>Junio de 2022</t>
  </si>
  <si>
    <t>Plantas Físicas y Mobiliario DLB</t>
  </si>
  <si>
    <t>Alo 16</t>
  </si>
  <si>
    <t>UPL</t>
  </si>
  <si>
    <t>FICHA TÉCNICA INDICADOR DE PRODUCTO 3.1.7. ORALOTECA</t>
  </si>
  <si>
    <t xml:space="preserve">Oraloteca construida y en funcionamiento </t>
  </si>
  <si>
    <t xml:space="preserve">Secretaría de Cultura, Recreación y Deporte - DLB </t>
  </si>
  <si>
    <t>Secretaría de Cultura, Recreación y Deporte -Subdirector de infraestructura y patrimonio cultural</t>
  </si>
  <si>
    <t xml:space="preserve">La construcción y puesta en marcha de una oraloteca implica una medición anual que dé cuenta del proceso de: 1) adquisición del suelo y diseño del programa preliminar, 2) Estructuración del proyecto, 3) Diseños, 4) Obra y dotación, 5) Entrega y puesta en funcionamiento.
Cada una de los procesos tiene un porcentaje de avance de: 1) adquisición del suelo y diseño del programa (15%) , 2) Estructuración del proyecto (5%), 3) Diseños (15%), 4) Obra y dotación (40%), 5) Entrega y puesta en funcionamiento (25%).
Entre 2023 y 2024 se realizará la adquisición del suelo y diseño del programa, en 2025 estructuración del proyecto y diseños, en 2026 se inicia la obra, que finalizará en 2027, en 2028 se planea realizar la entrega y puesta en funcionamiento.
Cada una de estas fases cuenta con elementos diferentes de acuerdo al avance del proyecto. Así, el inicio se centra en la definición del alcance, objetivos, roles y personas encargadas de este proyecto. La fase de diseño implica la identificación y descripción de cada una de las actividades del plan de trabajo para el desarrollo de todo el proceso desde el inicio hasta la entrega del mismo. Allí también se definirán los recursos económicos, los grupos o personas que apoyarán desde distintas perspectivas la construcción y puesta en marcha de la oraloteca. Posteriormente vendrá la construcción de la oraloteca. Su avance será medido a través de un porcentaje de avance, teniendo como base el plan de trabajo y las fechas estipuladas. </t>
  </si>
  <si>
    <t xml:space="preserve">El producto inicia con la definición de la tipologia de oralotecas a ser inlcuida en la definicion de equipamientos culturales de fomento a la lectura. La construcción y funcionamiento de este espacio, tal como se mencionó en la casilla anterior, consta de varias fases hasta llegar a su producto final. En cada una de ellas es importante considerar varios aspectos. En las fase de inicio y diseño debe existir una articulación entre las entidades responsables y corresponsables, pero también entre estas y ciertos grupos poblacionales, de manera que, desde su inicio, la oraloteca reconozca el enfoque de derechos y poblacional-diferencial. El diseño debe contemplar la construcción de espacios adecuados y pertinentes para grupos étnicos, grupos etarios, mujeres, personas con discapacidad, entre otros grupos, pues contribuye a indagar sobre temas espaciales, especialmente su dimensión social, y sobre los intereses y expectativas que tienen estas poblaciones frente a la cosntrucción y puesta en marcha de una oraloteca. Así mismo, se espera que la oraloteca le apunte al enfoque ambiental y apuestas de ecourbanismo y sostenibilidad energética del plan de acción de la PPLEO. Así, se espera que estos elementos sean considerados antes de la definición de los objetivos, roles y alcance del proyecto. De igual forma, se espera que el diseño de las colecciones sea nutrido por los grupos de investigación, institutos, universidades, archivos locales, fundaciones, etc. relacionados con la gestión y almacenamiento de archivos de tradición oral, audiovisuales, en lenguaje de señas, etc. Una vez construida, se debe garantizar su operacón y funcionamiento como parte de la Red Distrital de bibliotecas. </t>
  </si>
  <si>
    <t>De derechos /poblacional-diferencial</t>
  </si>
  <si>
    <t xml:space="preserve">x </t>
  </si>
  <si>
    <t>Oraloteca</t>
  </si>
  <si>
    <t xml:space="preserve">Se realizará el seguimiento al avance de la metas según  los proyectos de infraestructura que se adelanten vigencia a vigencia. Los avances en la construcción y puesta en marcha de la oraloteca tendrán una medición mixta. En ella se establecerá un instrumento de registro para cade fase en el cual se tendrán en cuenta las siguientes variables: fase (nombrar la fase según el caso), actividades y porcentaje de avance. La variable de actividades tendrá una subvariable que corresponde a la descripción de cada actividad adelantada en la fase, los recursos empleados, las personas encargadas y la entidad a la que pertenencen. El porcentaje de avance se establecerá según la fase y los cálculos de porcentaje de avance del proyecto. Junto a este registro, en los casos de las fases inicial y de diseño, se debe entregar un informe que exponga los principales aspectos que fueron abordados en la articulación con grupos poblacionales y diferenciales, esto es, la descripción del espacio de diálogo, principales aspectos tratados, compromisos, y recomendaciones. </t>
  </si>
  <si>
    <t xml:space="preserve">Informes y registros presentados </t>
  </si>
  <si>
    <t xml:space="preserve">60 días </t>
  </si>
  <si>
    <t>FICHA TÉCNICA INDICADOR DE PRODUCTO 3.1.8. ARTICULACIÓN ESPACIOS</t>
  </si>
  <si>
    <t>Secretaría de Cultura, Recreación y Deporte-DLB</t>
  </si>
  <si>
    <t>SDDE</t>
  </si>
  <si>
    <t xml:space="preserve">Territorial </t>
  </si>
  <si>
    <t>Puestos de lectura</t>
  </si>
  <si>
    <t>UPR</t>
  </si>
  <si>
    <t>Directora de Lectura y Bibliotecas</t>
  </si>
  <si>
    <t>FICHA TÉCNICA INDICADOR DE PRODUCTO 3.1.9. TERRITORIOS LECTORES</t>
  </si>
  <si>
    <t>El indicador da cuenta del número de territorios lectores que cumplan con las condiciones de dotación en infraestructura física, digital y social. El número de territorios será desagregado por número de personas beneficiadas de los programas y servicios, número de articulaciones con equipamientos sociales y culturales del territorio.</t>
  </si>
  <si>
    <t xml:space="preserve">Territorios lectores es un producto que busca decentralizar y democartizar el acceso al conocimiento y la información a partir de generar, rediseñar, articular diferentes espacios y programas de lectura, escritura y oralidad a lugares de la ciudad donde existe insuficiencia. Esto implica conocer los territorios y sus dinámicas para buscar pertinencia desde las propuestas institucionales y adaptar la apropiación de las prácticas LEO a la cotidianidad de las personas, a su experiencia. Territorios lectores se diseña a partir de los datos levantados sobre ruralidad y zonas deficitarias en las localidades de Bogotá por la línea de Comunidad y Territorio de la DLB. A partir de esa primera etapa diagnóstica se plantean dos estrategias que apuntan a: 1. Infraestructura física (diseño de espacios pertinentes para la ruralidad, las periferias y otras zonas deficitarias, diseño de biblomóvil y biblioteca itinerante para la ruralidad, dotación de colecciones y material de lectura)  digital (conectividad y recursos digitales) y movilidad (cercanía a los espacios de lectura y servicios de extensión) y 2. Infraestructura social (articulación con equipamientos sociales y culturales de base ciudadana, articulación con bibliotecas comunitarias de territorios rurales, articulación con bibliotecas públio-escolares, programas de formación de bibliotecarios y mediadores rurales, programa de formación de alfabetización, eventos de valoración social del libro, espacios de participación ciudadana, oferta sobre cultura escrita diferenciada basada en el diálogo de saberes) comunicación y difusión (estrategia de comunicación y difusión de asuntos de la cultura escrita para ruralidad -evaluación de pertinencia de los medios de difusión utilizados y rediseño de estrategia que se adapte a las dinámicas del territorio-, articulación con gestores y líderes territoriales, visibilización de autores y creadores locales, agendas rurales académicas y culturales). Los territorios lectores tendrán una delimitación propia, no necesariamente aunada a las localidades o a las UPR, que saldrá de la etapa de planeación donde se agruparán territorios según sus necesidades, acciones y prácticas de la cultura escrita. Esto demanda un proceso paralelo de diseño del mapa de territorios lectores que serán un circuito de cultura escrita rural y que, en vinculación con iniciativas privadas, desarrollarán medios de productividad alrededor del libro, la lectura, la escritura y la oralidad, estableciendo estos terriotrios como referente cultural para la ciudadanía. </t>
  </si>
  <si>
    <t>Territorios lectores</t>
  </si>
  <si>
    <t xml:space="preserve">La medición de este indicador se hará diferenciada por cada territorio lector teniendo en cuenta: 1. Levantamiento de datos cuantitavos según las categorías en la medición (número de personas beneficiadas de los programas de formación, número de articulaciones con equipamientos sociales y culturales del territorio). 2. Levantamiento de datos de agenda participativa a partir de grupos focales con las personas del territorio participantes y beneficiadas del proyecto. Una vez se recojan los datos diferenciados por territorio se hará un informe de análisis y sistematización con los datos de todos los territorios lectores apuntando a la incidencia del proyecto y las recomendaciones para su continuidad y sostenibilidad. </t>
  </si>
  <si>
    <t>FICHA TÉCNICA INDICADOR DE PRODUCTO 3.1.10. SEÑALIZACIÓN</t>
  </si>
  <si>
    <t>Secretaría de Cultura, Recreación y Deporte -DLB</t>
  </si>
  <si>
    <t xml:space="preserve">Este indicador mide el número de Bibliotecas públicas señalizadas por el Instituto Distrital de Turismo que hacen parte del inventario de atractivos turísticos de Bogotá </t>
  </si>
  <si>
    <t xml:space="preserve">Actualmente, en Bogotá existen cuatro (4) bibliotecas públicas en el inventario de atractivos turísticos del Viceministerio de Turismo: la Biblioteca Pública El Tunal Gabriel García Márquez, la Biblioteca Pública El Tintal Manuel Zapata Olivella, la Biblioteca Pública Virgilio Barco, la Biblioteca Pública Julio Mario Santo Domingo. 
En el marco de la Política Pública LEO, el Instituto Distrital de Turismo avanzará con la contratación del diseño, fabricación, instalación y entrega de una (1) señal turística para cada una de las bibliotecas públicas que hacen parte del inventario de atractivos turísticos de Bogotá, elaborado por el Viceministerio de Turismo.
De igual manera, desde Biblored se desarrollará una estrategia para que las biblitoecas que aún no están incluidas en el inventario de atractivos turísticos del Ministerio de Comercio, se conviertan también en atractivos turísticos y posteriormente puedan ser partícipes del proceso de señalización. </t>
  </si>
  <si>
    <t>Inventario Turistico</t>
  </si>
  <si>
    <t>2023</t>
  </si>
  <si>
    <t xml:space="preserve">Este indicador se mide a través de la sumatoria anual de bibliotecas públicas que hacen parte del inventario de atractivos turísticos de Bogotá, señalizadas por el Instituto Distrial de Turismo. Así mismo, se recomienda que desde Biblored, después de la implementación de esta señalización se realice un análisis cualitativo que indague sobre las persepciones y sobre el impacto que tiene esta señalización en el reconocimiento y visita a los espacios de lectura por parte de la ciudadanía. Este ejercicio puede compararse con las respuestas de preguntas de la EBC que den cuenta de las razones por las que la ciudadanía no asiste a los espacios de lectura y del conocimiento que tiene las personas sobre la existencia de estos espacios. La información levantada podrá complementar la base de datos del Observatorio de Prácticas de Lectura y Escritura de la ciudad.      </t>
  </si>
  <si>
    <t xml:space="preserve">Inventario señalización turística IDT - Reportes e informes DLB </t>
  </si>
  <si>
    <t>Andrés Clavijo Rangel</t>
  </si>
  <si>
    <t>Subdirector de Gestión de Destino</t>
  </si>
  <si>
    <t>andres.clavijo@idt.gov.co</t>
  </si>
  <si>
    <t>Gloria Verónica Zambrano</t>
  </si>
  <si>
    <t>FICHA TÉCNICA INDICADOR DE PRODUCTO 3.1.11. BDB</t>
  </si>
  <si>
    <t>PRODUCTO APAGADO</t>
  </si>
  <si>
    <t xml:space="preserve">Este indicador se refiere  al número de visitas que recibe la Biblioteca Digital de Bogotá al año. </t>
  </si>
  <si>
    <t xml:space="preserve">Se parte de la información recogida sobre el uso de la Biblioteca Digital de Bogotá para el usuario a fin de establecer cuáles deben ser las nuevas funcionalidades para el desarrollo y el mantenimiento de la plataforma en términos de acualización, seguridad, monitoreo y diseño digital. Se debe realizar soporte y monitoreo permanente de la plataforma digital de la biblioteca, además del seguimiento a métricas de acceso y uso de los contenidos y colecciones digitales, de manera que se puedan tomar decisiones sobre los contenidos a cosechar o suscribir. Adicionalmente, este producto plantea un seguimiento de procesos de alfabetización digital de las iniciativas de formación que se dan en la plataforma (lectura digital, conocimiento del algoritmo). </t>
  </si>
  <si>
    <t xml:space="preserve">Para 2040, aumentar el indíce de apropiación social de los espacios de acceso público alrdedor de la cultura escrita en Bogota al 0,08 </t>
  </si>
  <si>
    <t>Visitas</t>
  </si>
  <si>
    <t xml:space="preserve">Se deben diseñar dos metodologías de medición: 1. Funcionamiento y mantenimiento de la plataforma en términos de funcionalidad 2. Estrategia de participación para medir de manera desagregada la experiencia del usuario, la evaluación de material y el desarrollo de nuevas funcionalidades. </t>
  </si>
  <si>
    <t>Carlos Gaitan</t>
  </si>
  <si>
    <t>FICHA TÉCNICA INDICADOR DE PRODUCTO 3.1.12. FORTALECIMIENTO BIBLIOTECAS COMUNITARIAS</t>
  </si>
  <si>
    <t>Bibliotecas comunitarias con nivel de madurez alto</t>
  </si>
  <si>
    <t>Aumentar</t>
  </si>
  <si>
    <t>Sumatoria de bibliotecas comunitarias con un nivel de madurez alto / sumatoria de bibliotecas incluidas en el programa de fortalecimiento de bibliotecas comunitarias)*100</t>
  </si>
  <si>
    <t>Madurez de bibliotecas comunitarias</t>
  </si>
  <si>
    <t>En la primera parte de 2023 se establecerán las categorias cuatificables para medir el nivel de madurez.</t>
  </si>
  <si>
    <t>FICHA TÉCNICA INDICADOR DE PRODUCTO 3.1.13. BIBLIOTECAS PERSONALES</t>
  </si>
  <si>
    <t xml:space="preserve">Personas participantes de los eventos de valoración del libro y la lectura  </t>
  </si>
  <si>
    <t>El indicador mide el número de personas participantes que se vinculan y participan con sus bibliotecas personales en los eventos de valoración del libro y la lectura en donde se realizan préstamos e intercambios.</t>
  </si>
  <si>
    <t>La estrategia de bibliotecas personales para intercambio y préstamo de libros en redes comunitarias se hará a través de la articulación entre bibliotecas comunitarias, bibliotecas públicas y casas culturales. En primer lugar se debe desarrollar una estrategia de sensibilización sobre las bibliotecas personales. Con este punto de partida, se desarrollá una estrategia de intercambio y préstamo de libros con siguientes componentes: 1. Estrategia de comunicación local e invitación a la participación. 2. Eventos de valoración del libro y la lectura (1 por localidad) convocados en parques, plazas, mercados y otros espacios de encuentro ciudadano.</t>
  </si>
  <si>
    <t>Para 2040, aumentar el índice de apropiación social de los espacios de la cultura escrita en Bogotá al 0,08.</t>
  </si>
  <si>
    <t xml:space="preserve">Sumatoria de número de personas participantes de los eventos de valoración del libro y la lectura </t>
  </si>
  <si>
    <t xml:space="preserve">En la etapa de implementación de la estrategia de intercambio se debe tener en cuenta el número de bibliotecas personales inscritas, el número de eventos de valoración del libro orientados a la relevancia del intercambio, la donación y el préstamo, número de iniciativas comutarias vinculadas y el número de ciudadanos participantes en los eventos. </t>
  </si>
  <si>
    <t>Informe de la DLB</t>
  </si>
  <si>
    <t>FICHA TÉCNICA INDICADOR DE PRODUCTO 3.1.14. MEDIADORES CON GESTIÓN TERRITORIAL</t>
  </si>
  <si>
    <t xml:space="preserve">Mediadores territoriales capacitados y actualizados en gestión territorial </t>
  </si>
  <si>
    <t xml:space="preserve">El indicador se refiere a la cantidad de mediadores territoriales capacitados en gestión territorial para la cultura escrita en la ciudad.  </t>
  </si>
  <si>
    <t>Este programa propone la consolidación de un equipo de mediadores capacitados y actualizados en gestión territorial (en principio, para operar en zonas periféricas o de difícil acceso a la cultura escrita en Bogotá) a través del siguiente proceso: 
1. Diseño del programa de formación en gestión territorial (oferta de formación-establecimiento de mínimos-temáticas relevantes y temáticas transversales), diseño de la oferta según las líneas misionales de la DLB: política pública, cultura digital, proyectos editoriales, programación cultural y comunidad y territorio (cada una de las líneas contará con un de mediadores territoriales para capacitarlos en gestión). 
2. Creación y acompañamiento de acciones y proyectos en territorio.
3. Rutas de articulación con equipamientos sociales y culturales en territorio. Una vez terminado el ciclo de formación los mediadores territoriales empezará la operación en territorio y darán cuenta de información diágnostica para establecer los cambios y comportamientos de las personas en relación con las práctica y los espacios LEO y el desarrollo de actividades de participación ciudadana, fomento de actividades creativas alrededor del libro. 
4. Reportes de gestión territorial.</t>
  </si>
  <si>
    <t>Para 2040, aumentar el índice de apropiación social de los espacios de acceso público alrededor de la cultura escrita en Bogotá al 0,08</t>
  </si>
  <si>
    <t>4.5 No discriminación en la educación</t>
  </si>
  <si>
    <t xml:space="preserve">(Sumatoria de mediadores territoriales capacitados y actualizados en gestión territorial / sumatoria de mediadores territoriales) x 100 </t>
  </si>
  <si>
    <t>Mediadores</t>
  </si>
  <si>
    <t xml:space="preserve">Se registrará el número de mediadores capacitados y actualizados en gestión territorial operando, número de proyectos adelantados, cantidad de población vinculada a los proyectos, y número de articulaciones con equipamientos sociales y culturales. Anualmente se presentará un informe de sistematización sobre análisis de las operaciones. Este informe será el consolidado de todos los territorios abarcados por todos los mediadores que hacen parte del programa. </t>
  </si>
  <si>
    <t>A 2022 se cuenta con 98 mediadores territoriales</t>
  </si>
  <si>
    <t>FICHA TÉCNICA INDICADOR DE PRODUCTO 3.1.15. SISTEMA DISTRITAL</t>
  </si>
  <si>
    <t xml:space="preserve">Aumento en el índice de apropiación social de los espacios de acceso público alrededor de la cultura escrita en Bogotá. 										</t>
  </si>
  <si>
    <t>El indicador da cuenta del número de articulaciones nuevas o renovadas con otras instituciones que fortalecen con su oferta de servicios el Sistema Distrital de Bibliotecas.</t>
  </si>
  <si>
    <t>El Sistema Distrital de Bibliotecas es la estrategia que a nivel de ciudad articula las bibliotecas públicas, escolares, comunitarias, de instiuciones de educación superior y universitarias para ampliar el acceso de las y los bogotanos a la cultura escrita. Para su desarrollo sostenible, se deben vincular año a año nuevas instituciones y asimismo, fortalecer las alianzas hechas en función del desarrollo de nuevos servicios disponibles para toda la ciudadanía.</t>
  </si>
  <si>
    <t>Para 2040, aumentar el indíce de apropiación social de los espacios de la cultura escrita en Bogotá a 0,08</t>
  </si>
  <si>
    <t>Alianzas para lograr los objetivos</t>
  </si>
  <si>
    <t xml:space="preserve">Enfoque de Derechos Humanos </t>
  </si>
  <si>
    <t>Articulaciones</t>
  </si>
  <si>
    <t xml:space="preserve">Año </t>
  </si>
  <si>
    <t>La medición de este producto se hace anualmente a partir del reporte de alianzas activas, en el marco del desarrollo del Sistema Distrital de Bibliotecas. El reporte de medición incluye  documentos que soportan la articulación de las entidades al sistema, planes de acción concertados, actas de gestión en el marco del proyecto, entre otros.</t>
  </si>
  <si>
    <t>Informe de gestión anual generado por la  DLB</t>
  </si>
  <si>
    <t>FICHA TÉCNICA INDICADOR DE PRODUCTO 3.1.16. PUBLICACIÓN LAV</t>
  </si>
  <si>
    <t>Títulos editados de Libro al Viento</t>
  </si>
  <si>
    <t>Relación con el Resultado Esperado 3.1 Disminución del déficit de espacios y servicios de la cultura escrita en el territorio urbano y rural de Bogotá.</t>
  </si>
  <si>
    <t>Cada año la gerencia de Literatura edita diferentes títulos de Libro al Viento, una publicación física y virtual de obras de la literatura universal, latinoamericana y colombiana de alta calidad literaria y de diversos géneros, dirigida a lectores de todas las edades que circula de manera gratuita por la ciudad de Bogotá en una sola colección, los cuales se publican de manera virtual o física. Estos libros, una vez impresos, se distribuyen de manera gratuita por toda la ciudad en espacios convencionales y no convencionales de lectura, y de manera digital, son de libre circulación en diferentes bibliotecas digitales. Los títulos que se editan se definen cada año a través de un comité editorial organizado por la Gerencia. La medición es anual dado que la programación de los títulos se planea por año.</t>
  </si>
  <si>
    <t>Libro al Viento es una publicación física y virtual de obras de la literatura universal, latinoamericana y colombiana de alta calidad literaria y de diversos géneros, dirigida a lectores de todas las edades que circula de manera gratuita por la ciudad de Bogotá en una sola colección. La premisa principal de Libro al Viento es que sus ejemplares son un bien público de todos los bogotanos por lo tanto pueden circular entre ellos una vez son leídos. La presencia física y digital de los ejemplares de Libro al Viento busca ofrecer gratuitamente a grupos poblacionales alejados de los habituales centros artísticos y culturales de la ciudad, así como a los ciudadanos en general, referentes literarios que se salgan de los textos a los que están acostumbrados y que puedan irrumpir entonces en su cotidianidad y abrir nuevos sentidos y horizontes. Contribuyendo a la creación y dinamización de espacios convencionales y no convencionales de lectura como parques, medios de transporte, plazas de mercado, hospitales, entre otros.</t>
  </si>
  <si>
    <t>3.1. Disminución del déficit de espacios y servicios de la cultura escrita en el territorio urbano y rural de Bogotá.</t>
  </si>
  <si>
    <t>Títulos de Libro al Viento</t>
  </si>
  <si>
    <t>Gerencia de Literatura</t>
  </si>
  <si>
    <t>Se hace la suma de los títulos de Libro al Viento cuyos archivos están finalizados al finalizar el año</t>
  </si>
  <si>
    <t>FICHA TÉCNICA INDICADOR DE PRODUCTO 3.1.17. RED BIBLIOTECAS ESCOLARES</t>
  </si>
  <si>
    <t>El indicador propone que cada año haya un número de bibliotecas escolares que se articula a los procesos de la Red de Bibliotecas Escolares del Distrito BE.</t>
  </si>
  <si>
    <t>El producto pasa por la contrucción de lineamientos, la definición de un plan de acción a corto, mediano y largo plazo y su implementación por 10 años hasta consolidar la RED</t>
  </si>
  <si>
    <t xml:space="preserve">Meta 1: Implementar el programa de innovación y transformación pedagógica en el 100% de los colegios públicos de Bogotá que permita el cierre de brechas educativas y responda a los cambios sociales, culturales y económicos del Siglo XXI.  </t>
  </si>
  <si>
    <t>ODS 4</t>
  </si>
  <si>
    <t>Sumatoria de IE del distrito con BE trabajando en Red / Sumatoria total de IE del distrito</t>
  </si>
  <si>
    <t>Instituciones Educativas Distritales IE</t>
  </si>
  <si>
    <t xml:space="preserve">La medición se realizará por la base de datos de las bibliotecas escolares adscritas a la red y la asistencia de los bibliotecarios escolares a los encuentros de la red. </t>
  </si>
  <si>
    <t>Bases de datos y listas de asistencia</t>
  </si>
  <si>
    <t xml:space="preserve">Ulia Yemail </t>
  </si>
  <si>
    <t>FICHA TÉCNICA INDICADOR DE PRODUCTO 3.1.18. BIBLIOTECAS TURÍSTICAS</t>
  </si>
  <si>
    <t xml:space="preserve">Este indicador mide la experiencia turística en términos de diseño, implementación y evaluación de una estrategía orientada a la apropiación y posicionamiento de los espacios bibliotecarios de la Red Distrital de Bibliotecas Públicas de Bogotá que hacen parte del inventario turístico del Distrito.
</t>
  </si>
  <si>
    <t xml:space="preserve">Un producto turístico es el resultado de la interacción de acciones concretas en el territorio, que conllevan a la armonización de los atractivos turísticos, materiales e inmateriales, servicios principales y complementarios, que se ofrecerán al mercado a través de los  diferentes actores de la cadena de valor (agencias, operadores, guías, medios), para satisfacer una demanda turística.
La experiencia turística del producto asociado a las bibliotecas se desarrollará a través de las siguientes acciones, que contemplan las fases de diseño, implementación y evaluación, en las 4 bibliotecas públicas que hacen parte del inventario del Viceministerio de Turismo (Tintal, Gabriel García Marqués, Virgilio Barco, Julio Mario Santodomingo). Cada año se seleccionará una biblioteca por parte de la Dirección de Lectura y Bibliotecas durante el primer trimestre de cada año para la creación de experiencia.
1. Campaña de difusión: 
* Campaña de difusión de las 4 Bibliotecas establecidas en medios digitales y la oferta general de BibloRed (Medios propios: Visitbogota.co). Se realizará durante un año, y estará dividida en: redes sociales (una publicación mensual), página web (una permanente sujeta a cambios si se considera necesario; y Blog, cuyos contenidos serán producto de la concertación con la Dirección de Lectura y Bibliotecas.
2. Creación conjunta (IDT - Coordinadores de bibliotecas - Dirección de lectura y Bibliotecas, y los equipos de comunicaciones o mercadeo de cada entidad, de una experiencia turística por biblioteca, dicha experiencia tendrá un taller de construcción conjunta de experiencia turística orientado por el IDT de acuerdo a las potencialidades y temáticas narrativas o conceptuales de cada biblioteca. Con el propósito, de permitir al público en general un acercamiento diferente a la biblioteca por medio de un recorrido o actividad experiencial en el que se dé cuenta de la oferta de la biblioteca y de la Red.
Esta actividad o recorrido está sujeta al diálogo y concertación previa de acuerdo a la necesidad manifiesta de cada biblioteca y la Dirección de lectura y Bibliotecas. 
La creación de cada experiencia por biblioteca tendrá las siguientes fases:
1: Articulación con la coordinación de la biblioteca priorizada por año en articulación con la Dirección de lectura y Bibliotecas - Taller de construcción de experiencias (Primer semestre del año)
2: Implementación de las experiencias con público general. (Segundo semestre)
3. Señalización con enfoque turístico en cada biblioteca priorizada por año. El IDT entregará las especificaciones técnicas de la señalización en el segundo trimestre de cada año. El contenido de cada señalización se construirá en conjunto con el IDT, la coordinación de cada biblioteca y la Dirección de lectura y bibliotecas.
</t>
  </si>
  <si>
    <t>Para 2040 aumentar el indice de apropiación social de los espacios de lectura a 0,08.</t>
  </si>
  <si>
    <t xml:space="preserve"> Bibliotecas </t>
  </si>
  <si>
    <t>Bibliotecas públicas que hacen parte del inventario de atractivos turísticos</t>
  </si>
  <si>
    <t>2028</t>
  </si>
  <si>
    <t>Teusaquillo, Suba, Kennedy, Tunjuelito</t>
  </si>
  <si>
    <t>La medición de este producto se realizará a través del informe de gestión (trazabilidad) relacionado con la experiencia turística en términos de diseño, implementación y evaluación del espacio bibliotecario seleccionado anualmente.
La información para la medición del indicador de experiencia turística se recolectará de la campaña de difusión mediante el alcance/impresiones de cada una de las publicaciones, entregando el informe correspondiente. Para cada año de implementación deberá presentarse un informe final sobre la estrategia de posicionamiento de la biblioteca priorizada por año, que dé cuenta de cómo se utilizó la información en redes sociales.
Además, se realizará la medición de la experiencia turística con el listado de asistentes a la actividad experiencial concertada entre el IDT y la coordinación de la Biblioteca. Esta actividad experiencial deberá contar con un documento informe que dé cuenta de la metodología sobre la actividad que se realice en cada biblioteca.</t>
  </si>
  <si>
    <t>Informe de gestión: que incluya el desarrollo del producto y describa cada una de sus diagnóstico, diseño, implementación, evaluación y propuesta de mejora por parte de IDT. Evidencia de inclusión de cada biblioteca en el inventario de IDT. Evidencias de reuniones, publicaciones, registro fotográfico, entre otros, que soporten el desarrollo de la experiencia.</t>
  </si>
  <si>
    <t>Jorge Iván Chacón Martinez</t>
  </si>
  <si>
    <t>Subdirección de Desarrollo y Competitividad</t>
  </si>
  <si>
    <t>Sandra Patricia Peñuela</t>
  </si>
  <si>
    <t>Subdirectora de Planeación</t>
  </si>
  <si>
    <t>FICHA TÉCNICA INDICADOR DE PRODUCTO 3.1.19. BDB</t>
  </si>
  <si>
    <t>Aumento en el índice de apropiación social de los espacios de acceso público alrededor de la cultura escrita en Bogotá.</t>
  </si>
  <si>
    <t>Este indicador se refiere al número de visitas que recibe la Biblioteca Digital de Bogotá al año.</t>
  </si>
  <si>
    <t xml:space="preserve">Se parte de la información recogida sobre el uso de la Biblioteca Digital de Bogotá para el usuario a fin de establecer cuáles deben ser las nuevas funcionalidades para el desarrollo y el mantenimiento de la plataforma en términos de acualización, seguridad, monitoreo y diseño digital. Se debe realizar soporte y monitoreo permanente de la plataforma digital de la biblioteca, además del seguimiento a métricas de acceso y uso de los contenidos y colecciones digitales, de manera que se puedan tomar decisiones sobre los contenidos a cosechar o suscribir. Adicional a ello se hacen actividades de mediación para dar a conocer la biblioteca a la ciudadanía. </t>
  </si>
  <si>
    <t>Para 2040, aumentar el indíce de apropiación social de los espacios de acceso público alrdedor de la cultura escrita en Bogota al 0,08</t>
  </si>
  <si>
    <t>A través de Google Analytics se miden eventos priorizando el análisis de interacciones como clics, reproducciones de video, descargas y eventos personalizados, dejando a las vistas de página como una métrica  dentro de un conjunto más amplio y detallado.</t>
  </si>
  <si>
    <t>La línea de base se asume desde junio de 2023 que es cuando cambió el sistema de medición para la plataforma</t>
  </si>
  <si>
    <t>FICHA TÉCNICA INDICADOR DE RESULTADO 4.1 CONSECUCIÓN LIBROS</t>
  </si>
  <si>
    <r>
      <rPr>
        <sz val="12"/>
        <color rgb="FF000000"/>
        <rFont val="Arial Narrow"/>
        <family val="2"/>
      </rPr>
      <t xml:space="preserve">Convocatorias ofertadas para el fortalecimiento de los agentes del sector
Acciones de fortalecimiento para editoriales independientes, emergentes y comunitarias, y librerías independientes
Formaciones realizadas en el marco del programa Escrituras de Bogotá
Acciones realizadas para aportar a la disminución del impacto medioambiental en el sector del libro y la lectura en Bogotá.
Personas beneficiadas por las actividades desarrolladas en el marco de la FILBO
Actividades del circuito de programación cultural realizadas entre Biblored y las librerías
Visitantes de la Feria de Editoriales Independientes
Materiales de editoriales y librerías locales en selección de compra de libros y contenidos para BP, BE y currículo escolar 
Estímulos entregados a editoriales con proyectos amigables con el medio ambiente  </t>
    </r>
    <r>
      <rPr>
        <sz val="11"/>
        <color rgb="FF000000"/>
        <rFont val="Calibri"/>
        <family val="2"/>
      </rPr>
      <t xml:space="preserve">                                                                                                                                                                                                                                      </t>
    </r>
  </si>
  <si>
    <t xml:space="preserve">IDARTES </t>
  </si>
  <si>
    <t>Rastrea los medios por los cuales se consiguen libros por parte de los encuestados</t>
  </si>
  <si>
    <t xml:space="preserve">Enfoque de Derechos Humanos, enfoque de género, enfoque ambiental, enfoque territorial, enfoque poblacional - diferencial </t>
  </si>
  <si>
    <t>Tipos de prácticas para la obtención de libros</t>
  </si>
  <si>
    <t>Encuesta bienal de lectura, escritura, oralidad y espacios de lectura SCRD</t>
  </si>
  <si>
    <t>Las variables en su valor positivo tienen una reasignación de valor como se desribe a continuación:
 P1400064000 = 1 17. ¿Cómo accede usted a materiales de lectura? (selección máximo 2 opciones) Los compra en físico
 P1400064010 = 1:  17. ¿Cómo accede usted a materiales de lectura? (selección máximo 2 opciones) Los compra en formato digital
 P1400064020 = 0,5:  17. ¿Cómo accede usted a materiales de lectura? (selección máximo 2 opciones) Los descarga gratuitamente por internet
 P1400064030 = 0,8: 17. ¿Cómo accede usted a materiales de lectura? (selección máximo 2 opciones) Préstamo bibliotecario
 P1400064040 = 0,5: 17. ¿Cómo accede usted a materiales de lectura? (selección máximo 2 opciones) Se los prestan
 P1400064050 = 0,3: 17. ¿Cómo accede usted a materiales de lectura? (selección máximo 2 opciones) Se los  regalan
 P1400064060 = 0,5: 17. ¿Cómo accede usted a materiales de lectura? (selección máximo 2 opciones) Trueque 
 P1400064070 = 0: 17. ¿Cómo accede usted a materiales de lectura? (selección máximo 2 opciones) Ninguna (no accede a materiales de lectura)
 Si un sujeto llega a un valor de 1, implica que compra libros por lo tanto apoya el ecosistema del libro, para llegar a ese valor se suman todas las variables con la modificación indicada y se divide entre 8, este valor es el indicador de cada sujeto, su promedio de todos los encuestados el índice general de la ciudad.</t>
  </si>
  <si>
    <t>FICHA TÉCNICA INDICADOR DE PRODUCTO 4.1.1 FORTALECIMIENTO AGENTES</t>
  </si>
  <si>
    <t>4.1 Mejoramiento de las condiciones de los actores creativos y productivos del ecosistema del libro</t>
  </si>
  <si>
    <t>Los procesos de fomento incluyen las convocatorias como becas, premios y apoyos concertados que tengan alguna relación con el campo del libro, la literatura, la escritura o en general, el ecosistema del libro, y las cuales brindan un apoyo económico, en especie o técnico a los proyectos artísticos que tengan un impacto directo en el campo literario. Estas convocatorias buscan apoyar a todos los agentes del campo desde la creación, es decir los autores, traductores e ilustradores, pasando por la publicación y comercialización del libro, en los cuales participan editores, librerías, distribuidores, y finalizando por el goce del libro, en el cual participan los promotores de lectura, entre otros. Todas estas convocatorias tienen como fin fortalecer el ecosistema del libro, pues al beneficiar a cada uno de los agentes, el ecosistema como un todo funciona de mejor manera, beneficiando a todos los agentes pero también al público último al brindar productos de calidad. La línea base corresponde a 15 convocatorias ofertadas en 2022, la medición es anual dado que la publicación de estas se hace a lo largo del año, y la información se recopila en los canales oficiales del Portafolio Distrital de Estímulos del sector Cultura.</t>
  </si>
  <si>
    <t>Los procesos de fomento incluyen todas las acciones enmarcadas en la dimensión fomento, es decir que implican un apoyo económico, técnico o en especie por la parte de la entidad a los diferentes agentes que hacen parte de la cadena del libro y que incluyen escritores, ilustradores, editores, promotores, librerías, entre muchos otros. La formulación de las convocatorias corresponde a las necesidades del sector y a discusiones generadas en instancias de participación ciudadana como lo es el Consejo Distrital de Literatura. Incluye premios a la creación literaria y becas para creadores, editoriales, librerías, traductores, ilustradores, pero además el Programa Distrital de Apoyos Concertados (PDAC) el cual ofrece recursos económicos y asistencia técnica a organizaciones sin ánimo de lucro, para que realicen proyectos encaminados a dinamizar las prácticas artísticas, culturales, patrimoniales y de cultura ciudadana. Si bien en el primer grupo la gerencia de Literatura decide la cantidad de estímulos a ofertar, en este segundo, al ser una convocatoria abierta a todas las artes, el número de apoyos varía año a año, dependiendo de aquellas ESAL que se presenten.</t>
  </si>
  <si>
    <t xml:space="preserve">Para el 2040, aumentar a 0,23 el índice de agencia en la consecucion de libros en Bogotá. </t>
  </si>
  <si>
    <t>Enfoque de  Derechos</t>
  </si>
  <si>
    <t>PDE Literatura</t>
  </si>
  <si>
    <t>Oferta de Programa Distrital de Estimulos en temas relacionados con el ecosistema del libro, y que hagan parte del portafolio que la entidad oferta por canales oficiales</t>
  </si>
  <si>
    <t>Canal oficial del Portafolio Distrital de Estímulos de Idartes</t>
  </si>
  <si>
    <t xml:space="preserve">Diana Reyes </t>
  </si>
  <si>
    <t>FICHA TÉCNICA INDICADOR DE PRODUCTO 4.1.2. FORTALECIMIENTO EDITORIALES INDEPENDIENTES</t>
  </si>
  <si>
    <t xml:space="preserve"> 4.1 Mejoramiento de las condiciones de los actores creativos y productivos del ecosistema del libro</t>
  </si>
  <si>
    <t>Corresponde al número de actividades realizadas en un (1) año que tiene como fin apoyare la gestión de las editoriales y librerías en las acciones de publicación, distribución, comercialización, divulgación, etc. Incluye acciones de edición comunitaria, las cuales promueven la formación en o fortalecimiento de las herramientas para la autoedición, las cuales van dirigidas a un público especializado o inicial. Estos procesos pueden ser talleres de una (1) o más sesiones, o acciones de menor duración como charlas, videos breves, conversatorios, podcast, etc. La línea de base incluye las acciones realizadas en el programa de internacionalización, vigente en 2022, y el cual busca el intercambio comercial y de saberes entre editores y libreros bogotanos y de otras importantes ciudades en el mundo editorial, como por ejemplo lo es Buenos Aires, así como la participación en la Feria de editoriales independientes La Vuelta, o la realización de Noviembre independiente o el Festival de literatura infantil y juvenil, los módulos de edición comunitaria del programa Escrituras de Bogotá y el taller de libreros.</t>
  </si>
  <si>
    <t>Las actividades de fortalecimiento para editoriales independiente, emergentes y cominitarios, y librerías independientes, incluyen todo tipo de acciones que busquen mejorar las condiciones de estos agentes del así como de la realización del oficio. Los editores independientes y emergentes son aquellos que no hacen parte de multinacionales o empresas de grandes recursos económicos, cuya producción litearia es considerablemente más pequeña que la de las grandes editoriales, al publicar menos títulos en el mismo periodo de tiempo, con un tiraje considerablemente menor, que muchas veces no supera los 500 libros. Las editoriales comunitarias son aquellas que se autogestionan y autopublican, con un tiraje y una capacidad menor que las anteriores. Por su parte, las librerías independientes son espacios pequeños y medianos, y que a diferencia de las grandes librerías tiene un menor inventario. Las actividades incluyen diferentes tipos de acciones como talleres cortos, charlas, conversatorios, apoyo para la participación en ferias y festivales, entre otros, como formación en edición comunitaria en la se exploran estrategias de autoedición para la producción, circulación y promoción alternativa de proyectos literarios independientes y autogestionados.
Desde Desarrollo Económico el apoyo consistirá en:
1. El fortalecimiento a unidades productivas a través de la ruta del fortalecimiento y crecimiento empresarial para las micro unidades productivas de Bogotá; es decir, aquellas que requieren capital para iniciar, cualificación en temas financieros y comerciales, y asesoría para encontrar nichos de mercado, el compromiso para la vigencia de la política pública es atender el siguiente número creciente de unidades productivos en el programa de fortalecimiento: 15 en 2023, 16 en 2024, 17 en 2025, 18 en 2026, 19 en 2027, 20 en 2028, 21 en 2029, 22 en 2030, 23 en 2031, 24 en 2032, 25 en 2033, 26 en 2034, 27 en 2035, 28 en 2036, 29 en 2037, 30 en 2038, 31 en 2039 y 32 en 2040. 
2. También se realizarán charlas, talleres y capacitaciones en las temáticas relacionadas con la formalización y la normativa empresarial. Las temáticas de charlas y talleres que se han tratado históricamente tienen que ver con: régimen simple de tributación, trámites legales para el funcionamiento de los negocios, formalización laboral, facturación electrónica, mecanismos de protección para la vejez, asociatividad, economía naranja y propiedad industrial, piso de protección social, registro único tributario (RUT), marketing digital, registro de marca, beneficio tributario renta exenta, beneficios de la formalización, formas jurídicas, pasos para crear empresa, registro y certificación de productos ante el invima. Y estas temáticas se van ajustando de acuerdo con las necesidades indicadas por las unidades productivas atendidas mediante otros servicios de fortalecimiento. El compromiso anual de asistentes será una meta creciente de 20 en 2023, 22 en 2024, 24 en 2025, 26 en 2026, 30 en 2027, 32 en 2028, 34 en 2029, 36 en 2030, 38 en 2031, 40 en 2032, 50 en 2033, 52 en 2034, 54 en 2035, 56 en 2036, 58 en 2037, 60 en 2038, 62 en 2039 y 65 en 2040.
3. La conexión de emprendimientos o unidades productivas a través de estrategias o programas de conexión a mercados mediante rueda de negocios, toda vez sean remitidos por el sector cultura.
4. Estrategias o programas que brindan a las unidades productivas una serie de herramientas de innovación y productividad relacionadas con la modernización de los canales de  venta y distribución de contenidos (inventarios y tecnológico), con una meta constante del 100% de las unidades productivas que participan en la cadena de valor del libro y que son remitidas por el sector Cultura a partir de 2023.</t>
  </si>
  <si>
    <t xml:space="preserve">Para 2040, aumentar a 0,23 el índice de agencia en la consecucion de libros en Bogotá. </t>
  </si>
  <si>
    <t>Sumatoria de actividades de fortalecimiento realizadas para el apoyo a editoriales independientes, emergentes y comunitarias, y librerías independientes</t>
  </si>
  <si>
    <t>Procesos de formación</t>
  </si>
  <si>
    <t xml:space="preserve">Se cuentan todas las acciones realizadas por el Idartes a lo largo de un (1) año y que tienen como fin apoyar a los editores independientes, emergentes y comunitarios, y a los libreros independientes. Desde la SDDE la medición se basará en en el desarrollo de las actividades de diferentes programas relacionados con fortalecimiento empresarial, se tendrán en cuenta los registros o listados de asistencia a los talleres. Se filtrarán estos registros y se tendrán en cuenta aquellas unidades productivas relacionadas con la cadena de valor del libro. Estas unidades son las unidades a reportar para el producto. También se entregarán listados de asistencia a talleres y procesos de conexión. En el desarrollo de las actividades de diferentes programas relacionados con prácticas o procesos de modernización empresarial, se tendrán en cuenta los registros o listados de asistencia a las actividades. Se filtrarán estos registros y se tendrán en cuenta aquellas personas relacionadas con la cadena de valor del libro.  </t>
  </si>
  <si>
    <t>Desarrollo económico entregará reporte con base en unidades productivas</t>
  </si>
  <si>
    <t>FICHA TÉCNICA INDICADOR DE PRODUCTO 4.1.3. ESCRITURAS BOGOTÁ</t>
  </si>
  <si>
    <t>Corresponde a la suma de los procesos de formación que hacen parte del programa Escrituras de Bogotá, es decir los talleres de más de una (1) sesión que buscan estimular la lectura crítica y la cualificación de la producción literaria en Bogotá, impulsando la integración, circulación y divulgación de nuevos autores. Esto incluye talleres de escritura y/o lectura dirigidos a un público especializado (procesos largos) o al público general (procesos cortos), y se enfocan en el estudio de obras de los distintos géneros literarios y/o herramientas con el fin último de fortalecer el ejercicio de la lectura y la escritura. La línea base incluye los siguientes procesos semestrales: talleres distritales, cada uno especializado en un género literario, y la Red de talleres locales, los cuales buscan dar un oferta a cada una de las localidades de la ciudad, así como talleres má cortos, de menos de 20 horas. Su medición es anual dado que se desarrollan en diferentes momentos del año de acuerdo con las necesidades de la población.</t>
  </si>
  <si>
    <t>El programa Escrituras Bogotá como oferta de formación busca estimular la lectura crítica y la cualificación de la producción literaria en Bogotá, impulsando la integración, circulación y divulgación de nuevos autores, que a través de su apuesta literaria reflejan la diversidad social, cultural y geográfica del país. La oferta de talleres es diversa e incluye de carácter especializado en diferentes géneros literarios con una cobertura metropolitana, y/o talleres para el público general. Se ofrecen, además, talleres de cobertura local que tienen en cuenta las dinámicas propias de los diferentes territorios, en los que se propone de manera más general la exploración de herramientas técnicas y estéticas tanto en narrativa como en poesía. En relación con procesos de apreciación de la literatura hay una oferta de talleres cortos que buscan generar un acercamiento a temas, autores y obras significativas o relevantes del panorama literario actual. Estos procesos son de más de una (1) sesión. 
 Estos talleres pueden integrar módulos en corrección de estilo, edición comunitaria, encuentros distritales de escrituras creativas o visitas de autores, componentes que son un complemento del proceso de formación.</t>
  </si>
  <si>
    <t>Enfoque de Derechos</t>
  </si>
  <si>
    <t xml:space="preserve">Sumatoria del número de procesos de formación que hacen parte del programa Escrituras de Bogotá </t>
  </si>
  <si>
    <t>Corresponde a la suma de todos los talleres dirigidos a la creación literaria que se ofertan como parte del programa Escrituras de Bogotá.</t>
  </si>
  <si>
    <t>Gerencia de literatura</t>
  </si>
  <si>
    <t>FICHA TÉCNICA INDICADOR DE PRODUCTO 4.1.4. IMPACTO AMBIENTAL SECTOR LIBRERO</t>
  </si>
  <si>
    <t>(LOGRO 9) Promover la participación, la transformación cultural, deportiva, recreativa, patrimonial y artística que propicien espacios de encuentro, tejido social y reconocimiento del otro.</t>
  </si>
  <si>
    <t>El ecosistema del libro requiere el uso de diferentes insumos que tienen un impacto ambiental considerable. Quiza el más obvio es el uso del papel ocasionado por la constante impresión de libros y la consiguiente huella ambiental que esto ocasiona. Asimismo, los espacios de la lectura, del libro y la escritura tienen un gasto considerable en energía, especialmente los escenarios de gran tamaño como las bibliotecas y los centros culturales, pero también los de menor tamaño, como las librerías. Dada esta realidad, el sector requiere generar estrategias que sumen acciones grandes y pequeñas para disminuir el impacto ambiental, estas pueden incluir: reciclaje de papel y reducción de papel impreso, nuevos modelos de negocio alrededor de la edición digital, incorporación de criterios ambientales en todos los procesos de la cadena del libro, desde su diseño hasta su producción y distribución.</t>
  </si>
  <si>
    <t>Las estrategias que aporten a la disminución del impacto medioambiental en el sector del libro y la lectura en Bogotá son variadas, incluyen desde trabajo con recicladores o el uso de papel reciclado para la impresión constante de libros, así como el uso de energías amigables con el ambiente, la promoción de reciclaje en espacios de gran aforo como los son las bibliotecas, los centros culturales, o más pequeños como las librerías, etc.acciones de reciclaje de papel y reducción de papel impreso, nuevos modelos de negocio alrededor de la edición digital, incorporación de criterios ambientales en todos los procesos de la cadena del libro, desde su diseño hasta su producción y distribución.</t>
  </si>
  <si>
    <t xml:space="preserve">Ambiental </t>
  </si>
  <si>
    <t xml:space="preserve">Sumatoria de acciones realizadas para aportar a la disminución del impacto medioambiental en el sector del libro y la lectura </t>
  </si>
  <si>
    <t>Acciones</t>
  </si>
  <si>
    <t>Se realiza la suma de todas las acciones aportar a la disminución del impacto medioambiental en el sector del libro y la lectura en Bogotá.</t>
  </si>
  <si>
    <t>Gerencia de Literatura, SCRD y SED</t>
  </si>
  <si>
    <t>FICHA TÉCNICA INDICADOR DE PRODUCTO 4.1.5. FILBO</t>
  </si>
  <si>
    <t>Mejoramiento de las condiciones de los actores creativos y productivos del ecosistema del libro</t>
  </si>
  <si>
    <t>Medir el número de ciudadanos impactados en las actividades desarrolladas en el marco de la FILBO. El indicador debe tener en cuenta los actores del ecosistema del libro incluídos en la programación de la Feria e identificar su lugar en la cadena del libro: creación, producción y/o distribución.
Este indicador se refiere también a la inversión económica y/o en especie de SCRD e Idartes a la FILBo la cual se utiliza para contar con la participación de diferentes agentes del sector literario, e incluye el programa "FILBo en la ciudad", en el cual los invitados a la Feria asisten a diferentes escenarios de la ciudad a participar en charlas, talleres o diferentes acciones, especialmente en espacios en los que el acceso al recinto ferial no es posible o fácil.</t>
  </si>
  <si>
    <t>La Feria Internacional del Libro de Bogotá es un espacio para el intercambio cultural y comercial alrededor del libro. En esta participan expositores de la industria del libro de todo el mundo, los cuales exhiben y comercializan los libros y demás publicaciones, pero también hacen parte de esta todos los agentes de la cadena del libro, que incluyen escritores, editores, ilustradores traductores, editoriales y librerías, entre otros, quienes participan en una importante programación cultural que acompaña la Feria. El apoyo institucional que se da a FILBo asegura un espacio dentro del recinto ferial, en el que las entidades distritales involucradas socializan sus procesos y realizan actividades en torno al libro, la literatura, la escritura y la oralidad. Asimismo, este apoyo incluye la realización de un franja denominada "FILBo en la ciudad", en la cual los invitados a la Feria asisten a diferentes escenarios de la ciudad a participar en charlas, talleres o diferentes acciones, especialmente en espacios en los que el acceso al recinto ferial no es posible o fácil. El acceso al recinto feria usualmente tiene un valor económico, pero se busca que las actividades de "FILBo en la ciudad" sean todas gratuitas.
De igual forma, desde Biblored, el producto contempla diferentes formas de apoyo institucional a la FILBo: 
1. Apoyo logístico hace referencia a la ubicación y acomodación de espacios físicos, materiales e implementos necesarios para los y las beneficiarias. Además, se refiere a garantizar la entrada a estos espacios.
2. Apoyo la difusión de actividades, bienes y servicios y eventos en el marco de la FILBo. 
3. Apoyo en recursos humanos o en infraestructura, para la realización de actividades que promuevan la cultura escrita en Bogotá. Estas actividades pueden ser: charlas con artistas y trabajadorxs del ecosistema del libro, talleres, presentaciones o cualquier otro evento que contribuya al acercamiento a la lectura, la escritura y la oralidad y a visibilizar el papel de estos en la apropiación de la cultura escrita. 
4. Apoyo económico implica la otorgación de incentivos a proyectos independientes o comunitarios que le apunten a la creación y/o produccción de materiales de lectura y escritura con un enfoque ambiental (producción sostenible y reciclaje de materiales) o territorial (impulso a artistas locales). 
Co}n este apoyo se espera aumentar el numero de visitas cada año</t>
  </si>
  <si>
    <t>Sumatoria de personas asistentes por las actividades desarrolladas en el marco de la FILBO</t>
  </si>
  <si>
    <t>Año15</t>
  </si>
  <si>
    <t>año 17</t>
  </si>
  <si>
    <t>año 18</t>
  </si>
  <si>
    <t>año</t>
  </si>
  <si>
    <t>final</t>
  </si>
  <si>
    <t xml:space="preserve">La metodología de medición consta de un instrumento de registro que contempla dos variables: tipos de actor, lugar en el proceso de creación producción, distribución y circulación. Se tendrán en cuenta los aportes del Consejo de Literatura y del Consejo de Fomento de la lectura tanto antes como despúes del desarrollo de las actividades de la FILBO y se considerarán los  convenios, contratos o alianzas realizadas. </t>
  </si>
  <si>
    <t xml:space="preserve">Idartes, SED, DLB </t>
  </si>
  <si>
    <t>Bibiana Andrea VIctorino</t>
  </si>
  <si>
    <t>FICHA TÉCNICA INDICADOR DE PRODUCTO 4.1.6. PROGRAMACIÓN LIBRERÍAS</t>
  </si>
  <si>
    <t>Actividades del circuito de programación cultural realizadas entre Biblored y las librerías</t>
  </si>
  <si>
    <t>Secretaría de Cultura,  Recreación y Deporte - DLB</t>
  </si>
  <si>
    <t xml:space="preserve">Este indicador corresponde al número anual de actividades de programación que se realizan entre Biblored y las librerías. Para este indicador se debe tener en cuenta el número de librerías que participan, el tipo de actividad de programación cultural, y la localidad en la que dichas actividades se llevan a cabo. El indicador debe ser reportado por la Dirección de Lectura y Bibliotecas.  </t>
  </si>
  <si>
    <t xml:space="preserve">El producto corresponde a la articulación entre Biblored y las librerías de la ciudad para el diseño e implementación de un ciclo de programación cultural que permitan acercar y fortalecer la apropiación de las prácticas de lectura, la escritura y la oralidad en la ciudadanía, así como reconocer a las librerías como espacios relevantes en el ecosistema del libro y en el fomento de la cultura escrita en Bogotá.  </t>
  </si>
  <si>
    <t xml:space="preserve">Para 2040, aumentar a 0,23 el índice de agencia en la consecución de libros en Bogotá. </t>
  </si>
  <si>
    <t>Sumatoria de las actividades del circuito de programación cultural realizadas entre Biblored y librerías</t>
  </si>
  <si>
    <t xml:space="preserve">La metodología de medición se vale de datos cuantitativos a través de un instrumento de registro que contemple cuatro variables. La primera corresponde al número de librerías que participan en la creación e implementación de actividades del circuito cultural. La segunda tiene que ver con el tipo de actividad realizada. La tercera variable atañe a las localidadesen las que se llevan a cabo estas actividades. Finalmente, es importante incluir la variable "actor participante" que hace referencia al tipo de personas que participaron en la actividad, ya sea ciudadanía en general o pertenenciente a algún grupo poblacional - diferencial.   </t>
  </si>
  <si>
    <t>FICHA TÉCNICA INDICADOR DE PRODUCTO 4.1.7. LA VUELTA</t>
  </si>
  <si>
    <t xml:space="preserve">Se debe tener en cuenta que, además de la medición de visitantes a la Feria, el número de editoriales que se presentan a la convocatoria arroja un dato sobre el crecimiento del sector. </t>
  </si>
  <si>
    <t xml:space="preserve">Este producto reconoce la edición colombiana y pretende darle un impulso al mercado de las editoriales independientes y promueve su sostenibilidad. 
La feria abre un espacio de entrada libre para actores del ecosistema del libro y ciudadanos que visibiliza la edición independiente y a los autores involucrados. 
A través de una convocatoria, la feria ofrece espacios comerciales para cada editorial sin costo para ellas durante cuatro días. Además, se contempla una agenda cultural que fortalece la difusión del trabajo de las editoriales independientes. 
Para la expansión y posicionamiento de la Feria se contempla contar con un invitado internacional que sea referente de la edición independiente para así fortalecer las capacidades de los editores nacionales. 
</t>
  </si>
  <si>
    <t>Enfoque de derechos  humanos</t>
  </si>
  <si>
    <t xml:space="preserve">Sumatoria de visitantes de la Feria de Editoriales Independientes </t>
  </si>
  <si>
    <t>Dirección de Lectura y Bibliotecas, SCRD con apoyo de IDARTES</t>
  </si>
  <si>
    <t>Año 2016</t>
  </si>
  <si>
    <t xml:space="preserve">De la feria se generará un informe que de cuenta del número  de visitantes de la feria, la oferta presentada, los logros y dificultades, las oportunidades de mejora y el reporte cualitativo de las editoriales  participantes, el % de ventas, presencia en medios de comunicación </t>
  </si>
  <si>
    <t>FICHA TÉCNICA INDICADOR DE PRODUCTO 4.1.8. COMITÉS DE SELECCIÓN</t>
  </si>
  <si>
    <t>Este indicador mide el número de productos  de editoriales y librerías locales en  la selección de libros y contenidos para Bibliotecas Públicas. En ese sentido, el indicador tiene en cuenta la sumatoria de productos comprados desde la Dirección de lectura y Bibliotecas para la dotación de Bibliotecas Públicas.</t>
  </si>
  <si>
    <t xml:space="preserve">Este producto consiste en la participación de librerías y editoriales locales en los Comités de selección de libros y materiales para la Bibliotecas Públicas en lo relacionado con la compra del material que distribuyen y la asignación de un porcentaje del presupuesto para la compra de materiales por parte del sector público a estos actores para que queden a disposición de la ciudadanía en los espacios nombrados anteriormente. Se trabajará el proceso con visita a librerías y  convocatoria abierta para presentar su producción.  El segundo componente es el relacionado con las compras. Los/as representantes de cada subsector compartirán un catálogo con muestras de la oferta disponible de novedades bibliográficas por parte de estos actores para ser adquirida en bibliotecas públicas, y, bajo los criterios de selección definidos previamente en el comité que tienen como uno de sus principios la priorización de compra de materiales de calidad y de pertinencia según las necesidades de la ciudadanía a agentes locales, se hará el proceso de compra pública. Este proceso de visitas y presentación de catálogos, comités y compras se realizará anualmente. </t>
  </si>
  <si>
    <t xml:space="preserve">Sumatoria de materiales de editoriales y librerías locales en selección de libros y contenidos para Bibliotecas Públicas </t>
  </si>
  <si>
    <t xml:space="preserve">Materiales </t>
  </si>
  <si>
    <t>Año 20</t>
  </si>
  <si>
    <t xml:space="preserve">Para medir el indicador se debe registrar la sumatoria de productos comprados a distribuidoras y editoriales locales por parte de la Dirección de Lectura y Bibliotecas para la dotación de Bibliotecas Públicas. Adicionalmente se tendrán en cuenta las actas de los comités de selección de libros y las diversidad de la oferta y la compra de productos a agentes locales.  </t>
  </si>
  <si>
    <t>Línea de colecciones de Bibliotecas Públicas (DLB); actas de comités de selección de libros para Bibliotecas públicas</t>
  </si>
  <si>
    <t>FICHA TÉCNICA INDICADOR DE PRODUCTO 4.1.9. ESTÍMULO AMBIENTAL</t>
  </si>
  <si>
    <t xml:space="preserve">Estímulos entregados a editoriales con proyectos amigables con el medio ambiente   </t>
  </si>
  <si>
    <t>Este indicador mide el número de estímulos que se enctregan a editoriales comprometidas con el medio ambiente y que plantean proyectos de sostenibilidad empresarial amigables con el medio ambiente.</t>
  </si>
  <si>
    <t>El producto corresponde al otorgamiento de 45 estímulos a editoriales para que puedan desarrollar, sostener o mejorar sus proyectos empresariales siempre y cuando estos proyectos sean amigables con el medio ambiente y se sustenten de esta manera.  El estímulo tiene como objetivo fomentar,  apoyar emprendimientos editoriales que vayan de la mano con las apuestas globales de mitigación del cambio climático y permitan disminuir el impacto que la industria editorial genera en la naturaleza. El producto contará con unas bases para la convocatoria en donde se enuncie que es una convocatoria abierta a la ciudadanía y se especifique  que los proyectos a presentar deben tener este componente ambiental. Así mismo, deberá haber tanto un banco de becas como un banco de jurados con experticia en el tema que estará a cargo de la DLB y la Dirección de Fomento . 
Entre las funciones de la Dirección de Fomento de la SCRD se encuentra "Impartir lineamientos a las Entidades del Sector, Cultura, Recreación y Deporte para la implementación de políticas, planes, programas y proyectos relacionados con el fortalecimiento del proceso de fomento, de acuerdo a los objetivos, proyectos y metas institucionales". Lo anterior, teniendo en cuenta las Condiciones Generales de Participación del Programa Distrital de Estímulos - PDE y las Condiciones de Participación del Banco de Jurados, que se establezcan en cada vigencia. 
En el caso específico de las convocatorias de la SCRD que se oferten en el marco de la implementación de la Política Pública LEO, la Dirección de Fomento impartirá lineamientos para la preparación e implementación de las convocatorias del PDE, cuyo procedimiento se describe a continuación: 
1. Preparación de convocatorias: Establecer las actividades que se deben seguir en la fase preparatoria de las convocatorias del Programa Distrital de Estímulos y Banco de Jurados en la SCRD.
2. Expedición de actos administrativos de convocatorias: Establecer las actividades que se deben seguir para expedir el acto administrativo de apertura de convocatoria, de designación de jurados o de adjudicación de ganadores del Programa Distrital de Estímulos en la SCRD, según sea el caso.
3. Publicación e inscripción a convocatorias: Establecer las actividades que se deben seguir para publicar, atender las observaciones y recibir la inscripción de participantes a las convocatorias al Programa Distrital de Estímulos y Banco de Jurados en la SCRD.
4. Revisión de la documentación administrativa  y técnica de participantes: Establecer las actividades que se deben seguir para realizar la revisión de la documentación administrativa y técnica de los participantes al Programa Distrital de Estímulos y Banco de Jurados en la SCRD.
5. Selección de jurados a las convocatorias: Establecer las actividades que se deben seguir para seleccionar los jurados encargados de realizar la evaluación técnica a las propuestas presentadas a las convocatorias ofertadas en el marco del Programa Distrital de Estímulos en la SCRD.
6. Selección y seguimiento a ganadores: Establecer las actividades que se deben seguir para realizar la evaluación técnica requerida para la selección y seguimiento de ganadores de las convocatorias ofertadas en el marco del Programa Distrital de Estímulos en la SCRD.</t>
  </si>
  <si>
    <t xml:space="preserve">13.2 Incorporar medidas relativas al cambio climático en las políticas, estrategias y planes nacionales
</t>
  </si>
  <si>
    <t>Estímulos</t>
  </si>
  <si>
    <t xml:space="preserve">Se hará una revisión y sumatoria de los estímulos dirigidos a editoriales con proyectos amigables con el medio ambiente en el Banco distrital de estímulos.  Así mismo se generará un informe que exponga  la cantidad de participantes que aplicaron a la convocatoria anualmente, el presupuesto destinado a las becas, las personas beneficiarias tanto del estímulo como de la socialización, la temática ganadora y los avances correspondientes a los proyectos ganadores. </t>
  </si>
  <si>
    <t xml:space="preserve">Sistema de información del Plan Distrital de Etímulos SICON e informes de la DLB </t>
  </si>
  <si>
    <t>FICHA TÉCNICA INDICADOR DE RESULTADO 5.1 BARRERAS DE ACCESO</t>
  </si>
  <si>
    <t xml:space="preserve">–Actividades programáticas en Cárcel Distrital 
–Personas afiliadas a BibloRed
–Avance del piloto de bibliotecas 24-7
–Acciones desarrolladas en el marco de la estrategia contra la discriminación en los espacios de acceso a la cultura escrita en la ciudad
–Plazas abiertas en las bibliotecas con enfoque diferencial
–Casos de violencia de género reportados en bibliotecas públicas atendidos a través de la ruta del protocolo
Personas que se benefician de la estrategia para el posicionamiento de la ciudadanía alimentaria a través de circulos de escritura, lectura y oralidad
Niños, niñas y adolescentes que participaron de la estrategia colectiva para la desvinculación de los niños, niñas y adolescentes del trabajo infantil desde circuitos de escritura, lectura y oralidad </t>
  </si>
  <si>
    <t>Secretaría de cultura, recreación y deporte</t>
  </si>
  <si>
    <t>Diversidad Sexual–Secretaría Distrital de Planeación</t>
  </si>
  <si>
    <t>Rastrea el porcentaje de personas que reportan problemas lectores</t>
  </si>
  <si>
    <t>Derechos humanos, poblacional diferencial, género,  territorial</t>
  </si>
  <si>
    <t>Encuesta bienal de lectura, escritura, oralidad y espacios de lectura</t>
  </si>
  <si>
    <t>Se trabaja con la siguiente pregunta:
P1400054000: 7. ¿Cuál es el principal motivo por el que no leyó en los últimos 12 meses?
No tiene tiempo suficiente
No tiene materiales de lectura
Falta de dinero
No ha querido hacerlo
Problemas visuales
Le cuesta trabajo concentrarse
Le cuesta entender lo que lee  
Otra. ¿Cuál?
en este caso, la pregunta rastrea por problemas de lectura así que el índice da razón del porcentaje de sujetos que indican algún tipo de problema lector, es decir, se suma el número de sujetos que señalan problemas y se divide entre el total de los encuestados.</t>
  </si>
  <si>
    <t>FICHA TÉCNICA INDICADOR DE PRODUCTO 5.1.1. BIBLIOTECA CÁRCEL</t>
  </si>
  <si>
    <t>Disminución de la percepción de factores sociales como barreras para el acceso a la cultura escrita en Bogotá.</t>
  </si>
  <si>
    <t>El indicador responde a la sumatoria de actividades que se realizan en el marco de las acciones dirigidas a personas privadas de la libertad en bibliotecas carcelarias y otros escenarios asociado. Dichas actividades corresponden a tres a las siguientes categorías: Formación (alfabetización, instalación de capacidades bibliotecarias, etc), Mediación (programas desarrollados cine, horas del cuento, entre otros) y servicios bibliotecarios (préstamo).</t>
  </si>
  <si>
    <t>El producto responde a las actividades programáticas en escenarios de privación de la libertad orientados a la promoción de le lectura, escritura y oralidad para personas privadas de la libertad. Dichas actividades corresponden a tres categorías Formación (alfabetización, instalación de capacitaciones bibliotecarias, capacitaciones), Mediación (programas desarrollados cine, horas del cuento, entre otros) y servicios bibliotecarios (préstamo externo, consulta en sala, renovacón, afiliación).
 Este producto surge para fortalecer los procesos de apropiación de la lectura, escritura y oralidad de las personas privadas de la libertad, sin embargo, y reconociendo otros espacios potenciales, se sumarán progresivamente otros espacios de atención de personas privadas de la libertad.
 Tal como se aprecia en la sección de responsables y corresponsables, este producto tendrá aportes de la SCRD y la SDSCJ, en el caso de esta última se precisa que el alcance de implementación del producto por será únicamente en la Cárcel Dsitrital de Varones y Anexo de Mujeres, no incluye actividades en otros espacios como el Centro Especial de Reclusión ni la URI de Puente Aranda. En 2023 las actividades a implementar por parte de la SDSCJ serán 90, a partir de 2024 la programación de metas por parte de esta entidad será de 50.
Aclaración meta anual: de parte de la SDSCJ se harán 50 acciones cada año, desde Cultura Digital e Innovación se harán 3, desde comunidad y territorio 20, desde programación cultural 166, desde Escuela de Lectores 1 y desde SIBIBO 20</t>
  </si>
  <si>
    <t>10.2. De aquí a 2030, potenciar y promover la inclusión social, económica y política de todas las personas, independientemente de su edad, sexo, discapacidad, raza, etnia, origen, religión o situación económica u otra condición</t>
  </si>
  <si>
    <t>Derechos humanos / Poblacional - diferencial</t>
  </si>
  <si>
    <t>Informes de gestión SSCJ y DLB</t>
  </si>
  <si>
    <t>La metodología para la medición será la sumatoria de acciones que se hagan para las personas privadas de la libertad, se entregará un informe cuantitativo y cualitativo en el cual se reportará el número de asistentes a las sesiones (caracterización), número de sesiones y si estas hacen parte de un proceso, se indicará el proceso llevado a cabo, objetivo, metodología, desarrollo, alcance, logros y aspectos de mejora.</t>
  </si>
  <si>
    <t>Informe de gestión cuali cuantitativo de los diferentes escenarios de privación de la libertad</t>
  </si>
  <si>
    <t>Informe de gestión Convenio 828 de 2021</t>
  </si>
  <si>
    <t>Este producto presenta un costeo por parte de la Secretaría de Seguridad Convivencia y Justicia SCJ y la Secretaría de Cultura Recreación y Deporte como corresponsable. En este sentido el costeo correspondiente a la Secretaría de Seguridad Convivencia y Justicia corresponde a los siguientes valores por año: $104.923.362 (2022), $108.071.063 (2023), $111.313.195 (2024), $114.652.591 (2025), $118.092.168 (2026), $121.634.933 (2027), $125.283.981 (2028), $129.042.501 (2029), $132.913.776 (2030), $136.901.189 (2031), $141.008.225 (2032), 145.238.472 (2033), $149.595.626 (2034), $154.083.494 (2035), $158.705.999 (2036), $163.467.179 (2037), $168.371.195 (2038), $173.422.330 (2039) y $178.625.000 (2040) para un total de $2.635.346.279
 Desde la Secretaría de Cultura, Recreación y Deporte los valores son: $278.137.824 (2023), $191.038.528 (2024), $197.287.452 (2025), $203.536.376 (2026), $209.785.300 (2027), $216.034.223 (2028), $222.283.147 (2029), $228.532.071 (2030), $234.780.995 (2031), $241.029.919 (2032), $247.278.842 (2033), $253.527.766 (2034), $259.776.690 (2035), $266.025.614 (2036), $272.274.538 (2037), $278.523.461 (2038), $284.772.385 (2039), $291.021.309 (2040)</t>
  </si>
  <si>
    <t>FICHA TÉCNICA INDICADOR DE PRODUCTO 5.1.2. AFILIACIÓN</t>
  </si>
  <si>
    <t xml:space="preserve"> Disminución de la percepción de factores sociales como barreras para el acceso a la cultura escrita en Bogotá. </t>
  </si>
  <si>
    <t xml:space="preserve">El indicador se mide a partir del registro anual de personas afiliadas a BibloRed.										</t>
  </si>
  <si>
    <t xml:space="preserve">Este producto consiste en la afiliación universal a la Red Distrital de Bibliotecas Públicas, a través de alianzas con la Registraduría de Bogotá y otras entidades  o sectores relacionados  que procuren garantizar el derecho a la educación y a la cultura de todos los ciudadanos. </t>
  </si>
  <si>
    <t xml:space="preserve">Reducir en un punto el porcentaje de personas que reportan barreras de acceso a la cultura escrita										</t>
  </si>
  <si>
    <t xml:space="preserve">Proporcionar acceso universal a zonas verdes y espacios públicos seguros, inclusivos y accesibles, en particular para las mujeres y los niños, las personas de edad y las personas con discapacidad.
</t>
  </si>
  <si>
    <t xml:space="preserve">Derechos Humanos </t>
  </si>
  <si>
    <t xml:space="preserve">Sumatoria de personas afiliadas a la Red Distrital de Bibliotecas Públicas </t>
  </si>
  <si>
    <t>SINBAD</t>
  </si>
  <si>
    <t>El indicador se mide a partir del registro anual de personas afiliadas a BibloRed.</t>
  </si>
  <si>
    <t>Reporte de afiliación a BibloRed (DLB)</t>
  </si>
  <si>
    <t>Luis Fernando Victorino</t>
  </si>
  <si>
    <t>Se toma en cuenta las proyecciones poblacionales del  DANE  para Bogotá (Crecimiento Poblacional)</t>
  </si>
  <si>
    <t>FICHA TÉCNICA INDICADOR DE PRODUCTO 5.1.3. BIBLIOTECAS 24-7</t>
  </si>
  <si>
    <t xml:space="preserve">Disminución de la percepción de factores sociales como barreras para el acceso a la cultura escrita en Bogotá. 								</t>
  </si>
  <si>
    <t xml:space="preserve">El indicador mide los avances que  se  tienen en el piloto correspondiente a una etapa de diseño, de implementación  (9 meses) y de evaluación de resultados que de cuenta del desarrollo y seguimiento de la estrategia piloto para que las bibliotecas públicas estén abiertas y tengan una ferta de  servicios 24 horas los 7 días de la semana.   </t>
  </si>
  <si>
    <t xml:space="preserve">Este producto consiste en la realización de una estrategia piloto para que las bibliotecas públicas de la ciudad tengan servicio las 24 horas del día, siete días a la semana. El desarrollo de la estrategia tiene varios componentes para los que será necesario un equipo de trabajo a cargo de la DLB comprometido con este y que gestionará y articulará las distintas líneas y servicios de la Red. El primero consiste en el diseño tienendo en cuenta los posibles servicios que se pueden ofrecer 24 horas, las alianzas a establecer con la Secretaría Distrital de Seguridad y Convivencia, el presupuesto y recursos necesarios, la disponibilidad y horario laboral del personal humano, entre otros. El segundo componente es la implementación de la estrategia piloto que se realizará  durante nueve meses y que tendrá un seguimiento regular  por parte de las líneas de la Dirección de lectura y Bibliotecas e informes periódicos por parte de los profesionales a cargo de la estrategia.  El tercer componente es la elaboración de una hoja de recomendaciones para la implementación  a la Dirección de Lecturta y bibliotecas  a partir del seguimiento realizado, la recolección de datos y el análisis de información. El piloto  se realizará  en tres bibliotecas, de manera secuencial, cada una por 3 meses y se tendrá  en cuenta el número  de personas que  demanden atención en horario extra al  convencional, de tal manera que se pueda determinar  el valor agregado  de generar este tipo de servicios continuo y definir si se continúa con esta estrategia o no. El diseño de la estrategia se hará en 2023 y la implementación y evaluación en 2024. </t>
  </si>
  <si>
    <t xml:space="preserve">Reducir en un punto el porcentaje de personas que reportan barreras de acceso a la cultura escrita                                                                          </t>
  </si>
  <si>
    <t xml:space="preserve"> De aquí a 2030, proporcionar acceso universal a zonas verdes y espacios públicos seguros, inclusivos y accesibles, en particular para las mujeres y los niños, las personas de edad y las personas con discapacidad</t>
  </si>
  <si>
    <t>Para medir este indicador  se necesita la elaboración  de un documento de avances en la etapa de diseño, de implementación  (9 meses) y de resultados que de cuenta del desarrollo, seguimiento y recomendaciones  de la estrategia piloto.   Este documento será elaborado por el equipo a cargo de la Dirección de Lectura y Bibliotecas. Para la fase de diseño se calcula  un peso  del 20%, la implementación corresponde a 70% y la evaluación a 10%</t>
  </si>
  <si>
    <t>Informes  de gestión, documento de avances y recomendaciones  (Dirección de Lectura y Bibliotecas)</t>
  </si>
  <si>
    <t>FICHA TÉCNICA INDICADOR DE PRODUCTO 5.1.4. ESTRATEGIA CONTRA DISCRIMINACIÓN</t>
  </si>
  <si>
    <t>Secretaría de cultura, recreación y deportes</t>
  </si>
  <si>
    <t>SCRD–DLB</t>
  </si>
  <si>
    <t xml:space="preserve">El indicador mide la cantidad de acciones desarrolladas en el marco la estrategia contra la discriminación en los espacios de acceso a la cultura escrita en la ciudad. Tendrá en cuenta la asistencia, impacto y receptividad de las diferentes acciones de las estrategias en los asistentes a la infraestructura bibliotecaria así como en las personas que trabajan en estos espacios. </t>
  </si>
  <si>
    <t xml:space="preserve">El producto consiste en el diseño e implementación de una estrategia contra la discriminación en los espacios de acceso a la cultura escrita de la Red de Bibliotecas Públicas. El diseño e implementación de la estrategia está a cargo de Biblored en conjunto con la Dirección de Diversidad Sexual de la Secretaría Distrital de Planeación. Se implementará en la infraestructura bibliotecaria de BibloRed: bibliotecas públicas, bibliotecas público escolares, espacios alternativos de lectura y la biblioteca digital de Bogotá. La estrategia tiene el objetivo de disminuir la discriminación por sus diferentes tipos: edad, género, origen étnico, nacionalidad, discapacidad, orientación sexual,  religión, condición o situación económica. En ese sentido las acciones de la estrategia responderán a cada uno de estos tipos de discriminación y estarán orientadas, desde un enfoque de derechos humanos, a reconocer los espacios de lectura de la ciudad, como lugares de cuidado, inclusión, respeto y equidad entre  a) las personas que trabajan en la Red (coordinadores, mediadores, auxiliares, personal de seguridad y aseo, contratistas de la DLB)  y b) la ciudadanía que asiste y  recibe la oferta de servicios de la Red. La estrategia tiene como componentes campañas de comunicación, encuentros de diálogo ciudadano, actividades de sensibilización, información y sensibilización sobre lenguaje inclusivo, formación en el marco jurídico para la garantía de los derechos de los grupos poblacionales diferenciales y  ciclos de  actividades alrededor de material bibliográfico y audiovisual que fomenten reflexiones sobre el tema.
La Dirección de Diversidad Sexual de la Secretaría Distrital de Planeación, aportará a este producto en el componente de lenguaje inclusivo con el aporte de los contenidos y lineamientos del enfoque diferencial por orientación sexual e identidad de género.  
</t>
  </si>
  <si>
    <t>Reducir en un punto el porcentaje de personas que reportan barreras de acceso a la cultura escrita</t>
  </si>
  <si>
    <t xml:space="preserve">Garantizar la igualdad de oportunidades y reducir la desigualdad de resultados, incluso eliminando las leyes, políticas y prácticas discriminatorias y promoviendo legislaciones, políticas y medidas adecuadas a ese respecto. </t>
  </si>
  <si>
    <t>Sumatoria de acciones desarrolladas en el marco de la estrategia contra la discriminación en los espacios de acceso a la cultura escrita en la ciudad</t>
  </si>
  <si>
    <t xml:space="preserve">Para realizar la medición es necesario anualmente contar con el consolidado de acciones de la estrategia realizadas en cada localidad y por tipo de discriminación  (a cargo de las entidades responsables); la lista de asistencia a las actividades y uso de las acciones dispuestas como parte de la estrategia a cargo de los (as) mediadores de la Red; y el consolidado de las respuestas de un cuestionario que tipo cuantitativo y cualitativo aplicado a visitantes de la Red acerca de su percepción sobre la estrategia y el tema a tratar (diseñado y aplicado en conjunto por las entidades involucradas).  Este cuestionario será aplicado de manera aleatoria a  asistentes a los espacios de la Red cuando la estrategia esté activa. </t>
  </si>
  <si>
    <t>Informes de gestión de entidades responsables, SINBAD</t>
  </si>
  <si>
    <t>FICHA TÉCNICA INDICADOR DE PRODUCTO 5.1.5. OPORTUNIDADES LABORALES</t>
  </si>
  <si>
    <t>Secretaría de Planeación</t>
  </si>
  <si>
    <t>Secretaría de Desarrollo Económico</t>
  </si>
  <si>
    <t xml:space="preserve">Este indicador mide la disponibilidad y ocupación de plazas laborales por parte de personas pertenecientes a poblaciones contempladas en el enfoque poblacional-diferencial (grupos étnicos, población LGBTI, personas con discapacidad, ciclo de vida y grupos etarios, situación o condición) en las bibliotecas de Biblored.  Para ello se debe tener en cuenta el número total de personas pertenecientes a los grupos de este enfoque que accedieron a las plazas y el tipo de plaza que ocupan. Este indicador debe ser reportado anualmente por la Dirección de Lectura y Bibliotecas. </t>
  </si>
  <si>
    <t>El producto corresponde a que haya un poncentaje de  plazas laborales abiertas con enfoque diferencial en las Bibliotecas de BibloRed. Para ello, es necesario que haya procesos de vinculación laboral que tengan un enfoque poblacional diferencial y en esa medida garanticen plazas disponibles para personas  pertenecientes a estas poblaciones (grupos étnicos, población LGBTI, personas con discapacidad, ciclo de vida y grupos etarios, situación o condición). Este proceso de convocatoria y contratación debe estar acompañado de canales de difusión amplios y descentralizados que permitan que la oferta laboral llegue y sea conocida por  diferentes sectores y zonas de Bogotá. También se sugiere de manera transversal, la implementación de procesos de sensibilización y capacitación del personal de BibloRed, desde un enfoque de derechos y poblacional - diferencial, lo cual contribuya al reconocimiento de las diversas poblaciones que habitan Bogotá.  A partir del 2023 se dispondrán 20 plazas anuales de la siguiente manera: 5 plazas para mediadores/as territoriales,  4 plazas para auxiliares de 36 horas, 4 plazas para auxiliares de 48 horas, 5 plazas para mediadores/as junior y 2 plazas para mediadores senior.
La Secretaría Distrital de Planeación aportará con la referenciación de personas de los sectores LGBTI. 
Desde Desarrollo Económico el aporte estará en términos de una estrategia de colocación de empleo en circuitos de la cultura escrita que se materializa en socializaciones de programas de empleo de la SDDE que se lleven a cabo en las bibliotecas públicas de Bogotá.</t>
  </si>
  <si>
    <t>De aquí a 2030, potenciar y promover la inclusión social, económica y política de todas las personas, independientemente de su edad, sexo, discapacidad, raza, etnia, origen, religión o situación económica u otra condición.</t>
  </si>
  <si>
    <t xml:space="preserve">Género, Poblacional diferencial </t>
  </si>
  <si>
    <t>Sumatoria de plazas laborales abiertas en las bibliotecas con enfoque diferencial</t>
  </si>
  <si>
    <t xml:space="preserve">Plazas </t>
  </si>
  <si>
    <t>La medición de este indicador  abarca la creación e implementación de un registro que contemple anualmente  el porcentaje de la disponibilidad de plazas con enfoque diferencial  así como la cantidad de personal contratado en BibloRed que pertenece a grupos poblacionales diferenciales. Este registro debe proveer de manera desagregada la información según  grupo poblacional  (grupos étnicos, población LGBTI, personas con discapacidad, ciclo de vida y grupos etarios, situación o condición). Para la elaboración de este registro se debe contar con la información proveniente del área  administrativa, financiera y de recursos humanos de la entidad. Desarrollo Económico aportará a la medición con la suma de los espacios de socialización de programas de empleo (reuniones, foros o días/eventos de promoción) llevados a cabo en las bibliotecas públicas de Bogotá</t>
  </si>
  <si>
    <t>Área administrativa Dirección de Lectura y Bibliotecas</t>
  </si>
  <si>
    <t>FICHA TÉCNICA INDICADOR DE PRODUCTO 5.1.6. NUTRICIÓN LEO</t>
  </si>
  <si>
    <t xml:space="preserve">
Personas que se benefician de la estrategia para el posicionamiento de la ciudadanía alimentaria a través de circulos de escritura, lectura y oralidad</t>
  </si>
  <si>
    <t>Secretaria Distrital de Salud</t>
  </si>
  <si>
    <t>Subredes Integradas de servicios de salud</t>
  </si>
  <si>
    <t xml:space="preserve">
Número de personas que se benefician de la estrategia para el posicionamiento de la ciudadanía alimentaria a través de circulos de escritura, lectura y oralidad</t>
  </si>
  <si>
    <t>La Ciudadanía Alimentaria  es entendida como la práctica de participación en comportamientos relacionados con los alimentos que apoyan es decir sostenible, en lugar de amenazar y agredir el medio ambientea, donde los ciudadanos son conscientes de lo que implica el abastecimiento de alimentos de una gran urbe como lo es Bogotá, los impactos en el medio ambiente y el agua y que concilian con los elementos centrales de la seguridad alimentaria y nutricional como la inocuidad de alimentos. Por lo tanto se busca  el posicionamiento de la ciudadanía alimentaria a través de circuitos de escritura, lectura y oralidad.
El producto esta constituido por cuatro (4) fases basicamente: Alistamiento y formulación 10%,  Implementación 70%,  Seguimiento 10% y Evaluación 10% en articulación con el Plan Distrital de Educación Alimentaria y Nutricional del Distrito Capital, permitirá la materialización de la ciudadania alimentaria en el distrito capital mediante el logro progresivo del derecho humano a la alimentación, el rescate de saberes ancestrales, la recuperación de practicas tradicionales en alimentación y nutrición, asi como la sostenibilidad y sustentabilidad propias del tema alimentario y nutricional.</t>
  </si>
  <si>
    <t>2.1 De aquí a 2030, poner fin al hambre y asegurar el acceso de todas las personas, en particular los pobres y las personas en situaciones de vulnerabilidad, incluidos los niños menores de 1 año, a una alimentación sana, nutritiva y suficiente durante todo el año.</t>
  </si>
  <si>
    <t>derechos humanos.</t>
  </si>
  <si>
    <t xml:space="preserve">Secretaría Distrital de Salud </t>
  </si>
  <si>
    <t>2031</t>
  </si>
  <si>
    <t xml:space="preserve">La metodología de medicion se basa en la sumatoria del número de personas abordadas con la estrategia para el posicionamiento de la ciudadanía alimentaria a través de circulos de escritura, lectura y oralidad. Se proyecta haste 2031 con el fin de ser consecuente con la politica publica de seguridad alimentaria y nutricional. </t>
  </si>
  <si>
    <t>Adriana Mercedes Ardila Sierra</t>
  </si>
  <si>
    <t>Subdirectora de Determinantes en Salud</t>
  </si>
  <si>
    <t>Subsecretaria de Salud Publica</t>
  </si>
  <si>
    <t>amardila@saludcapital.gov.co</t>
  </si>
  <si>
    <t>3649090 Ext.9752</t>
  </si>
  <si>
    <t>Cristina de los Angeles Losada Forero</t>
  </si>
  <si>
    <t>Dirección de Planeación Sectorial</t>
  </si>
  <si>
    <t xml:space="preserve">Se aclara que el presupuesto está sujetoa al asignado en vigencias futuras y de ello depende el desarrollo del respectivo producto. </t>
  </si>
  <si>
    <t>FICHA TÉCNICA INDICADOR DE PRODUCTO 5.1.7. PROTOCOLOS VIOLENCIAS</t>
  </si>
  <si>
    <t>Casos de violencia de género reportados en bibliotecas públicas atendidos a través de la ruta del protocolo</t>
  </si>
  <si>
    <t>Protocolo para la prevención y atención de violencias basadas en género en las bibliotecas públicas de la ciudad</t>
  </si>
  <si>
    <r>
      <rPr>
        <b/>
        <i/>
        <sz val="12"/>
        <color rgb="FF000000"/>
        <rFont val="&quot;Arial Narrow&quot;, Arial"/>
      </rPr>
      <t xml:space="preserve">Entidad:  </t>
    </r>
    <r>
      <rPr>
        <sz val="12"/>
        <color rgb="FF000000"/>
        <rFont val="&quot;Arial Narrow&quot;, Arial"/>
      </rPr>
      <t>Secretaría de Cultura, Recreación y Deporte</t>
    </r>
  </si>
  <si>
    <t>Dirección de Lectura y Bibliotecas–SCRD</t>
  </si>
  <si>
    <t xml:space="preserve">Este indicador hace referencia a la cantidad de casos que son atendidos a través de la ruta que establecerá el protocolo para la prevención y atención de violencias basadas en género en las bibliotecas públicas de la ciudad. Para ello se debe considerar la biblioteca en que se presentó el caso y la tipificación del tipo de violencia. Este indicador contribuirá no solo a identificar los casos atendidos por el protocolo, sino a retroalimentar los procesos de sensibilización y formación en torno a las violencias basadas en género en nuestra entidad. El indicador debe ser reportado anualmente por la Dirección de Lectura y Bibliotecas, con apoyo de la Secretaría Distital de la Mujer. </t>
  </si>
  <si>
    <t xml:space="preserve">El producto corresponde a la creación e implementación de un protocolo de prevención y atención de violencias basadas en género y violencias sexuales, el cual debe ir acompañado de un diagnóstico y unas sesiones de socialización y sensibilización dirigidas al talento humano de la DLB y de BibloRed, y en general a todas las personas que trabajan allí. El protocolo debe incluir lineamientos relacionados con procedimientos jurídicos y con acompañamiento psicológico y orientación psicosocial y estar articulado con la normativa vigente nacional y el sistema internacional de DDHH para la protección de los derechos de las mujeres y población LGTBIQ+ y debe establecer lineamientos sobre: rutas, procedimientos de denuncia, canales de queja accesibles, sanciones disciplinarias, prevención de represalias, prevención temprana de posibles delitos, seguimiento a los casos e investigación con perspectiva de género, pautas para el reconocimiento de conductas de acoso sexual y explicación de conceptos. 
De igual forma, el diagnóstico debe tener en cuenta las experiencias del personal de BibloRed para identificar las herramientas (espacios, instancias, grupos, rutas de atención) institucionales con las que cuenta la DLB–BibloRed actualmente para atender los casos de violencias basadas en género. Este producto constituye un elemento importante en la atención de violencias basadas en género desde un enfoque de derechos, poblacional-diferencial y de género. Así mismo, contribuye a la transversalización de la Política de Mujeres y Equidad de Género.  Se deberá mantener la articulación con las entidades mencionadas en casillas anteriores para activar las rutas correspondientes para la atención y prevención de los casos, además de manteenr los ejercicios de sensibilización, capacitación y formación con los profesionales de la red. Los casos deben ser documentados para su análisis y su manejo, al tener en cuenta la Ley 1581 de 2012 sobre el uso y tratamiento de datos sensibles.  </t>
  </si>
  <si>
    <t>5.2 Eliminar todas las formas de violencia contra todas las mujeres y las niñas en los ámbitos público y privado, incluidas la trata y la explotación sexual y otros tipos de explotación</t>
  </si>
  <si>
    <t xml:space="preserve">Derechos/ Género / Poblacional - diferencial </t>
  </si>
  <si>
    <t>Casos</t>
  </si>
  <si>
    <t xml:space="preserve">La metodología de medición plantea la construcción y diligenciamiento de un registro que permita identificar el número de casos atendidos con el protocolo. Este registro debe contemplar, al menos, tres variables dependientes al número de casos, las cuales son el lugar en el que se presentaron los casos (biblioteca), la descripción general del caso y el estado del caso atendido por el protocolo. Es importante mencionar que el registro debe abstenerse de incluir datos sensibles sobre las personas involucradas, por ejemplo, nombres, números de identificacion, teléfonos de contacto, etc. Así mismo, la medición debe estar acompañada de un registro de finalización del caso que debe ser actualizado al momento del reporte anual del indicador. </t>
  </si>
  <si>
    <t xml:space="preserve">DLB reportes de caso </t>
  </si>
  <si>
    <t>FICHA TÉCNICA INDICADOR DE PRODUCTO 5.1.8. TRABAJO INFANTIL</t>
  </si>
  <si>
    <t xml:space="preserve">
Mide el número total de niños, niñas y adolescentes que participaron de la estrategia colectiva para la desvinculación de los niños, niñas y adolescentes del trabajo infantil desde circuitos de escritura, lectura y oralidad</t>
  </si>
  <si>
    <t xml:space="preserve">El desarrollo de la estrategia se realizará con niños, niñas, adolescentes trabajadores en peores formas de trabajo infantil o en riesgo, sus familias y adultos participantes de la actividad productiva, identificados en zonas de concentración comercial como calles o plazas de mercado en jornada diurna o nocturna, para el desarrollo de habilidades para la vida, contiene la identificación, y caracterización del perfil de riesgo. La activación de ruta de niños, niñas y adolescentes se realizará para servicios sociales y de salud. Es importante que el desarrollo de esta estrategia se articule con el referente de la política para la salud y calidad de vida de los trabajadores, con el fin de concretar las actividades itinerantes que se pueden desarrollar incluso en horario no convencional (nocturno) en articulación con otras instituciones específicamente con Secretaría de Integración Social.  Esta estrategia se realizará a manera de sesión donde se abordarán temáticas relacionadas con imaginarios sobre el trabajo infantil, derechos de los niños, implicaciones del trabajo infantil sobre la salud, auto cuidado, proyecto de vida, estas acciones deben participar mínimo 8 niños/niñas y adolescentes trabajadores.
Desde la interacción integrada denominada “planes de cuidado para la salud a través de la desvinculación progresiva de niños, niñas y adolescentes del trabajo infantil” se desarrollan acciones de Identificación de NNA trabajadores por medio de búsqueda activa en los espacios característicos del trabajo infantil, situaciones de acompañamiento al trabajo a los padres o acudientes, se realiza caracterización de factores de riesgos en salud, socioeconómicos, culturales de los NNA trabajadores,elaboración de plan de trabajo y realización de 4 asesorias orientadas a la promoción de la salud mediante el desarrollo de habilidades para la vida, promoviendo el  retiro del trabajo, su autocuidado y desarrollo integral, finalmente se realiza visita de monitoreo para la desvinculación del trabajo infantil. En el marco de la política LEO (lectura, escritura y oralidad) y  en el desarrollo del producto, los equipos de las subredes integradas de servicios de salud  brindaran  herramientas  a  las familias y los NNA intervenidos para desarrollar capacidades en torno a los circuitos de escritura, lectura y oralidad.
El producto esta constituido por cuatro (4) fases basicamente: Alistamiento y formulación 10%,  Implementación 70%,  Seguimiento 10% y Evaluación 10%
</t>
  </si>
  <si>
    <t>TrabajoDecenteyCrecimientoEconómico</t>
  </si>
  <si>
    <t>8.7 Adoptar medidas inmediatas y eficaces para erradicar el trabajo forzoso, poner fin a las formas contemporáneas de esclavitud y la trata de personas y asegurar la prohibición y eliminación de las peores formas de trabajo infantil, incluidos el reclutamiento y la utilización de niños soldados, y, de aquí a 2025, poner fin al trabajo infantil en todas sus formas</t>
  </si>
  <si>
    <t xml:space="preserve">La metodología de medicion se basa en la sumatoria del número de niños, niñas y adolescentes del trabajo infantil que participan en la estrategia colectiva para la desvinculación laboral. </t>
  </si>
  <si>
    <t>FICHA TÉCNICA INDICADOR DE PRODUCTO 5.1.9. EDUCACIÓN DERECHOS ORALIDAD</t>
  </si>
  <si>
    <t>Procesos de educación sobre derechos humanos que incorporan  estrategias didácticas desde la oralidad y la oralitura</t>
  </si>
  <si>
    <t>Propósito 01. Hacer un nuevo contrato social con igualdad de oportunidades para la inclusión social, productiva
y política</t>
  </si>
  <si>
    <t>Programa 04. Prevención de la exclusión por razones étnicas, religiosas, sociales, políticas y de orientación
sexual</t>
  </si>
  <si>
    <t>Secretaría Distrital de Gobierno</t>
  </si>
  <si>
    <t xml:space="preserve">Este indicador permite cuantificar el número de procesos de educación sobre derechos humanos que incorporan estrategias didácticas desde la oralidad y la oralitura, dirigidos a ciudadanía en general, servicio público y fuerza pública. El comportamiento es constante con el diseño, ejecución y reporte de un proceso de formación por cada trimestre . </t>
  </si>
  <si>
    <t xml:space="preserve">Estrategias didácticas desde la oralidad y la oralitura incorporadas a los procesos de educación sobre derechos humanos. 
(Un proceso por trimestre que incorpora estrategias didácticas desde la oralidad y la oralitura). Estos procesos se encuentran en el  marco de la prevención de violencias y promoción de derechos de la "Cátedra de derechos humanos, deberes, garantías y pedagogía de la reconciliación" Acuerdo Distrital 125 de 2004 </t>
  </si>
  <si>
    <t>Garantizar una educación inclusiva, equitativa y de calidad y promover oportunidades de aprendizaje durante toda la vida</t>
  </si>
  <si>
    <t>Sumatoria de procesos de educación sobre derechos humanos que incorporan estrategias didácticas desde la oralidad y la oralitura</t>
  </si>
  <si>
    <t xml:space="preserve">Cada trimestre la Dirección de Derechos Humanos realizará un informe que dé cuenta de mínimo un (1) proceso de educación sobre derechos humanos que incorpore estrategias didácticas desde la oralidad y la oralitura, con las características poblacionales de las personas asistentes y propuesta pedagógica implementada. </t>
  </si>
  <si>
    <t>Matríz estadistica procesos de formacion y sensibilización por temática de la Dirección de Derechos Humanos SDG. Actas y listados de asistencia encuentros de educación; Plan de acción del componente de formación.</t>
  </si>
  <si>
    <t>Ivonne Gonzalez Rodríguez</t>
  </si>
  <si>
    <t>Directora Técnica de Derechos Humanos</t>
  </si>
  <si>
    <t>338 7000 ext. 5310</t>
  </si>
  <si>
    <t>Miguel Ángel Cardozo Tovar</t>
  </si>
  <si>
    <t>FICHA TÉCNICA INDICADOR DE PRODUCTO 5.1.10. DERECHOS ENFOQUES</t>
  </si>
  <si>
    <t xml:space="preserve">Este indicador permite cuantificar el número de procesos de educación en derechos culturales y sociales, desde el enfoque diferencial y la perspectiva interseccional en espacios de acceso a la cultura escrita dirigidos al servicio público y ciudadanía en general. El comportamiento es constante con el diseño, ejecución y reporte de un proceso de formación por cada semestre . </t>
  </si>
  <si>
    <t xml:space="preserve">Procesos de educación en derechos culturales y sociales, desde el enfoque diferencial y la perspectiva interseccional en espacios de acceso a la cultura escrita dirigidos al servicio público y ciudadanía en general. (Un proceso por semestre realizado en los espacios públicos de acceso a la cultura escrita). Estos procesos se encuentran en el  marco de la prevención de violencias y promoción de derechos de la "Cátedra de derechos humanos, deberes, garantías y pedagogía de la reconciliación" Acuerdo Distrital 125 de 2004 </t>
  </si>
  <si>
    <t>Implementar una oferta intercultural y diversa de servicios bibliotecarios  pertinente para  la ciudadanía y los diferentes territorios de Bogotá.</t>
  </si>
  <si>
    <t xml:space="preserve">Sumatoria de  procesos de educación en derechos culturales y sociales, desde el enfoque diferencial y la perspectiva interseccional en espacios de acceso a la cultura escrita dirigidos al servicio público y ciudadanía en general. </t>
  </si>
  <si>
    <t xml:space="preserve">Procesos de formación </t>
  </si>
  <si>
    <t xml:space="preserve">Cada semestre la Dirección de Derechos Humanos realizará un informe que dé cuenta de mínimo un (1) proceso de educación en derechos culturales y sociales, desde el enfoque diferencial y la perspectiva interseccional en espacios de acceso a la cultura escrita dirigidos al servicio público y ciudadanía en general., con las características poblacionales de las personas asistentes y propuesta pedagógica implementada. </t>
  </si>
  <si>
    <t xml:space="preserve">Este indicador permite cuantificar el número de encuentros de educación sobre derechos humanos mediante la oralidad y la oralitura en espacios de acceso a la cultura escrita dirigidos a la servicio público y ciudadanía en general, servicio público y fuerza pública.  El comportamiento es constante con el diseño, ejecución y reporte de cuatro encuentros por cada semestre. </t>
  </si>
  <si>
    <t>El producto consiste en el desarrollo de cuatro encuentros por semestre, es decir, ocho encuentros anuales, sobre derechos humanos mediante el uso de estrategias de oralidad y la oralitura en espacios de acceso a la cultura escrita, dirigidos al servicio público y ciudadanía en general.
Estos encuentros están enmarcados en la prevención de violencias y promoción de derechos de la "Cátedra de derechos humanos, deberes, garantías y pedagogía de la reconciliación" Acuerdo Distrital 125 de 2004.
Se precisa que, los "espacios de acceso a la cultura escrita" están definidos en el marco del Decreto 034 del 2023, que Adoptó la Política Pública de Lectura, Escritura y Oralidad, 2022- 2040": Art. 2 sobre categorías conceptuales define: 
literal e: "Oralidad: práctica del lenguaje y construcción social que implica el intercambio de comunicación y silencios, el reconocimiento de sí y del otro, la negociación, la construcción, la contextualización, el movimiento y el saber expresivo" 
literal f: "Cultura escrita: usos, accesos y formas de la lectura, la escritura y oralidad y apropiación del código escrito y oral según las características vitales de las personas".
Oralitura u oraliteratura: es una práctica que permite conocer y valorar el trabajo literario de la oralidad, también, una estrategia que ha liderado el Sector Cultura desde esta política LEO.
Los conceptos utilizados en ficha técnica obedecen al marco de esta política y, en su proceso de construcción, fueron propuestos también por el Sector Cultura y acogido por el Programa Distrital de Educación en Derechos Humanos para la Paz y la Reconciliación.</t>
  </si>
  <si>
    <t>Sumatoria de encuentros de educación sobre derechos humanos que incorporan estrategias didácticas desde la oralidad y la oralitura</t>
  </si>
  <si>
    <t>Encuentros</t>
  </si>
  <si>
    <t xml:space="preserve">Cada semestre la Dirección de Derechos Humanos realizará el reporte de los encuentros de educación sobre derechos humanos que incorpore estrategias didácticas desde la oralidad y la oralitura en espacios de acceso a la cultura escrita, con las características poblacionales de las personas asistentes y propuesta pedagógica implementada. </t>
  </si>
  <si>
    <t xml:space="preserve">Luz Amanda Gumán Mojica </t>
  </si>
  <si>
    <t>Resultados</t>
  </si>
  <si>
    <t>3.1.6. Desarrollo de edilicia bibliotecaria</t>
  </si>
  <si>
    <t>Aumento de la infraestructura bibliotecaria y/o puntos de lectura dispuestos por Biblored en consonancia los instrumentos de planeación territorial</t>
  </si>
  <si>
    <t>Sumatoria de bibliotecas y/o puestos de lectura en los equipamientos híbridos propuestos por los instrumentos de planeación territorial construidos o adecuados</t>
  </si>
  <si>
    <t>Edgar Figueroa</t>
  </si>
  <si>
    <t>edgar.figueroa@scrd.gov.co</t>
  </si>
  <si>
    <t>3.1.8. Puntos de lectura con equipamientos institucionales, sociales y redes comunitarias en la zona rural y zonas urbanas</t>
  </si>
  <si>
    <t>Puntos de lectura ubicados en equipamientos institucionales,sociales y redes comunitarias en la zona rural y en zonas urbanas</t>
  </si>
  <si>
    <t>Sumatoria de puntos de lectura ubicados en equipamientos institucionales, sociales y redes comunitarias en la zona rural y en zonas urbanas</t>
  </si>
  <si>
    <t>Aumento de la infraestructura bibliotecaria dispuestos por Biblored en consonancia con los instrumentos de planeación territorial</t>
  </si>
  <si>
    <t>Entidad: SCRD</t>
  </si>
  <si>
    <t>Este indicador corresponde al número de bibliotecas construidas y/o adecuados en los equipamientos híbridos y otro tipo de inmuebles propuestos en el instrumento de planeación territorial vigente. En este se tiene en cuenta los lugares en donde se construyen y/o adecuan estas bibliotecas, el grupo poblacional a la que se dirigen (si aplica) y los servicios que presta en dichos equipamientos híbridos. La Dirección de Lectura y Bibliotecas reportará cuatrienalmente este indicador.</t>
  </si>
  <si>
    <t>Sumatoria de bibliotecas y/o puntos de lectura dispuestos por Biblored en consonancia con los instrumentos de planeación territorial</t>
  </si>
  <si>
    <t>Se realizará el seguimiento al avance de la metas según los proyectos de infraestructura que se adelanten vigencia a vigencia. En el proceso de construcción y adecuación de los espacios se realizará un registro que evidencie el porcentaje de avance de cada biblioteca y/o puntos de lectura. Esta información se debe presentar desagregada por espacio, así como el promedio de avance general del proyecto. Así mismo, en la puesta en marcha se contempla un ejercicio cuantitativo que dé cuenta de cuatro variables que son: número de biblotecas o puesto de lectura construidas, ubicación de cada uno (localidad, barrio y equipamiento híbrido en el que se encuentra), y el tipo de servicios que presta. 
Esto se realizará a través de un registro que entregará cada biblioteca en funcionamiento. Se recomienda que, como ejercicio adicional, en cada administración se realice una corta encuesta de percepción en la que se identifique la apropiación de la ciudadanía respecto a estos espacios.</t>
  </si>
  <si>
    <t>Informes de porcentaje de avance de las bibliotecas - Dirección de Lectura y Bibliotecas. Registros y encuestas - cada biblioteca que funcione en los espacios híbridos</t>
  </si>
  <si>
    <t>infraestructura y patrimonio cultural</t>
  </si>
  <si>
    <t>Los costos estimados para este producto no incluyen los costos de construcción de las bibliotecas, los cuales deberán calcularse basados en el presupuesto asignado para los espacios híbridos contemplados en el POT, solo se incluye adecuación, mobiliario, colecciones y operación. De igual forma el costo se pone cada cuatro años como valor indicativo, pero la progrmación del presupueto debe hacerse para cada año del periodo de gobierno de acuerdo con las metas anuales que se estimen en relación con la disposición de las bibliotecas y puntos para cumplir la meta de politica al final del cuatrienio.</t>
  </si>
  <si>
    <t>Entidad: SCRD - DLB</t>
  </si>
  <si>
    <t>Este indicador corresponde a la cantidad de puestos de lectura ubicados en equipamientos institucionales, sociales y redes comunitarias de la zona rural y en zonas urbanas. Este indicador implica identificar los lugares en que tales equipamientos están ubicados, los servicios que ofrecen y los actores que hacen uso de los mismos. Así mismo, acarrea conocer el estado de dichos puestos de lectura (colecciones, mobiliario, dispositivos electrónicos, etc.) y, si es el caso, otros usos que las personas le dan a los mismos. Este indicador será reportado anualmente por la Dirección de Lectura y Bibliotecas, y será compartida con el Observatorio de Prácticas de Lectura y Escritura, el cual incluirá la información en sus bases de datos sobre lectura y escritura en las zonas rurales y las zonas urbanas.</t>
  </si>
  <si>
    <r>
      <t xml:space="preserve">La articulación de espacios de lectura con equipamientos institucionales, sociales y comunitarios en la zona rural y la zona urbana constituye </t>
    </r>
    <r>
      <rPr>
        <b/>
        <sz val="12"/>
        <color rgb="FF000000"/>
        <rFont val="Arial"/>
        <family val="2"/>
      </rPr>
      <t>un producto con múltiples fases y aspectos a considerar.</t>
    </r>
    <r>
      <rPr>
        <sz val="12"/>
        <color rgb="FF000000"/>
        <rFont val="Arial"/>
        <family val="2"/>
      </rPr>
      <t xml:space="preserve"> La primera de estas tiene que ver con la identificación de los posibles equipamientos que pueden albergar puestos de lectura, así como la pertinencia de estos. Para ello es importante realizar </t>
    </r>
    <r>
      <rPr>
        <b/>
        <sz val="12"/>
        <color rgb="FF000000"/>
        <rFont val="Arial"/>
        <family val="2"/>
      </rPr>
      <t>un trabajo conjunto entre las entidades involucradas,</t>
    </r>
    <r>
      <rPr>
        <sz val="12"/>
        <color rgb="FF000000"/>
        <rFont val="Arial"/>
        <family val="2"/>
      </rPr>
      <t xml:space="preserve"> el cual contribuya a dicha identificación. Para ello se sugiere considerar como base el diagnóstico realizado en el marco de la formulación de la PPLEO, y complementar o ahondar en otros temas pertinentes a </t>
    </r>
    <r>
      <rPr>
        <b/>
        <sz val="12"/>
        <color rgb="FF000000"/>
        <rFont val="Arial"/>
        <family val="2"/>
      </rPr>
      <t xml:space="preserve">través de una metodología de tipo cualitativo </t>
    </r>
    <r>
      <rPr>
        <sz val="12"/>
        <color rgb="FF000000"/>
        <rFont val="Arial"/>
        <family val="2"/>
      </rPr>
      <t xml:space="preserve">que permitirá el análisis del tipo de materiales orales, de lectura y de escritura que son necesarios y que harán parte de estos puesto de lectura, los elementos a considerar en la disposición del espacio, la cobertura espacial de los mismos, y posibles articulaciones con las bibliotecas públicas, público-escolares, escolares y comunitarias. Así mismo, es necesario que exista </t>
    </r>
    <r>
      <rPr>
        <b/>
        <sz val="12"/>
        <color rgb="FF000000"/>
        <rFont val="Arial"/>
        <family val="2"/>
      </rPr>
      <t xml:space="preserve">un plan de trabajo y mesas de trabajo </t>
    </r>
    <r>
      <rPr>
        <sz val="12"/>
        <color rgb="FF000000"/>
        <rFont val="Arial"/>
        <family val="2"/>
      </rPr>
      <t xml:space="preserve">para el diseño, creación e implementación de estrategias o actividades en torno a la cultura escrita. Esto quiere decir que la articulación no solo está dada en la creación de los espacios físicos, sino en las actividades que allí se desarrollarán. La segunda fase atañe a la creación de dichos </t>
    </r>
    <r>
      <rPr>
        <b/>
        <sz val="12"/>
        <color rgb="FF000000"/>
        <rFont val="Arial"/>
        <family val="2"/>
      </rPr>
      <t>puestos de lectura,</t>
    </r>
    <r>
      <rPr>
        <sz val="12"/>
        <color rgb="FF000000"/>
        <rFont val="Arial"/>
        <family val="2"/>
      </rPr>
      <t xml:space="preserve"> la cual requiere de la continuidad en la articulación entre las entidades responsables y corresponsables. Esto es fundamental, ya que los conocimientos, investigaciones, experiencias y experticia de cada entidad permitirá crear espacios de lectura adecuados y pertinentes para las poblaciones rurales y urbanas de Bogotá. Posteriormente vendrá la fase de implementación y funcionamiento que, en su marcha, deberá desarrollar ejercicios de evaluación y autoevaluación por parte de las entidades y de la población rural que accede a estos puestos de lectura. Lo anterior es útil para retroalimentar el proceso y para llevar a cabo un proceso de mejora continua. Este producto </t>
    </r>
    <r>
      <rPr>
        <b/>
        <sz val="12"/>
        <color rgb="FF000000"/>
        <rFont val="Arial"/>
        <family val="2"/>
      </rPr>
      <t xml:space="preserve">aportará a las limitaciones de espacio y cobertura </t>
    </r>
    <r>
      <rPr>
        <sz val="12"/>
        <color rgb="FF000000"/>
        <rFont val="Arial"/>
        <family val="2"/>
      </rPr>
      <t xml:space="preserve">de los espacios de lectura en las zonas rurales y urbanas de Bogotá, así como a atender algunas limitaciones para el acceso a la lectura, la escritura y la oralidad, como por ejemplo, la lejanía de espacios dedicados a estas prácticas, la falta de materiales de lectura y falta de tiempo. Todo ello desde un enfoque territorial.
Desde Desarrollo Económico el aporte estará dado en la articulación con redes comunitarias rurales y de las zonas urbanas deficitarias relacionadas con el abastecimiento alimentario, para brindar una mayor cobertura de servicios. </t>
    </r>
  </si>
  <si>
    <t>La medición tendrá un componente cuantitativo y cualitativo. El cuantitativo consta de la creación de un instrumento de registro que contempla varias variables: puesto de lectura, ubicación, servicios ofertados, tipo de actores participantes, estado del puesto de lectura. La primera permitirá conocer el número de puestos de lectura en funcionamiento. La segunda contribuirá a conocer no solo la ubicación de los puestos de lectura, sino la cobertura espacial de los mismos. Los servicios ofertados, como su nombre lo indica, hace referencia a servicios como préstamo de libros, actividades o talleres de lectura y escritura, visitas, préstamos de dispositivos, entre otros. Los actores indican los tipos de personas que visitan y participan en los puestos de lectura, por ejemplo, estudiantes; personas mayores; padres, madres y cuidadoras; niños y niñas; etc. El estado del puesto de lectura contiene a su vez subvariables que corresponden al estado de las colecciones, estado del mobiliario, estado de dispositivos electrónicos (si los hay) y estado general del espacio en que se encuentra el puesto de lectura. Este registro debe complementarse con un ejercicio cualitativo, centrado especialmente en las percepciones y sugerencias que tienen los actores participantes sobre el puesto de lectura, así como los y las funcionarias que trabajan en ellos. Además, debe considerar los usos que las personas participantes le dan a dichos espacios. Esto contribuirá a identificar aspectos de mejora y a incorporar las sugerencias y necesidades de las personas que utilizan estos puestos de lectura en las zonas rurales y urlbanas.</t>
  </si>
  <si>
    <t>Dirección de lectura y bibliotecas - Registros diligenciados por cada puesto de lectura en los equipamientos sociales, institucionales y comunitarios.</t>
  </si>
  <si>
    <t>El indicador propone la medición del impacto que el programa de fortalecimiento a bibliotecas comunitarias signifique para la madurez de cada una de las participantes. El impacto contiene la pertinencia del programa, y sus efectos a mediano y largo plazo teniendo como base la transformación en la madurez que se busca. La madurez está enmarcada dentro de un modelo de gestión bibliotecaria que busca el mejoramiento y fortalecimiento continuo de los servicios bibliotecarios pertinentes desde una perspectiva territorial y poblacional diferencial. Las categorías para observar y medir los niveles de madurez son procesos de innovación y creatividad. Los niveles de madurez según estos procesos corresponden a categorías concertadas con las bibliotecas comunitarias.</t>
  </si>
  <si>
    <t>El programa de fortalecimiento a bibliotecas comunitarias tiene los siguientes componentes: 1. Sistematización y actualización de información diagnóstica de datos cuantitativos y cualitativos sobre las barreras, población atendida y servicios de las bibliotecas comunitarias en Bogotá desde un enfoque territorial. Con este análisis y actualización de información se pretende generar la línea base para el seguimiento de las acciones a corto, mediano y largo plazo del programa de fortalecimiento y así mismo diseñar la oferta del programa. El programa se propone desde los siguientes componentes: 1. Estrategias de apoyo y dinamización que permitan el fortalecimiento al sector de Bibliotecas Comunitarias y sus iniciativas de agrupación y organización (mesas, redes e iniciativas locales). 2. Diálogo de saberes y formación, en el marco de innovación social, sostenibilidad de proyectos comunitarios alrededor de la cultura escrita, gestión bibliotecaria y cooperativismo. 3. Estrategias de trabajo colaborativo entre diferentes tipologías bibliotecarias para la intervención en el tejido social. 4. Estrategias de gestión y articulación de actores que permitan sumar recursos (técnicos, humanos, financieros, materiales, entre otros) para robustecer el funcionamiento del sector. 5. Estrategia conjunta de comunicación y movilización sobre el trabajo y aporte del sector comunitario. 
El IDPAC es una entidad pública del orden distrital, con acciones que promueven la cultura democrática, inclusiva, intercultural y con equidad de género. En este escenario, la lectura, la escritura y la oralidad son dispositivos primordiales en la construcción de esta misionalidad, ya que estas son esenciales en la construcción de acuerdos, en la libertad de pensamiento, entre otras características de la cultura democrática e inclusiva. Por ello primordial promover y fortalecer las bibliotecas comunitarias y otros espacios dedicados a fomentar la lectura, escritura y oralidad y la democratización del libro. 
Concretamente, el IDPAC cuenta con una metodología de fortalecimiento a bibliotecas comunitarias basado en la aplicación del programa piloto de esquema de participación. No obstante, es fundamental que se realice un trabajo articulado con la Dirección de Lectura y Bibliotecas y otras direcciones encargadas de promover y fortalecer las bibliotecas comunitarias, con el propósito de construir e implementar de manera conjunta un esquema de participación direccionado a bibliotecas comunitarias como espacios no convencionales de participación. Por lo anterior, el inicio de las actividades de corresponsabilidad del IDPAC está sujeto a la designación del enlace de la Dirección de Lectura y Bibliotecas y se realicen mesas de trabajo interinstitucional para desarrollar las acciones.
Con lo anterior, el IDPAC aporta a la construcción de un esquema pedagógico de fortalecimiento de las bibliotecas comunitarias como espacios no convencionales de participación, el cual beneficia principalmente a niñas y niños y gestores de las bibliotecas comunitarias</t>
  </si>
  <si>
    <t>Para 2040, aumentar el índice de apropiacion social de los espacios de acceso a la cultura escrita en Bogotá al 0,08%.</t>
  </si>
  <si>
    <t>Para la medición del impacto del programa de fortalecimiento a bibliotecas comunitarias se deben contemplar el porcentaje de bibliotecas que a partir de un año de su vinculación, hayan alcanzado un nivel de madurez medio o alto, incrementado la tasa de usuarios y ampliado sus servicios. Este porcentaje depende de los criterios que se identifiquen como parte de la herramienta de evaluación del programa de fortalecimiento, la cual se aplicará al inicio del programa y al finalizar cada año de aplicación del mismo.</t>
  </si>
  <si>
    <t>Metas de Productos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</si>
</sst>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7">
    <numFmt numFmtId="164" formatCode="d/m/yyyy"/>
    <numFmt numFmtId="165" formatCode="_-* #,##0_-;\-* #,##0_-;_-* &quot;-&quot;??_-;_-@"/>
    <numFmt numFmtId="166" formatCode="#,##0.00,,"/>
    <numFmt numFmtId="167" formatCode="&quot;$&quot;#,##0"/>
    <numFmt numFmtId="168" formatCode="_-* #,##0_-;\-* #,##0_-;_-* &quot;-&quot;_-;_-@"/>
    <numFmt numFmtId="169" formatCode="&quot;$&quot;#,##0.00,,"/>
    <numFmt numFmtId="170" formatCode="_(* #,##0_);_(* \(#,##0\);_(* &quot;-&quot;??_);_(@_)"/>
    <numFmt numFmtId="171" formatCode="0.0%"/>
    <numFmt numFmtId="172" formatCode="0;[Red]0"/>
    <numFmt numFmtId="173" formatCode="#,##0.000"/>
    <numFmt numFmtId="174" formatCode="[$ $]#,##0"/>
    <numFmt numFmtId="175" formatCode="0.0"/>
    <numFmt numFmtId="176" formatCode="d\.m"/>
    <numFmt numFmtId="177" formatCode="mmmm\ yyyy"/>
    <numFmt numFmtId="178" formatCode="mmm/yyyy"/>
    <numFmt numFmtId="179" formatCode="mmm\ yyyy"/>
    <numFmt numFmtId="180" formatCode="d&quot; de &quot;mmmm"/>
  </numFmts>
  <fonts count="123">
    <font>
      <sz val="11"/>
      <color theme="1"/>
      <name val="Calibri"/>
      <scheme val="minor"/>
    </font>
    <font>
      <sz val="11"/>
      <color theme="1"/>
      <name val="Calibri"/>
      <family val="2"/>
      <scheme val="minor"/>
    </font>
    <font>
      <b/>
      <sz val="11"/>
      <color theme="1"/>
      <name val="Calibri"/>
      <family val="2"/>
    </font>
    <font>
      <sz val="11"/>
      <color theme="1"/>
      <name val="Calibri"/>
      <family val="2"/>
    </font>
    <font>
      <b/>
      <sz val="12"/>
      <color theme="1"/>
      <name val="Arial Narrow"/>
      <family val="2"/>
    </font>
    <font>
      <sz val="11"/>
      <name val="Calibri"/>
      <family val="2"/>
    </font>
    <font>
      <sz val="12"/>
      <color theme="1"/>
      <name val="Arial Narrow"/>
      <family val="2"/>
    </font>
    <font>
      <sz val="14"/>
      <color theme="1"/>
      <name val="Arial Narrow"/>
      <family val="2"/>
    </font>
    <font>
      <b/>
      <sz val="12"/>
      <color theme="0"/>
      <name val="Arial Narrow"/>
      <family val="2"/>
    </font>
    <font>
      <sz val="12"/>
      <color theme="1"/>
      <name val="Calibri"/>
      <family val="2"/>
    </font>
    <font>
      <b/>
      <sz val="12"/>
      <color theme="1"/>
      <name val="Calibri"/>
      <family val="2"/>
    </font>
    <font>
      <u/>
      <sz val="11"/>
      <color theme="1"/>
      <name val="Calibri"/>
      <family val="2"/>
    </font>
    <font>
      <sz val="11"/>
      <color rgb="FF000000"/>
      <name val="Calibri"/>
      <family val="2"/>
    </font>
    <font>
      <u/>
      <sz val="11"/>
      <color theme="1"/>
      <name val="Calibri"/>
      <family val="2"/>
    </font>
    <font>
      <u/>
      <sz val="11"/>
      <color rgb="FF0000FF"/>
      <name val="Calibri"/>
      <family val="2"/>
    </font>
    <font>
      <u/>
      <sz val="11"/>
      <color rgb="FF0000FF"/>
      <name val="Calibri"/>
      <family val="2"/>
    </font>
    <font>
      <u/>
      <sz val="11"/>
      <color theme="1"/>
      <name val="Calibri"/>
      <family val="2"/>
    </font>
    <font>
      <u/>
      <sz val="11"/>
      <color theme="1"/>
      <name val="Calibri"/>
      <family val="2"/>
    </font>
    <font>
      <u/>
      <sz val="11"/>
      <color theme="1"/>
      <name val="Calibri"/>
      <family val="2"/>
    </font>
    <font>
      <u/>
      <sz val="11"/>
      <color theme="1"/>
      <name val="Calibri"/>
      <family val="2"/>
    </font>
    <font>
      <u/>
      <sz val="11"/>
      <color theme="1"/>
      <name val="Calibri"/>
      <family val="2"/>
    </font>
    <font>
      <u/>
      <sz val="11"/>
      <color theme="10"/>
      <name val="Calibri"/>
      <family val="2"/>
    </font>
    <font>
      <sz val="11"/>
      <color theme="5"/>
      <name val="Calibri"/>
      <family val="2"/>
    </font>
    <font>
      <u/>
      <sz val="11"/>
      <color theme="10"/>
      <name val="Calibri"/>
      <family val="2"/>
    </font>
    <font>
      <u/>
      <sz val="11"/>
      <color theme="1"/>
      <name val="Calibri"/>
      <family val="2"/>
    </font>
    <font>
      <u/>
      <sz val="11"/>
      <color theme="10"/>
      <name val="Calibri"/>
      <family val="2"/>
    </font>
    <font>
      <u/>
      <sz val="11"/>
      <color rgb="FF0000FF"/>
      <name val="Calibri"/>
      <family val="2"/>
    </font>
    <font>
      <u/>
      <sz val="11"/>
      <color theme="1"/>
      <name val="Calibri"/>
      <family val="2"/>
    </font>
    <font>
      <u/>
      <sz val="11"/>
      <color rgb="FF0000FF"/>
      <name val="Calibri"/>
      <family val="2"/>
    </font>
    <font>
      <u/>
      <sz val="11"/>
      <color theme="1"/>
      <name val="Calibri"/>
      <family val="2"/>
    </font>
    <font>
      <u/>
      <sz val="11"/>
      <color rgb="FF0000FF"/>
      <name val="Calibri"/>
      <family val="2"/>
    </font>
    <font>
      <u/>
      <sz val="11"/>
      <color rgb="FF0000FF"/>
      <name val="Calibri"/>
      <family val="2"/>
    </font>
    <font>
      <u/>
      <sz val="11"/>
      <color theme="1"/>
      <name val="Calibri"/>
      <family val="2"/>
    </font>
    <font>
      <u/>
      <sz val="11"/>
      <color theme="1"/>
      <name val="Calibri"/>
      <family val="2"/>
    </font>
    <font>
      <u/>
      <sz val="11"/>
      <color theme="1"/>
      <name val="Calibri"/>
      <family val="2"/>
    </font>
    <font>
      <u/>
      <sz val="11"/>
      <color rgb="FF0563C1"/>
      <name val="Calibri"/>
      <family val="2"/>
    </font>
    <font>
      <u/>
      <sz val="11"/>
      <color rgb="FF0563C1"/>
      <name val="Calibri"/>
      <family val="2"/>
    </font>
    <font>
      <u/>
      <sz val="11"/>
      <color theme="1"/>
      <name val="Calibri"/>
      <family val="2"/>
    </font>
    <font>
      <sz val="9"/>
      <color rgb="FF000000"/>
      <name val="Arial"/>
      <family val="2"/>
    </font>
    <font>
      <u/>
      <sz val="11"/>
      <color rgb="FF0000FF"/>
      <name val="Calibri"/>
      <family val="2"/>
    </font>
    <font>
      <sz val="11"/>
      <color rgb="FF7030A0"/>
      <name val="Calibri"/>
      <family val="2"/>
    </font>
    <font>
      <sz val="11"/>
      <color theme="1"/>
      <name val="Arial Narrow"/>
      <family val="2"/>
    </font>
    <font>
      <u/>
      <sz val="11"/>
      <color theme="10"/>
      <name val="Calibri"/>
      <family val="2"/>
    </font>
    <font>
      <sz val="12"/>
      <color rgb="FF000000"/>
      <name val="Arial Narrow"/>
      <family val="2"/>
    </font>
    <font>
      <b/>
      <sz val="12"/>
      <color rgb="FFFFFFFF"/>
      <name val="Arial Narrow"/>
      <family val="2"/>
    </font>
    <font>
      <b/>
      <sz val="12"/>
      <color rgb="FF000000"/>
      <name val="Arial Narrow"/>
      <family val="2"/>
    </font>
    <font>
      <u/>
      <sz val="11"/>
      <color theme="10"/>
      <name val="Calibri"/>
      <family val="2"/>
    </font>
    <font>
      <b/>
      <i/>
      <sz val="12"/>
      <color rgb="FF000000"/>
      <name val="Arial Narrow"/>
      <family val="2"/>
    </font>
    <font>
      <u/>
      <sz val="12"/>
      <color rgb="FF000000"/>
      <name val="Arial Narrow"/>
      <family val="2"/>
    </font>
    <font>
      <u/>
      <sz val="11"/>
      <color theme="10"/>
      <name val="Calibri"/>
      <family val="2"/>
    </font>
    <font>
      <i/>
      <sz val="12"/>
      <color rgb="FF000000"/>
      <name val="Arial Narrow"/>
      <family val="2"/>
    </font>
    <font>
      <i/>
      <sz val="12"/>
      <color theme="1"/>
      <name val="Arial Narrow"/>
      <family val="2"/>
    </font>
    <font>
      <u/>
      <sz val="11"/>
      <color rgb="FF000000"/>
      <name val="Calibri"/>
      <family val="2"/>
    </font>
    <font>
      <u/>
      <sz val="12"/>
      <color rgb="FF000000"/>
      <name val="Arial Narrow"/>
      <family val="2"/>
    </font>
    <font>
      <u/>
      <sz val="11"/>
      <color rgb="FF000000"/>
      <name val="Arial"/>
      <family val="2"/>
    </font>
    <font>
      <u/>
      <sz val="11"/>
      <color rgb="FF000000"/>
      <name val="Calibri"/>
      <family val="2"/>
    </font>
    <font>
      <sz val="12"/>
      <color rgb="FF000000"/>
      <name val="Calibri"/>
      <family val="2"/>
    </font>
    <font>
      <u/>
      <sz val="12"/>
      <color rgb="FF000000"/>
      <name val="Arial Narrow"/>
      <family val="2"/>
    </font>
    <font>
      <u/>
      <sz val="12"/>
      <color rgb="FF000000"/>
      <name val="Arial"/>
      <family val="2"/>
    </font>
    <font>
      <u/>
      <sz val="12"/>
      <color rgb="FF000000"/>
      <name val="Arial Narrow"/>
      <family val="2"/>
    </font>
    <font>
      <sz val="14"/>
      <color rgb="FF000000"/>
      <name val="Arial Narrow"/>
      <family val="2"/>
    </font>
    <font>
      <u/>
      <sz val="11"/>
      <color rgb="FF000000"/>
      <name val="Arial"/>
      <family val="2"/>
    </font>
    <font>
      <sz val="11"/>
      <color rgb="FF000000"/>
      <name val="Roboto"/>
    </font>
    <font>
      <u/>
      <sz val="12"/>
      <color rgb="FF000000"/>
      <name val="Arial Narrow"/>
      <family val="2"/>
    </font>
    <font>
      <u/>
      <sz val="11"/>
      <color rgb="FF000000"/>
      <name val="Calibri"/>
      <family val="2"/>
    </font>
    <font>
      <b/>
      <i/>
      <sz val="12"/>
      <color theme="1"/>
      <name val="Arial Narrow"/>
      <family val="2"/>
    </font>
    <font>
      <u/>
      <sz val="12"/>
      <color rgb="FF000000"/>
      <name val="Arial Narrow"/>
      <family val="2"/>
    </font>
    <font>
      <u/>
      <sz val="12"/>
      <color rgb="FF000000"/>
      <name val="Arial Narrow"/>
      <family val="2"/>
    </font>
    <font>
      <u/>
      <sz val="12"/>
      <color theme="1"/>
      <name val="Arial Narrow"/>
      <family val="2"/>
    </font>
    <font>
      <u/>
      <sz val="11"/>
      <color rgb="FF0000FF"/>
      <name val="Arial"/>
      <family val="2"/>
    </font>
    <font>
      <u/>
      <sz val="11"/>
      <color rgb="FF0000FF"/>
      <name val="Calibri"/>
      <family val="2"/>
    </font>
    <font>
      <u/>
      <sz val="12"/>
      <color theme="1"/>
      <name val="Arial Narrow"/>
      <family val="2"/>
    </font>
    <font>
      <sz val="11"/>
      <color rgb="FF000000"/>
      <name val="Arial Narrow"/>
      <family val="2"/>
    </font>
    <font>
      <u/>
      <sz val="11"/>
      <color rgb="FF000000"/>
      <name val="Calibri"/>
      <family val="2"/>
    </font>
    <font>
      <u/>
      <sz val="11"/>
      <color rgb="FF000000"/>
      <name val="Calibri"/>
      <family val="2"/>
    </font>
    <font>
      <sz val="12"/>
      <color rgb="FF000000"/>
      <name val="&quot;ȫrial narrow\&quot;&quot;"/>
    </font>
    <font>
      <sz val="12"/>
      <color rgb="FF000000"/>
      <name val="Arial"/>
      <family val="2"/>
    </font>
    <font>
      <u/>
      <sz val="12"/>
      <color rgb="FF000000"/>
      <name val="Arial Narrow"/>
      <family val="2"/>
    </font>
    <font>
      <u/>
      <sz val="11"/>
      <color rgb="FF000000"/>
      <name val="Calibri"/>
      <family val="2"/>
    </font>
    <font>
      <u/>
      <sz val="12"/>
      <color rgb="FF000000"/>
      <name val="Arial Narrow"/>
      <family val="2"/>
    </font>
    <font>
      <u/>
      <sz val="11"/>
      <color rgb="FF000000"/>
      <name val="Arial"/>
      <family val="2"/>
    </font>
    <font>
      <u/>
      <sz val="12"/>
      <color rgb="FF000000"/>
      <name val="Arial Narrow"/>
      <family val="2"/>
    </font>
    <font>
      <u/>
      <sz val="11"/>
      <color rgb="FF000000"/>
      <name val="Arial"/>
      <family val="2"/>
    </font>
    <font>
      <u/>
      <sz val="11"/>
      <color rgb="FF000000"/>
      <name val="Calibri"/>
      <family val="2"/>
    </font>
    <font>
      <u/>
      <sz val="12"/>
      <color rgb="FF000000"/>
      <name val="Arial Narrow"/>
      <family val="2"/>
    </font>
    <font>
      <sz val="11"/>
      <color rgb="FF000000"/>
      <name val="Arial"/>
      <family val="2"/>
    </font>
    <font>
      <u/>
      <sz val="12"/>
      <color rgb="FF000000"/>
      <name val="Arial Narrow"/>
      <family val="2"/>
    </font>
    <font>
      <u/>
      <sz val="11"/>
      <color rgb="FF000000"/>
      <name val="Calibri"/>
      <family val="2"/>
    </font>
    <font>
      <u/>
      <sz val="11"/>
      <color theme="10"/>
      <name val="Calibri"/>
      <family val="2"/>
    </font>
    <font>
      <u/>
      <sz val="12"/>
      <color theme="1"/>
      <name val="Arial Narrow"/>
      <family val="2"/>
    </font>
    <font>
      <u/>
      <sz val="11"/>
      <color rgb="FF0563C1"/>
      <name val="Arial"/>
      <family val="2"/>
    </font>
    <font>
      <u/>
      <sz val="11"/>
      <color rgb="FF000000"/>
      <name val="Arial"/>
      <family val="2"/>
    </font>
    <font>
      <u/>
      <sz val="11"/>
      <color rgb="FF000000"/>
      <name val="Calibri"/>
      <family val="2"/>
    </font>
    <font>
      <u/>
      <sz val="12"/>
      <color rgb="FF000000"/>
      <name val="Arial Narrow"/>
      <family val="2"/>
    </font>
    <font>
      <b/>
      <sz val="11"/>
      <color rgb="FF000000"/>
      <name val="Calibri"/>
      <family val="2"/>
    </font>
    <font>
      <u/>
      <sz val="11"/>
      <color rgb="FF000000"/>
      <name val="Calibri"/>
      <family val="2"/>
    </font>
    <font>
      <u/>
      <sz val="11"/>
      <color rgb="FF000000"/>
      <name val="Calibri"/>
      <family val="2"/>
    </font>
    <font>
      <u/>
      <sz val="11"/>
      <color rgb="FF000000"/>
      <name val="Calibri"/>
      <family val="2"/>
    </font>
    <font>
      <u/>
      <sz val="12"/>
      <color rgb="FF000000"/>
      <name val="Arial Narrow"/>
      <family val="2"/>
    </font>
    <font>
      <b/>
      <sz val="11"/>
      <color rgb="FF000000"/>
      <name val="Arial Narrow"/>
      <family val="2"/>
    </font>
    <font>
      <u/>
      <sz val="12"/>
      <color rgb="FF000000"/>
      <name val="Arial Narrow"/>
      <family val="2"/>
    </font>
    <font>
      <u/>
      <sz val="11"/>
      <color rgb="FF000000"/>
      <name val="Calibri"/>
      <family val="2"/>
    </font>
    <font>
      <u/>
      <sz val="11"/>
      <color rgb="FF000000"/>
      <name val="Calibri"/>
      <family val="2"/>
    </font>
    <font>
      <b/>
      <i/>
      <u/>
      <sz val="12"/>
      <color rgb="FF000000"/>
      <name val="Arial Narrow"/>
      <family val="2"/>
    </font>
    <font>
      <u/>
      <sz val="11"/>
      <color rgb="FF000000"/>
      <name val="Calibri"/>
      <family val="2"/>
    </font>
    <font>
      <sz val="10"/>
      <color theme="1"/>
      <name val="Arial Narrow"/>
      <family val="2"/>
    </font>
    <font>
      <u/>
      <sz val="12"/>
      <color theme="1"/>
      <name val="Arial Narrow"/>
      <family val="2"/>
    </font>
    <font>
      <sz val="10"/>
      <color rgb="FF000000"/>
      <name val="Arial Narrow"/>
      <family val="2"/>
    </font>
    <font>
      <u/>
      <sz val="11"/>
      <color rgb="FF000000"/>
      <name val="Calibri"/>
      <family val="2"/>
    </font>
    <font>
      <b/>
      <sz val="14"/>
      <color theme="1"/>
      <name val="Arial Narrow"/>
      <family val="2"/>
    </font>
    <font>
      <b/>
      <sz val="12"/>
      <color rgb="FF000000"/>
      <name val="Arial"/>
      <family val="2"/>
    </font>
    <font>
      <b/>
      <i/>
      <sz val="12"/>
      <color rgb="FF000000"/>
      <name val="&quot;Arial Narrow&quot;, Arial"/>
    </font>
    <font>
      <sz val="12"/>
      <color rgb="FF000000"/>
      <name val="&quot;Arial Narrow&quot;, Arial"/>
    </font>
    <font>
      <u/>
      <sz val="11"/>
      <color theme="10"/>
      <name val="Calibri"/>
      <scheme val="minor"/>
    </font>
    <font>
      <u/>
      <sz val="11"/>
      <color rgb="FF0563C1"/>
      <name val="Calibri"/>
      <family val="2"/>
      <scheme val="minor"/>
    </font>
    <font>
      <sz val="11"/>
      <name val="Calibri"/>
      <family val="2"/>
      <scheme val="minor"/>
    </font>
    <font>
      <b/>
      <sz val="12"/>
      <name val="Arial Narrow"/>
      <family val="2"/>
    </font>
    <font>
      <u/>
      <sz val="11"/>
      <name val="Calibri"/>
      <family val="2"/>
      <scheme val="minor"/>
    </font>
    <font>
      <sz val="12"/>
      <name val="Arial Narrow"/>
      <family val="2"/>
    </font>
    <font>
      <b/>
      <i/>
      <sz val="12"/>
      <name val="Arial Narrow"/>
      <family val="2"/>
    </font>
    <font>
      <sz val="12"/>
      <name val="Calibri"/>
      <family val="2"/>
      <scheme val="minor"/>
    </font>
    <font>
      <b/>
      <sz val="11"/>
      <name val="Calibri"/>
      <family val="2"/>
      <scheme val="minor"/>
    </font>
    <font>
      <i/>
      <sz val="12"/>
      <name val="Arial Narrow"/>
      <family val="2"/>
    </font>
  </fonts>
  <fills count="20">
    <fill>
      <patternFill patternType="none"/>
    </fill>
    <fill>
      <patternFill patternType="gray125"/>
    </fill>
    <fill>
      <patternFill patternType="solid">
        <fgColor rgb="FFFEF2CB"/>
        <bgColor rgb="FFFEF2CB"/>
      </patternFill>
    </fill>
    <fill>
      <patternFill patternType="solid">
        <fgColor theme="0"/>
        <bgColor theme="0"/>
      </patternFill>
    </fill>
    <fill>
      <patternFill patternType="solid">
        <fgColor rgb="FFFBE4D5"/>
        <bgColor rgb="FFFBE4D5"/>
      </patternFill>
    </fill>
    <fill>
      <patternFill patternType="solid">
        <fgColor rgb="FFE2EFD9"/>
        <bgColor rgb="FFE2EFD9"/>
      </patternFill>
    </fill>
    <fill>
      <patternFill patternType="solid">
        <fgColor rgb="FF9CC2E5"/>
        <bgColor rgb="FF9CC2E5"/>
      </patternFill>
    </fill>
    <fill>
      <patternFill patternType="solid">
        <fgColor rgb="FFDADADA"/>
        <bgColor rgb="FFDADADA"/>
      </patternFill>
    </fill>
    <fill>
      <patternFill patternType="solid">
        <fgColor rgb="FFBDD6EE"/>
        <bgColor rgb="FFBDD6EE"/>
      </patternFill>
    </fill>
    <fill>
      <patternFill patternType="solid">
        <fgColor rgb="FF93AFEF"/>
        <bgColor rgb="FF93AFEF"/>
      </patternFill>
    </fill>
    <fill>
      <patternFill patternType="solid">
        <fgColor rgb="FFF3F3F3"/>
        <bgColor rgb="FFF3F3F3"/>
      </patternFill>
    </fill>
    <fill>
      <patternFill patternType="solid">
        <fgColor rgb="FFFFFFFF"/>
        <bgColor rgb="FFFFFFFF"/>
      </patternFill>
    </fill>
    <fill>
      <patternFill patternType="solid">
        <fgColor rgb="FFF3D9FF"/>
        <bgColor rgb="FFF3D9FF"/>
      </patternFill>
    </fill>
    <fill>
      <patternFill patternType="solid">
        <fgColor rgb="FFC9C9FF"/>
        <bgColor rgb="FFC9C9FF"/>
      </patternFill>
    </fill>
    <fill>
      <patternFill patternType="solid">
        <fgColor rgb="FFFF0000"/>
        <bgColor rgb="FFFF0000"/>
      </patternFill>
    </fill>
    <fill>
      <patternFill patternType="solid">
        <fgColor rgb="FFFFD965"/>
        <bgColor rgb="FFFFD965"/>
      </patternFill>
    </fill>
    <fill>
      <patternFill patternType="solid">
        <fgColor rgb="FFFFC000"/>
        <bgColor rgb="FFFFC000"/>
      </patternFill>
    </fill>
    <fill>
      <patternFill patternType="solid">
        <fgColor rgb="FF9CC2E5"/>
        <bgColor indexed="64"/>
      </patternFill>
    </fill>
    <fill>
      <patternFill patternType="solid">
        <fgColor rgb="FFFFFFFF"/>
        <bgColor indexed="64"/>
      </patternFill>
    </fill>
    <fill>
      <patternFill patternType="solid">
        <fgColor theme="4" tint="-0.249977111117893"/>
        <bgColor indexed="64"/>
      </patternFill>
    </fill>
  </fills>
  <borders count="191">
    <border>
      <left/>
      <right/>
      <top/>
      <bottom/>
      <diagonal/>
    </border>
    <border>
      <left/>
      <right/>
      <top/>
      <bottom/>
      <diagonal/>
    </border>
    <border>
      <left/>
      <right/>
      <top/>
      <bottom/>
      <diagonal/>
    </border>
    <border>
      <left/>
      <right/>
      <top/>
      <bottom/>
      <diagonal/>
    </border>
    <border>
      <left/>
      <right/>
      <top/>
      <bottom style="double">
        <color rgb="FF000000"/>
      </bottom>
      <diagonal/>
    </border>
    <border>
      <left/>
      <right/>
      <top/>
      <bottom style="double">
        <color rgb="FF000000"/>
      </bottom>
      <diagonal/>
    </border>
    <border>
      <left style="double">
        <color rgb="FF000000"/>
      </left>
      <right style="double">
        <color rgb="FF000000"/>
      </right>
      <top style="double">
        <color rgb="FF000000"/>
      </top>
      <bottom/>
      <diagonal/>
    </border>
    <border>
      <left/>
      <right style="double">
        <color rgb="FF000000"/>
      </right>
      <top style="double">
        <color rgb="FF000000"/>
      </top>
      <bottom/>
      <diagonal/>
    </border>
    <border>
      <left style="double">
        <color rgb="FF000000"/>
      </left>
      <right style="thin">
        <color rgb="FF000000"/>
      </right>
      <top style="double">
        <color rgb="FF000000"/>
      </top>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bottom/>
      <diagonal/>
    </border>
    <border>
      <left style="thin">
        <color rgb="FF000000"/>
      </left>
      <right style="double">
        <color rgb="FF000000"/>
      </right>
      <top style="thin">
        <color rgb="FF000000"/>
      </top>
      <bottom style="thin">
        <color rgb="FF000000"/>
      </bottom>
      <diagonal/>
    </border>
    <border>
      <left style="double">
        <color rgb="FF000000"/>
      </left>
      <right style="thin">
        <color rgb="FF000000"/>
      </right>
      <top/>
      <bottom style="thin">
        <color rgb="FF000000"/>
      </bottom>
      <diagonal/>
    </border>
    <border>
      <left style="double">
        <color rgb="FF000000"/>
      </left>
      <right style="thin">
        <color rgb="FF000000"/>
      </right>
      <top style="thin">
        <color rgb="FF000000"/>
      </top>
      <bottom/>
      <diagonal/>
    </border>
    <border>
      <left style="thin">
        <color rgb="FF000000"/>
      </left>
      <right style="double">
        <color rgb="FF000000"/>
      </right>
      <top/>
      <bottom/>
      <diagonal/>
    </border>
    <border>
      <left style="double">
        <color rgb="FF000000"/>
      </left>
      <right style="thin">
        <color rgb="FF000000"/>
      </right>
      <top style="thin">
        <color rgb="FF000000"/>
      </top>
      <bottom style="thin">
        <color rgb="FF000000"/>
      </bottom>
      <diagonal/>
    </border>
    <border>
      <left style="double">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medium">
        <color rgb="FF000000"/>
      </top>
      <bottom style="thin">
        <color rgb="FF000000"/>
      </bottom>
      <diagonal/>
    </border>
    <border>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thin">
        <color rgb="FF000000"/>
      </right>
      <top/>
      <bottom/>
      <diagonal/>
    </border>
    <border>
      <left style="thin">
        <color rgb="FF000000"/>
      </left>
      <right style="medium">
        <color rgb="FF000000"/>
      </right>
      <top style="thin">
        <color rgb="FF000000"/>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diagonal/>
    </border>
    <border>
      <left style="medium">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top/>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right/>
      <top/>
      <bottom/>
      <diagonal/>
    </border>
    <border>
      <left/>
      <right style="thin">
        <color rgb="FF000000"/>
      </right>
      <top/>
      <bottom/>
      <diagonal/>
    </border>
    <border>
      <left/>
      <right style="thin">
        <color rgb="FF000000"/>
      </right>
      <top/>
      <bottom/>
      <diagonal/>
    </border>
    <border>
      <left style="medium">
        <color rgb="FF000000"/>
      </left>
      <right/>
      <top/>
      <bottom style="thin">
        <color rgb="FF000000"/>
      </bottom>
      <diagonal/>
    </border>
    <border>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style="thin">
        <color rgb="FF000000"/>
      </left>
      <right/>
      <top/>
      <bottom/>
      <diagonal/>
    </border>
    <border>
      <left style="thin">
        <color rgb="FF000000"/>
      </left>
      <right style="medium">
        <color rgb="FF000000"/>
      </right>
      <top/>
      <bottom/>
      <diagonal/>
    </border>
    <border>
      <left style="thin">
        <color rgb="FF000000"/>
      </left>
      <right style="medium">
        <color rgb="FF000000"/>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bottom/>
      <diagonal/>
    </border>
    <border>
      <left/>
      <right style="medium">
        <color rgb="FF000000"/>
      </right>
      <top style="thin">
        <color rgb="FF000000"/>
      </top>
      <bottom/>
      <diagonal/>
    </border>
    <border>
      <left/>
      <right style="thin">
        <color rgb="FF000000"/>
      </right>
      <top/>
      <bottom/>
      <diagonal/>
    </border>
    <border>
      <left/>
      <right style="medium">
        <color rgb="FF000000"/>
      </right>
      <top/>
      <bottom style="thin">
        <color rgb="FF000000"/>
      </bottom>
      <diagonal/>
    </border>
    <border>
      <left style="thin">
        <color rgb="FF000000"/>
      </left>
      <right/>
      <top/>
      <bottom style="medium">
        <color rgb="FF000000"/>
      </bottom>
      <diagonal/>
    </border>
    <border>
      <left style="thin">
        <color rgb="FF000000"/>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style="medium">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bottom style="medium">
        <color rgb="FF000000"/>
      </bottom>
      <diagonal/>
    </border>
    <border>
      <left style="medium">
        <color rgb="FF000000"/>
      </left>
      <right style="thin">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diagonal/>
    </border>
    <border>
      <left style="thin">
        <color rgb="FF000000"/>
      </left>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style="thin">
        <color rgb="FF000000"/>
      </bottom>
      <diagonal/>
    </border>
    <border>
      <left style="medium">
        <color rgb="FF000000"/>
      </left>
      <right style="thin">
        <color rgb="FF000000"/>
      </right>
      <top/>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CCCCCC"/>
      </right>
      <top style="medium">
        <color rgb="FF000000"/>
      </top>
      <bottom style="medium">
        <color rgb="FFCCCCCC"/>
      </bottom>
      <diagonal/>
    </border>
    <border>
      <left style="medium">
        <color rgb="FFCCCCCC"/>
      </left>
      <right style="medium">
        <color rgb="FFCCCCCC"/>
      </right>
      <top style="medium">
        <color rgb="FF000000"/>
      </top>
      <bottom style="medium">
        <color rgb="FF000000"/>
      </bottom>
      <diagonal/>
    </border>
    <border>
      <left style="medium">
        <color rgb="FFCCCCCC"/>
      </left>
      <right style="medium">
        <color rgb="FFCCCCCC"/>
      </right>
      <top style="medium">
        <color rgb="FFCCCCCC"/>
      </top>
      <bottom style="medium">
        <color rgb="FFCCCCCC"/>
      </bottom>
      <diagonal/>
    </border>
    <border>
      <left style="medium">
        <color rgb="FF000000"/>
      </left>
      <right style="medium">
        <color rgb="FFCCCCCC"/>
      </right>
      <top/>
      <bottom/>
      <diagonal/>
    </border>
    <border>
      <left style="medium">
        <color rgb="FF000000"/>
      </left>
      <right style="medium">
        <color rgb="FFCCCCCC"/>
      </right>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top style="medium">
        <color rgb="FFCCCCCC"/>
      </top>
      <bottom style="medium">
        <color rgb="FF000000"/>
      </bottom>
      <diagonal/>
    </border>
    <border>
      <left style="medium">
        <color rgb="FFCCCCCC"/>
      </left>
      <right style="medium">
        <color rgb="FF000000"/>
      </right>
      <top style="medium">
        <color rgb="FFCCCCCC"/>
      </top>
      <bottom/>
      <diagonal/>
    </border>
    <border>
      <left style="medium">
        <color rgb="FFCCCCCC"/>
      </left>
      <right style="medium">
        <color rgb="FF000000"/>
      </right>
      <top/>
      <bottom/>
      <diagonal/>
    </border>
    <border>
      <left style="medium">
        <color rgb="FFCCCCCC"/>
      </left>
      <right style="medium">
        <color rgb="FF000000"/>
      </right>
      <top/>
      <bottom style="medium">
        <color rgb="FF000000"/>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style="medium">
        <color rgb="FF000000"/>
      </right>
      <top style="medium">
        <color rgb="FFCCCCCC"/>
      </top>
      <bottom/>
      <diagonal/>
    </border>
    <border>
      <left style="medium">
        <color rgb="FFCCCCCC"/>
      </left>
      <right/>
      <top/>
      <bottom/>
      <diagonal/>
    </border>
    <border>
      <left style="medium">
        <color rgb="FFCCCCCC"/>
      </left>
      <right/>
      <top/>
      <bottom style="medium">
        <color rgb="FF000000"/>
      </bottom>
      <diagonal/>
    </border>
    <border>
      <left style="medium">
        <color rgb="FFCCCCCC"/>
      </left>
      <right style="medium">
        <color rgb="FFCCCCCC"/>
      </right>
      <top style="medium">
        <color rgb="FFCCCCCC"/>
      </top>
      <bottom style="medium">
        <color rgb="FF000000"/>
      </bottom>
      <diagonal/>
    </border>
    <border>
      <left/>
      <right style="medium">
        <color rgb="FFCCCCCC"/>
      </right>
      <top style="medium">
        <color rgb="FFCCCCCC"/>
      </top>
      <bottom style="medium">
        <color rgb="FF000000"/>
      </bottom>
      <diagonal/>
    </border>
    <border>
      <left style="medium">
        <color rgb="FFCCCCCC"/>
      </left>
      <right style="medium">
        <color rgb="FFCCCCCC"/>
      </right>
      <top style="medium">
        <color rgb="FFCCCCCC"/>
      </top>
      <bottom/>
      <diagonal/>
    </border>
    <border>
      <left style="medium">
        <color rgb="FFCCCCCC"/>
      </left>
      <right style="medium">
        <color rgb="FFCCCCCC"/>
      </right>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000000"/>
      </right>
      <top/>
      <bottom style="medium">
        <color rgb="FFCCCCCC"/>
      </bottom>
      <diagonal/>
    </border>
    <border>
      <left style="medium">
        <color rgb="FF000000"/>
      </left>
      <right style="medium">
        <color rgb="FFCCCCCC"/>
      </right>
      <top style="medium">
        <color rgb="FF000000"/>
      </top>
      <bottom/>
      <diagonal/>
    </border>
    <border>
      <left style="medium">
        <color rgb="FFCCCCCC"/>
      </left>
      <right style="medium">
        <color rgb="FF000000"/>
      </right>
      <top style="medium">
        <color rgb="FF000000"/>
      </top>
      <bottom/>
      <diagonal/>
    </border>
    <border>
      <left style="medium">
        <color rgb="FF000000"/>
      </left>
      <right/>
      <top style="medium">
        <color rgb="FF000000"/>
      </top>
      <bottom style="medium">
        <color rgb="FFCCCCCC"/>
      </bottom>
      <diagonal/>
    </border>
    <border>
      <left/>
      <right/>
      <top style="medium">
        <color rgb="FF000000"/>
      </top>
      <bottom style="medium">
        <color rgb="FFCCCCCC"/>
      </bottom>
      <diagonal/>
    </border>
    <border>
      <left/>
      <right style="medium">
        <color rgb="FFCCCCCC"/>
      </right>
      <top style="medium">
        <color rgb="FF000000"/>
      </top>
      <bottom style="medium">
        <color rgb="FFCCCCCC"/>
      </bottom>
      <diagonal/>
    </border>
    <border>
      <left style="medium">
        <color rgb="FFCCCCCC"/>
      </left>
      <right/>
      <top style="medium">
        <color rgb="FF000000"/>
      </top>
      <bottom/>
      <diagonal/>
    </border>
    <border>
      <left style="medium">
        <color rgb="FF000000"/>
      </left>
      <right/>
      <top style="medium">
        <color rgb="FFCCCCCC"/>
      </top>
      <bottom style="medium">
        <color rgb="FF000000"/>
      </bottom>
      <diagonal/>
    </border>
    <border>
      <left/>
      <right style="medium">
        <color rgb="FFCCCCCC"/>
      </right>
      <top style="medium">
        <color rgb="FF000000"/>
      </top>
      <bottom style="medium">
        <color rgb="FF000000"/>
      </bottom>
      <diagonal/>
    </border>
    <border>
      <left style="medium">
        <color rgb="FFCCCCCC"/>
      </left>
      <right/>
      <top style="medium">
        <color rgb="FF000000"/>
      </top>
      <bottom style="medium">
        <color rgb="FF000000"/>
      </bottom>
      <diagonal/>
    </border>
    <border>
      <left/>
      <right style="medium">
        <color rgb="FF000000"/>
      </right>
      <top/>
      <bottom style="medium">
        <color rgb="FFCCCCCC"/>
      </bottom>
      <diagonal/>
    </border>
    <border>
      <left/>
      <right style="medium">
        <color rgb="FF000000"/>
      </right>
      <top style="medium">
        <color rgb="FFCCCCCC"/>
      </top>
      <bottom style="medium">
        <color rgb="FFCCCCCC"/>
      </bottom>
      <diagonal/>
    </border>
    <border>
      <left style="medium">
        <color rgb="FF000000"/>
      </left>
      <right/>
      <top style="medium">
        <color rgb="FFCCCCCC"/>
      </top>
      <bottom style="medium">
        <color rgb="FFCCCCCC"/>
      </bottom>
      <diagonal/>
    </border>
    <border>
      <left style="medium">
        <color rgb="FFCCCCCC"/>
      </left>
      <right/>
      <top style="medium">
        <color rgb="FF000000"/>
      </top>
      <bottom style="medium">
        <color rgb="FFCCCCCC"/>
      </bottom>
      <diagonal/>
    </border>
    <border>
      <left style="medium">
        <color rgb="FF000000"/>
      </left>
      <right/>
      <top style="medium">
        <color rgb="FFCCCCCC"/>
      </top>
      <bottom/>
      <diagonal/>
    </border>
    <border>
      <left style="medium">
        <color rgb="FF000000"/>
      </left>
      <right/>
      <top/>
      <bottom style="medium">
        <color rgb="FFCCCCCC"/>
      </bottom>
      <diagonal/>
    </border>
  </borders>
  <cellStyleXfs count="2">
    <xf numFmtId="0" fontId="0" fillId="0" borderId="0"/>
    <xf numFmtId="0" fontId="113" fillId="0" borderId="0" applyNumberFormat="0" applyFill="0" applyBorder="0" applyAlignment="0" applyProtection="0"/>
  </cellStyleXfs>
  <cellXfs count="1820">
    <xf numFmtId="0" fontId="0" fillId="0" borderId="0" xfId="0"/>
    <xf numFmtId="0" fontId="2" fillId="0" borderId="0" xfId="0" applyFont="1"/>
    <xf numFmtId="0" fontId="3" fillId="0" borderId="0" xfId="0" applyFont="1"/>
    <xf numFmtId="0" fontId="2" fillId="0" borderId="0" xfId="0" applyFont="1" applyAlignment="1">
      <alignment horizontal="center"/>
    </xf>
    <xf numFmtId="0" fontId="2" fillId="0" borderId="0" xfId="0" applyFont="1" applyAlignment="1">
      <alignment horizontal="center" vertical="center"/>
    </xf>
    <xf numFmtId="0" fontId="3" fillId="0" borderId="0" xfId="0" applyFont="1" applyAlignment="1">
      <alignment vertical="center"/>
    </xf>
    <xf numFmtId="0" fontId="3" fillId="2" borderId="1" xfId="0" applyFont="1" applyFill="1" applyBorder="1"/>
    <xf numFmtId="0" fontId="3" fillId="3" borderId="1" xfId="0" applyFont="1" applyFill="1" applyBorder="1"/>
    <xf numFmtId="0" fontId="3" fillId="4" borderId="1" xfId="0" applyFont="1" applyFill="1" applyBorder="1"/>
    <xf numFmtId="0" fontId="3" fillId="5" borderId="1" xfId="0" applyFont="1" applyFill="1" applyBorder="1"/>
    <xf numFmtId="0" fontId="3" fillId="6" borderId="1" xfId="0" applyFont="1" applyFill="1" applyBorder="1"/>
    <xf numFmtId="0" fontId="3" fillId="7" borderId="1" xfId="0" applyFont="1" applyFill="1" applyBorder="1"/>
    <xf numFmtId="0" fontId="3" fillId="8" borderId="1" xfId="0" applyFont="1" applyFill="1" applyBorder="1"/>
    <xf numFmtId="0" fontId="6" fillId="0" borderId="0" xfId="0" applyFont="1"/>
    <xf numFmtId="0" fontId="8" fillId="9" borderId="6" xfId="0" applyFont="1" applyFill="1" applyBorder="1" applyAlignment="1">
      <alignment horizontal="center" vertical="center"/>
    </xf>
    <xf numFmtId="0" fontId="8" fillId="9" borderId="7" xfId="0" applyFont="1" applyFill="1" applyBorder="1" applyAlignment="1">
      <alignment horizontal="center" vertical="center"/>
    </xf>
    <xf numFmtId="0" fontId="6" fillId="0" borderId="9" xfId="0" applyFont="1" applyBorder="1" applyAlignment="1">
      <alignment vertical="center" wrapText="1"/>
    </xf>
    <xf numFmtId="0" fontId="4" fillId="0" borderId="11" xfId="0" applyFont="1" applyBorder="1" applyAlignment="1">
      <alignment vertical="center" wrapText="1"/>
    </xf>
    <xf numFmtId="0" fontId="6" fillId="0" borderId="11" xfId="0" applyFont="1" applyBorder="1" applyAlignment="1">
      <alignment vertical="center" wrapText="1"/>
    </xf>
    <xf numFmtId="0" fontId="4" fillId="0" borderId="14" xfId="0" applyFont="1" applyBorder="1" applyAlignment="1">
      <alignment vertical="center" wrapText="1"/>
    </xf>
    <xf numFmtId="0" fontId="8" fillId="9" borderId="15" xfId="0" applyFont="1" applyFill="1" applyBorder="1" applyAlignment="1">
      <alignment horizontal="center" vertical="center" wrapText="1"/>
    </xf>
    <xf numFmtId="0" fontId="4"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1" xfId="0" applyFont="1" applyFill="1" applyBorder="1" applyAlignment="1">
      <alignment vertical="center" wrapText="1"/>
    </xf>
    <xf numFmtId="0" fontId="4" fillId="3" borderId="11" xfId="0" applyFont="1" applyFill="1" applyBorder="1" applyAlignment="1">
      <alignment vertical="center" wrapText="1"/>
    </xf>
    <xf numFmtId="0" fontId="2" fillId="0" borderId="22" xfId="0" applyFont="1" applyBorder="1" applyAlignment="1">
      <alignment vertical="center" wrapText="1"/>
    </xf>
    <xf numFmtId="0" fontId="3" fillId="0" borderId="23" xfId="0" applyFont="1" applyBorder="1" applyAlignment="1">
      <alignment vertical="center" wrapText="1"/>
    </xf>
    <xf numFmtId="164" fontId="3" fillId="0" borderId="23" xfId="0" applyNumberFormat="1" applyFont="1" applyBorder="1" applyAlignment="1">
      <alignment vertical="center" wrapText="1"/>
    </xf>
    <xf numFmtId="0" fontId="3" fillId="0" borderId="24" xfId="0" applyFont="1" applyBorder="1" applyAlignment="1">
      <alignment vertical="center" wrapText="1"/>
    </xf>
    <xf numFmtId="0" fontId="2" fillId="0" borderId="27" xfId="0" applyFont="1" applyBorder="1" applyAlignment="1">
      <alignment vertical="center" wrapText="1"/>
    </xf>
    <xf numFmtId="0" fontId="3" fillId="0" borderId="17" xfId="0" applyFont="1" applyBorder="1" applyAlignment="1">
      <alignment vertical="center" wrapText="1"/>
    </xf>
    <xf numFmtId="0" fontId="3" fillId="0" borderId="18" xfId="0" applyFont="1" applyBorder="1" applyAlignment="1">
      <alignment vertical="center" wrapText="1"/>
    </xf>
    <xf numFmtId="0" fontId="9" fillId="0" borderId="28" xfId="0" applyFont="1" applyBorder="1" applyAlignment="1">
      <alignment vertical="center" wrapText="1"/>
    </xf>
    <xf numFmtId="0" fontId="2" fillId="0" borderId="26" xfId="0" applyFont="1" applyBorder="1" applyAlignment="1">
      <alignment vertical="center" wrapText="1"/>
    </xf>
    <xf numFmtId="0" fontId="9" fillId="0" borderId="18" xfId="0" applyFont="1" applyBorder="1" applyAlignment="1">
      <alignment wrapText="1"/>
    </xf>
    <xf numFmtId="0" fontId="3" fillId="0" borderId="26" xfId="0" applyFont="1" applyBorder="1" applyAlignment="1">
      <alignment vertical="center" wrapText="1"/>
    </xf>
    <xf numFmtId="0" fontId="3" fillId="0" borderId="0" xfId="0" applyFont="1" applyAlignment="1">
      <alignment vertical="center" wrapText="1"/>
    </xf>
    <xf numFmtId="0" fontId="3" fillId="0" borderId="0" xfId="0" applyFont="1" applyAlignment="1">
      <alignment wrapText="1"/>
    </xf>
    <xf numFmtId="0" fontId="3" fillId="0" borderId="28" xfId="0" applyFont="1" applyBorder="1" applyAlignment="1">
      <alignment vertical="center" wrapText="1"/>
    </xf>
    <xf numFmtId="0" fontId="10" fillId="0" borderId="20" xfId="0" applyFont="1" applyBorder="1" applyAlignment="1">
      <alignment vertical="center" wrapText="1"/>
    </xf>
    <xf numFmtId="0" fontId="2" fillId="0" borderId="21" xfId="0" applyFont="1" applyBorder="1" applyAlignment="1">
      <alignment vertical="center" wrapText="1"/>
    </xf>
    <xf numFmtId="0" fontId="2" fillId="0" borderId="29" xfId="0" applyFont="1" applyBorder="1" applyAlignment="1">
      <alignment vertical="center" wrapText="1"/>
    </xf>
    <xf numFmtId="0" fontId="3" fillId="0" borderId="30" xfId="0" applyFont="1" applyBorder="1" applyAlignment="1">
      <alignment vertical="center" wrapText="1"/>
    </xf>
    <xf numFmtId="0" fontId="3" fillId="0" borderId="20" xfId="0" applyFont="1" applyBorder="1" applyAlignment="1">
      <alignment vertical="center" wrapText="1"/>
    </xf>
    <xf numFmtId="0" fontId="9" fillId="0" borderId="20" xfId="0" applyFont="1" applyBorder="1" applyAlignment="1">
      <alignment wrapText="1"/>
    </xf>
    <xf numFmtId="0" fontId="3" fillId="0" borderId="21" xfId="0" applyFont="1" applyBorder="1" applyAlignment="1">
      <alignment vertical="center" wrapText="1"/>
    </xf>
    <xf numFmtId="0" fontId="2" fillId="0" borderId="18" xfId="0" applyFont="1" applyBorder="1" applyAlignment="1">
      <alignment vertical="center" wrapText="1"/>
    </xf>
    <xf numFmtId="0" fontId="3" fillId="0" borderId="18" xfId="0" applyFont="1" applyBorder="1" applyAlignment="1">
      <alignment horizontal="left" vertical="center" wrapText="1"/>
    </xf>
    <xf numFmtId="0" fontId="3" fillId="0" borderId="29" xfId="0" applyFont="1" applyBorder="1" applyAlignment="1">
      <alignment vertical="center" wrapText="1"/>
    </xf>
    <xf numFmtId="10" fontId="3" fillId="0" borderId="29" xfId="0" applyNumberFormat="1" applyFont="1" applyBorder="1" applyAlignment="1">
      <alignment horizontal="right" vertical="center" wrapText="1"/>
    </xf>
    <xf numFmtId="0" fontId="11" fillId="0" borderId="29" xfId="0" applyFont="1" applyBorder="1" applyAlignment="1">
      <alignment vertical="center" wrapText="1"/>
    </xf>
    <xf numFmtId="4" fontId="3" fillId="0" borderId="29" xfId="0" applyNumberFormat="1" applyFont="1" applyBorder="1" applyAlignment="1">
      <alignment horizontal="left" vertical="center" wrapText="1"/>
    </xf>
    <xf numFmtId="0" fontId="3" fillId="0" borderId="21" xfId="0" applyFont="1" applyBorder="1" applyAlignment="1">
      <alignment horizontal="right" vertical="center" wrapText="1"/>
    </xf>
    <xf numFmtId="165" fontId="3" fillId="0" borderId="29" xfId="0" applyNumberFormat="1" applyFont="1" applyBorder="1" applyAlignment="1">
      <alignment vertical="center" wrapText="1"/>
    </xf>
    <xf numFmtId="4" fontId="3" fillId="0" borderId="29" xfId="0" applyNumberFormat="1" applyFont="1" applyBorder="1" applyAlignment="1">
      <alignment vertical="center" wrapText="1"/>
    </xf>
    <xf numFmtId="0" fontId="3" fillId="0" borderId="29" xfId="0" applyFont="1" applyBorder="1" applyAlignment="1">
      <alignment horizontal="left" vertical="center" wrapText="1"/>
    </xf>
    <xf numFmtId="0" fontId="3" fillId="0" borderId="29" xfId="0" applyFont="1" applyBorder="1" applyAlignment="1">
      <alignment horizontal="left" vertical="center"/>
    </xf>
    <xf numFmtId="166" fontId="3" fillId="0" borderId="29" xfId="0" applyNumberFormat="1" applyFont="1" applyBorder="1" applyAlignment="1">
      <alignment horizontal="left" vertical="center" wrapText="1"/>
    </xf>
    <xf numFmtId="166" fontId="13" fillId="0" borderId="23" xfId="0" applyNumberFormat="1" applyFont="1" applyBorder="1" applyAlignment="1">
      <alignment horizontal="left" vertical="center" wrapText="1"/>
    </xf>
    <xf numFmtId="0" fontId="14" fillId="0" borderId="23" xfId="0" applyFont="1" applyBorder="1" applyAlignment="1">
      <alignment horizontal="left" vertical="center" wrapText="1"/>
    </xf>
    <xf numFmtId="4" fontId="3" fillId="0" borderId="23" xfId="0" applyNumberFormat="1" applyFont="1" applyBorder="1" applyAlignment="1">
      <alignment horizontal="left" vertical="center" wrapText="1"/>
    </xf>
    <xf numFmtId="0" fontId="3" fillId="0" borderId="28" xfId="0" applyFont="1" applyBorder="1" applyAlignment="1">
      <alignment horizontal="right" vertical="center" wrapText="1"/>
    </xf>
    <xf numFmtId="9" fontId="3" fillId="0" borderId="23" xfId="0" applyNumberFormat="1" applyFont="1" applyBorder="1" applyAlignment="1">
      <alignment horizontal="right" vertical="center" wrapText="1"/>
    </xf>
    <xf numFmtId="0" fontId="3" fillId="0" borderId="23" xfId="0" applyFont="1" applyBorder="1" applyAlignment="1">
      <alignment horizontal="center" vertical="center" wrapText="1"/>
    </xf>
    <xf numFmtId="0" fontId="15" fillId="0" borderId="23" xfId="0" applyFont="1" applyBorder="1" applyAlignment="1">
      <alignment vertical="center" wrapText="1"/>
    </xf>
    <xf numFmtId="3" fontId="3" fillId="0" borderId="23" xfId="0" applyNumberFormat="1" applyFont="1" applyBorder="1" applyAlignment="1">
      <alignment vertical="center" wrapText="1"/>
    </xf>
    <xf numFmtId="168" fontId="3" fillId="0" borderId="23" xfId="0" applyNumberFormat="1" applyFont="1" applyBorder="1" applyAlignment="1">
      <alignment vertical="center" wrapText="1"/>
    </xf>
    <xf numFmtId="0" fontId="12" fillId="0" borderId="23" xfId="0" applyFont="1" applyBorder="1" applyAlignment="1">
      <alignment vertical="center"/>
    </xf>
    <xf numFmtId="0" fontId="12" fillId="0" borderId="23" xfId="0" applyFont="1" applyBorder="1"/>
    <xf numFmtId="0" fontId="3" fillId="0" borderId="53" xfId="0" applyFont="1" applyBorder="1" applyAlignment="1">
      <alignment vertical="center" wrapText="1"/>
    </xf>
    <xf numFmtId="0" fontId="16" fillId="0" borderId="17" xfId="0" applyFont="1" applyBorder="1" applyAlignment="1">
      <alignment horizontal="left" vertical="center" wrapText="1"/>
    </xf>
    <xf numFmtId="166" fontId="3" fillId="0" borderId="23" xfId="0" applyNumberFormat="1" applyFont="1" applyBorder="1" applyAlignment="1">
      <alignment horizontal="center" vertical="center" wrapText="1"/>
    </xf>
    <xf numFmtId="166" fontId="17" fillId="0" borderId="23" xfId="0" applyNumberFormat="1" applyFont="1" applyBorder="1" applyAlignment="1">
      <alignment horizontal="center" vertical="center" wrapText="1"/>
    </xf>
    <xf numFmtId="0" fontId="3" fillId="0" borderId="23" xfId="0" applyFont="1" applyBorder="1" applyAlignment="1">
      <alignment vertical="center"/>
    </xf>
    <xf numFmtId="166" fontId="3" fillId="0" borderId="23" xfId="0" applyNumberFormat="1" applyFont="1" applyBorder="1" applyAlignment="1">
      <alignment vertical="center"/>
    </xf>
    <xf numFmtId="0" fontId="18" fillId="0" borderId="23" xfId="0" applyFont="1" applyBorder="1" applyAlignment="1">
      <alignment horizontal="center" vertical="center" wrapText="1"/>
    </xf>
    <xf numFmtId="0" fontId="19" fillId="0" borderId="23" xfId="0" applyFont="1" applyBorder="1" applyAlignment="1">
      <alignment horizontal="left" vertical="center" wrapText="1"/>
    </xf>
    <xf numFmtId="3" fontId="3" fillId="0" borderId="23" xfId="0" applyNumberFormat="1" applyFont="1" applyBorder="1" applyAlignment="1">
      <alignment horizontal="center" vertical="center" wrapText="1"/>
    </xf>
    <xf numFmtId="0" fontId="21" fillId="0" borderId="0" xfId="0" applyFont="1"/>
    <xf numFmtId="1" fontId="3" fillId="0" borderId="23" xfId="0" applyNumberFormat="1" applyFont="1" applyBorder="1" applyAlignment="1">
      <alignment horizontal="right" vertical="center" wrapText="1"/>
    </xf>
    <xf numFmtId="1" fontId="3" fillId="0" borderId="23" xfId="0" applyNumberFormat="1" applyFont="1" applyBorder="1" applyAlignment="1">
      <alignment horizontal="center" vertical="center" wrapText="1"/>
    </xf>
    <xf numFmtId="9" fontId="2" fillId="0" borderId="23" xfId="0" applyNumberFormat="1" applyFont="1" applyBorder="1" applyAlignment="1">
      <alignment vertical="center" wrapText="1"/>
    </xf>
    <xf numFmtId="170" fontId="3" fillId="0" borderId="23" xfId="0" applyNumberFormat="1" applyFont="1" applyBorder="1" applyAlignment="1">
      <alignment vertical="center" wrapText="1"/>
    </xf>
    <xf numFmtId="0" fontId="22" fillId="0" borderId="23" xfId="0" applyFont="1" applyBorder="1" applyAlignment="1">
      <alignment horizontal="center" vertical="center" wrapText="1"/>
    </xf>
    <xf numFmtId="170" fontId="3" fillId="0" borderId="23" xfId="0" applyNumberFormat="1" applyFont="1" applyBorder="1" applyAlignment="1">
      <alignment horizontal="center" vertical="center" wrapText="1"/>
    </xf>
    <xf numFmtId="0" fontId="23" fillId="0" borderId="23" xfId="0" applyFont="1" applyBorder="1" applyAlignment="1">
      <alignment vertical="center" wrapText="1"/>
    </xf>
    <xf numFmtId="10" fontId="3" fillId="0" borderId="23" xfId="0" applyNumberFormat="1" applyFont="1" applyBorder="1" applyAlignment="1">
      <alignment horizontal="right" vertical="center" wrapText="1"/>
    </xf>
    <xf numFmtId="0" fontId="24" fillId="0" borderId="29" xfId="0" applyFont="1" applyBorder="1" applyAlignment="1">
      <alignment vertical="center" wrapText="1"/>
    </xf>
    <xf numFmtId="165" fontId="3" fillId="0" borderId="23" xfId="0" applyNumberFormat="1" applyFont="1" applyBorder="1" applyAlignment="1">
      <alignment vertical="center" wrapText="1"/>
    </xf>
    <xf numFmtId="0" fontId="3" fillId="0" borderId="23" xfId="0" applyFont="1" applyBorder="1" applyAlignment="1">
      <alignment horizontal="right" vertical="center" wrapText="1"/>
    </xf>
    <xf numFmtId="164" fontId="3" fillId="0" borderId="23" xfId="0" applyNumberFormat="1" applyFont="1" applyBorder="1" applyAlignment="1">
      <alignment horizontal="left" vertical="center" wrapText="1"/>
    </xf>
    <xf numFmtId="1" fontId="3" fillId="0" borderId="23" xfId="0" applyNumberFormat="1" applyFont="1" applyBorder="1" applyAlignment="1">
      <alignment vertical="center" wrapText="1"/>
    </xf>
    <xf numFmtId="166" fontId="3" fillId="0" borderId="23" xfId="0" applyNumberFormat="1" applyFont="1" applyBorder="1" applyAlignment="1">
      <alignment horizontal="right" vertical="center" wrapText="1"/>
    </xf>
    <xf numFmtId="167" fontId="3" fillId="0" borderId="23" xfId="0" applyNumberFormat="1" applyFont="1" applyBorder="1" applyAlignment="1">
      <alignment horizontal="right" vertical="center" wrapText="1"/>
    </xf>
    <xf numFmtId="165" fontId="3" fillId="0" borderId="23" xfId="0" applyNumberFormat="1" applyFont="1" applyBorder="1" applyAlignment="1">
      <alignment horizontal="right" vertical="center" wrapText="1"/>
    </xf>
    <xf numFmtId="9" fontId="3" fillId="0" borderId="23" xfId="0" applyNumberFormat="1" applyFont="1" applyBorder="1" applyAlignment="1">
      <alignment vertical="center" wrapText="1"/>
    </xf>
    <xf numFmtId="169" fontId="3" fillId="0" borderId="23" xfId="0" applyNumberFormat="1" applyFont="1" applyBorder="1" applyAlignment="1">
      <alignment horizontal="right" vertical="center" wrapText="1"/>
    </xf>
    <xf numFmtId="167" fontId="3" fillId="0" borderId="23" xfId="0" applyNumberFormat="1" applyFont="1" applyBorder="1" applyAlignment="1">
      <alignment horizontal="left" vertical="center" wrapText="1"/>
    </xf>
    <xf numFmtId="0" fontId="3" fillId="0" borderId="23" xfId="0" applyFont="1" applyBorder="1" applyAlignment="1">
      <alignment horizontal="left" vertical="center" wrapText="1"/>
    </xf>
    <xf numFmtId="166" fontId="3" fillId="0" borderId="23" xfId="0" applyNumberFormat="1" applyFont="1" applyBorder="1" applyAlignment="1">
      <alignment vertical="center" wrapText="1"/>
    </xf>
    <xf numFmtId="0" fontId="27" fillId="0" borderId="23" xfId="0" applyFont="1" applyBorder="1" applyAlignment="1">
      <alignment vertical="center" wrapText="1"/>
    </xf>
    <xf numFmtId="9" fontId="3" fillId="0" borderId="23" xfId="0" applyNumberFormat="1" applyFont="1" applyBorder="1" applyAlignment="1">
      <alignment horizontal="left" vertical="center" wrapText="1"/>
    </xf>
    <xf numFmtId="166" fontId="3" fillId="0" borderId="23" xfId="0" applyNumberFormat="1" applyFont="1" applyBorder="1" applyAlignment="1">
      <alignment horizontal="left" vertical="center" wrapText="1"/>
    </xf>
    <xf numFmtId="10" fontId="3" fillId="0" borderId="23" xfId="0" applyNumberFormat="1" applyFont="1" applyBorder="1" applyAlignment="1">
      <alignment vertical="center" wrapText="1"/>
    </xf>
    <xf numFmtId="164" fontId="3" fillId="0" borderId="23" xfId="0" applyNumberFormat="1" applyFont="1" applyBorder="1" applyAlignment="1">
      <alignment horizontal="right" vertical="center" wrapText="1"/>
    </xf>
    <xf numFmtId="4" fontId="3" fillId="0" borderId="23" xfId="0" applyNumberFormat="1" applyFont="1" applyBorder="1" applyAlignment="1">
      <alignment horizontal="right" vertical="center" wrapText="1"/>
    </xf>
    <xf numFmtId="4" fontId="3" fillId="0" borderId="23" xfId="0" applyNumberFormat="1" applyFont="1" applyBorder="1" applyAlignment="1">
      <alignment vertical="center" wrapText="1"/>
    </xf>
    <xf numFmtId="172" fontId="3" fillId="0" borderId="23" xfId="0" applyNumberFormat="1" applyFont="1" applyBorder="1" applyAlignment="1">
      <alignment horizontal="center" vertical="center" wrapText="1"/>
    </xf>
    <xf numFmtId="164" fontId="3" fillId="0" borderId="23" xfId="0" applyNumberFormat="1" applyFont="1" applyBorder="1" applyAlignment="1">
      <alignment horizontal="center" vertical="center" wrapText="1"/>
    </xf>
    <xf numFmtId="171" fontId="3" fillId="0" borderId="23" xfId="0" applyNumberFormat="1" applyFont="1" applyBorder="1" applyAlignment="1">
      <alignment horizontal="right" vertical="center" wrapText="1"/>
    </xf>
    <xf numFmtId="164" fontId="3" fillId="10" borderId="23" xfId="0" applyNumberFormat="1" applyFont="1" applyFill="1" applyBorder="1" applyAlignment="1">
      <alignment horizontal="right" vertical="center" wrapText="1"/>
    </xf>
    <xf numFmtId="0" fontId="12" fillId="0" borderId="23" xfId="0" applyFont="1" applyBorder="1" applyAlignment="1">
      <alignment wrapText="1"/>
    </xf>
    <xf numFmtId="0" fontId="3" fillId="0" borderId="23" xfId="0" applyFont="1" applyBorder="1" applyAlignment="1">
      <alignment horizontal="left" vertical="center"/>
    </xf>
    <xf numFmtId="0" fontId="3" fillId="0" borderId="23" xfId="0" applyFont="1" applyBorder="1" applyAlignment="1">
      <alignment horizontal="center" vertical="center"/>
    </xf>
    <xf numFmtId="164" fontId="3" fillId="0" borderId="23" xfId="0" applyNumberFormat="1" applyFont="1" applyBorder="1" applyAlignment="1">
      <alignment horizontal="center" vertical="center"/>
    </xf>
    <xf numFmtId="0" fontId="3" fillId="0" borderId="23" xfId="0" applyFont="1" applyBorder="1" applyAlignment="1">
      <alignment horizontal="right" vertical="center"/>
    </xf>
    <xf numFmtId="0" fontId="31" fillId="0" borderId="23" xfId="0" applyFont="1" applyBorder="1" applyAlignment="1">
      <alignment horizontal="center" vertical="center" wrapText="1"/>
    </xf>
    <xf numFmtId="171" fontId="3" fillId="0" borderId="23" xfId="0" applyNumberFormat="1" applyFont="1" applyBorder="1" applyAlignment="1">
      <alignment vertical="center" wrapText="1"/>
    </xf>
    <xf numFmtId="0" fontId="32" fillId="0" borderId="17" xfId="0" applyFont="1" applyBorder="1" applyAlignment="1">
      <alignment vertical="center" wrapText="1"/>
    </xf>
    <xf numFmtId="0" fontId="33" fillId="0" borderId="23" xfId="0" applyFont="1" applyBorder="1" applyAlignment="1">
      <alignment horizontal="right" vertical="center" wrapText="1"/>
    </xf>
    <xf numFmtId="173" fontId="3" fillId="0" borderId="23" xfId="0" applyNumberFormat="1" applyFont="1" applyBorder="1" applyAlignment="1">
      <alignment vertical="center" wrapText="1"/>
    </xf>
    <xf numFmtId="173" fontId="3" fillId="0" borderId="23" xfId="0" applyNumberFormat="1" applyFont="1" applyBorder="1" applyAlignment="1">
      <alignment horizontal="right" vertical="center" wrapText="1"/>
    </xf>
    <xf numFmtId="0" fontId="34" fillId="0" borderId="23" xfId="0" applyFont="1" applyBorder="1" applyAlignment="1">
      <alignment vertical="center" wrapText="1"/>
    </xf>
    <xf numFmtId="174" fontId="3" fillId="0" borderId="23" xfId="0" applyNumberFormat="1" applyFont="1" applyBorder="1" applyAlignment="1">
      <alignment vertical="center" wrapText="1"/>
    </xf>
    <xf numFmtId="164" fontId="3" fillId="11" borderId="23" xfId="0" applyNumberFormat="1" applyFont="1" applyFill="1" applyBorder="1" applyAlignment="1">
      <alignment horizontal="right" vertical="center" wrapText="1"/>
    </xf>
    <xf numFmtId="9" fontId="3" fillId="0" borderId="23" xfId="0" applyNumberFormat="1" applyFont="1" applyBorder="1" applyAlignment="1">
      <alignment vertical="center"/>
    </xf>
    <xf numFmtId="167" fontId="3" fillId="0" borderId="23" xfId="0" applyNumberFormat="1" applyFont="1" applyBorder="1" applyAlignment="1">
      <alignment vertical="center"/>
    </xf>
    <xf numFmtId="3" fontId="3" fillId="0" borderId="23" xfId="0" applyNumberFormat="1" applyFont="1" applyBorder="1" applyAlignment="1">
      <alignment horizontal="right" vertical="center" wrapText="1"/>
    </xf>
    <xf numFmtId="4" fontId="3" fillId="0" borderId="23" xfId="0" applyNumberFormat="1" applyFont="1" applyBorder="1" applyAlignment="1">
      <alignment horizontal="center" vertical="center" wrapText="1"/>
    </xf>
    <xf numFmtId="9" fontId="3" fillId="0" borderId="23" xfId="0" applyNumberFormat="1" applyFont="1" applyBorder="1" applyAlignment="1">
      <alignment horizontal="left" vertical="center"/>
    </xf>
    <xf numFmtId="10" fontId="12" fillId="0" borderId="23" xfId="0" applyNumberFormat="1" applyFont="1" applyBorder="1" applyAlignment="1">
      <alignment vertical="center" wrapText="1"/>
    </xf>
    <xf numFmtId="0" fontId="12" fillId="0" borderId="23" xfId="0" applyFont="1" applyBorder="1" applyAlignment="1">
      <alignment vertical="center" wrapText="1"/>
    </xf>
    <xf numFmtId="1" fontId="12" fillId="0" borderId="23" xfId="0" applyNumberFormat="1" applyFont="1" applyBorder="1" applyAlignment="1">
      <alignment vertical="center" wrapText="1"/>
    </xf>
    <xf numFmtId="0" fontId="12" fillId="0" borderId="23" xfId="0" applyFont="1" applyBorder="1" applyAlignment="1">
      <alignment horizontal="center" vertical="center"/>
    </xf>
    <xf numFmtId="0" fontId="12" fillId="0" borderId="23" xfId="0" applyFont="1" applyBorder="1" applyAlignment="1">
      <alignment horizontal="right" vertical="center"/>
    </xf>
    <xf numFmtId="3" fontId="12" fillId="0" borderId="23" xfId="0" applyNumberFormat="1" applyFont="1" applyBorder="1" applyAlignment="1">
      <alignment horizontal="right" vertical="center"/>
    </xf>
    <xf numFmtId="3" fontId="12" fillId="0" borderId="23" xfId="0" applyNumberFormat="1" applyFont="1" applyBorder="1" applyAlignment="1">
      <alignment horizontal="left" vertical="center"/>
    </xf>
    <xf numFmtId="166" fontId="12" fillId="0" borderId="23" xfId="0" applyNumberFormat="1" applyFont="1" applyBorder="1" applyAlignment="1">
      <alignment horizontal="right" vertical="center"/>
    </xf>
    <xf numFmtId="167" fontId="12" fillId="0" borderId="23" xfId="0" applyNumberFormat="1" applyFont="1" applyBorder="1" applyAlignment="1">
      <alignment horizontal="right" vertical="center"/>
    </xf>
    <xf numFmtId="166" fontId="12" fillId="0" borderId="23" xfId="0" applyNumberFormat="1" applyFont="1" applyBorder="1" applyAlignment="1">
      <alignment vertical="center"/>
    </xf>
    <xf numFmtId="0" fontId="12" fillId="0" borderId="0" xfId="0" applyFont="1"/>
    <xf numFmtId="165" fontId="3" fillId="0" borderId="23" xfId="0" applyNumberFormat="1" applyFont="1" applyBorder="1" applyAlignment="1">
      <alignment horizontal="center" vertical="center" wrapText="1"/>
    </xf>
    <xf numFmtId="0" fontId="12" fillId="0" borderId="0" xfId="0" applyFont="1" applyAlignment="1">
      <alignment horizontal="left" wrapText="1"/>
    </xf>
    <xf numFmtId="0" fontId="40" fillId="0" borderId="23" xfId="0" applyFont="1" applyBorder="1" applyAlignment="1">
      <alignment horizontal="center" vertical="center"/>
    </xf>
    <xf numFmtId="0" fontId="40" fillId="0" borderId="23" xfId="0" applyFont="1" applyBorder="1" applyAlignment="1">
      <alignment horizontal="right" vertical="center"/>
    </xf>
    <xf numFmtId="164" fontId="12" fillId="0" borderId="23" xfId="0" applyNumberFormat="1" applyFont="1" applyBorder="1" applyAlignment="1">
      <alignment horizontal="right" vertical="center"/>
    </xf>
    <xf numFmtId="169" fontId="12" fillId="0" borderId="23" xfId="0" applyNumberFormat="1" applyFont="1" applyBorder="1" applyAlignment="1">
      <alignment horizontal="right" vertical="center"/>
    </xf>
    <xf numFmtId="1" fontId="12" fillId="0" borderId="23" xfId="0" applyNumberFormat="1" applyFont="1" applyBorder="1" applyAlignment="1">
      <alignment horizontal="right" vertical="center"/>
    </xf>
    <xf numFmtId="0" fontId="12" fillId="0" borderId="23" xfId="0" applyFont="1" applyBorder="1" applyAlignment="1">
      <alignment horizontal="center"/>
    </xf>
    <xf numFmtId="0" fontId="12" fillId="0" borderId="23" xfId="0" applyFont="1" applyBorder="1" applyAlignment="1">
      <alignment horizontal="right"/>
    </xf>
    <xf numFmtId="10" fontId="3" fillId="0" borderId="23" xfId="0" applyNumberFormat="1" applyFont="1" applyBorder="1" applyAlignment="1">
      <alignment horizontal="left" vertical="center" wrapText="1"/>
    </xf>
    <xf numFmtId="165" fontId="3" fillId="0" borderId="23" xfId="0" applyNumberFormat="1" applyFont="1" applyBorder="1" applyAlignment="1">
      <alignment horizontal="left" vertical="center" wrapText="1"/>
    </xf>
    <xf numFmtId="166" fontId="3" fillId="0" borderId="23" xfId="0" applyNumberFormat="1" applyFont="1" applyBorder="1" applyAlignment="1">
      <alignment horizontal="left" vertical="center"/>
    </xf>
    <xf numFmtId="0" fontId="3" fillId="0" borderId="53" xfId="0" applyFont="1" applyBorder="1" applyAlignment="1">
      <alignment horizontal="left" vertical="center" wrapText="1"/>
    </xf>
    <xf numFmtId="0" fontId="3" fillId="0" borderId="24" xfId="0" applyFont="1" applyBorder="1" applyAlignment="1">
      <alignment horizontal="left" vertical="center"/>
    </xf>
    <xf numFmtId="0" fontId="12" fillId="0" borderId="23" xfId="0" applyFont="1" applyBorder="1" applyAlignment="1">
      <alignment horizontal="left" vertical="center" wrapText="1"/>
    </xf>
    <xf numFmtId="168" fontId="3" fillId="0" borderId="23" xfId="0" applyNumberFormat="1" applyFont="1" applyBorder="1" applyAlignment="1">
      <alignment horizontal="left" vertical="center" wrapText="1"/>
    </xf>
    <xf numFmtId="166" fontId="41" fillId="0" borderId="23" xfId="0" applyNumberFormat="1" applyFont="1" applyBorder="1" applyAlignment="1">
      <alignment vertical="center" wrapText="1"/>
    </xf>
    <xf numFmtId="0" fontId="41" fillId="0" borderId="23" xfId="0" applyFont="1" applyBorder="1" applyAlignment="1">
      <alignment vertical="center" wrapText="1"/>
    </xf>
    <xf numFmtId="0" fontId="3" fillId="0" borderId="24" xfId="0" applyFont="1" applyBorder="1" applyAlignment="1">
      <alignment vertical="center"/>
    </xf>
    <xf numFmtId="0" fontId="43" fillId="6" borderId="56" xfId="0" applyFont="1" applyFill="1" applyBorder="1"/>
    <xf numFmtId="49" fontId="44" fillId="6" borderId="58" xfId="0" applyNumberFormat="1" applyFont="1" applyFill="1" applyBorder="1" applyAlignment="1">
      <alignment horizontal="center"/>
    </xf>
    <xf numFmtId="49" fontId="44" fillId="6" borderId="59" xfId="0" applyNumberFormat="1" applyFont="1" applyFill="1" applyBorder="1" applyAlignment="1">
      <alignment horizontal="center"/>
    </xf>
    <xf numFmtId="0" fontId="46" fillId="0" borderId="24" xfId="0" applyFont="1" applyBorder="1" applyAlignment="1">
      <alignment horizontal="left"/>
    </xf>
    <xf numFmtId="0" fontId="47" fillId="11" borderId="23" xfId="0" applyFont="1" applyFill="1" applyBorder="1" applyAlignment="1">
      <alignment horizontal="left" vertical="center" wrapText="1"/>
    </xf>
    <xf numFmtId="0" fontId="47" fillId="0" borderId="29" xfId="0" applyFont="1" applyBorder="1" applyAlignment="1">
      <alignment horizontal="left"/>
    </xf>
    <xf numFmtId="0" fontId="43" fillId="11" borderId="63" xfId="0" applyFont="1" applyFill="1" applyBorder="1" applyAlignment="1">
      <alignment horizontal="left"/>
    </xf>
    <xf numFmtId="0" fontId="43" fillId="11" borderId="66" xfId="0" applyFont="1" applyFill="1" applyBorder="1" applyAlignment="1">
      <alignment horizontal="left"/>
    </xf>
    <xf numFmtId="0" fontId="47" fillId="11" borderId="69" xfId="0" applyFont="1" applyFill="1" applyBorder="1" applyAlignment="1">
      <alignment horizontal="left"/>
    </xf>
    <xf numFmtId="0" fontId="43" fillId="11" borderId="1" xfId="0" applyFont="1" applyFill="1" applyBorder="1" applyAlignment="1">
      <alignment horizontal="left"/>
    </xf>
    <xf numFmtId="0" fontId="43" fillId="11" borderId="73" xfId="0" applyFont="1" applyFill="1" applyBorder="1" applyAlignment="1">
      <alignment horizontal="left"/>
    </xf>
    <xf numFmtId="0" fontId="47" fillId="11" borderId="73" xfId="0" applyFont="1" applyFill="1" applyBorder="1" applyAlignment="1">
      <alignment horizontal="left"/>
    </xf>
    <xf numFmtId="0" fontId="43" fillId="11" borderId="1" xfId="0" applyFont="1" applyFill="1" applyBorder="1" applyAlignment="1">
      <alignment horizontal="center"/>
    </xf>
    <xf numFmtId="0" fontId="43" fillId="11" borderId="58" xfId="0" applyFont="1" applyFill="1" applyBorder="1" applyAlignment="1">
      <alignment horizontal="center"/>
    </xf>
    <xf numFmtId="0" fontId="43" fillId="11" borderId="1" xfId="0" applyFont="1" applyFill="1" applyBorder="1"/>
    <xf numFmtId="0" fontId="43" fillId="11" borderId="73" xfId="0" applyFont="1" applyFill="1" applyBorder="1"/>
    <xf numFmtId="0" fontId="6" fillId="3" borderId="1" xfId="0" applyFont="1" applyFill="1" applyBorder="1" applyAlignment="1">
      <alignment horizontal="center"/>
    </xf>
    <xf numFmtId="0" fontId="6" fillId="3" borderId="63" xfId="0" applyFont="1" applyFill="1" applyBorder="1" applyAlignment="1">
      <alignment horizontal="center"/>
    </xf>
    <xf numFmtId="0" fontId="6" fillId="3" borderId="66" xfId="0" applyFont="1" applyFill="1" applyBorder="1" applyAlignment="1">
      <alignment horizontal="center"/>
    </xf>
    <xf numFmtId="0" fontId="43" fillId="11" borderId="63" xfId="0" applyFont="1" applyFill="1" applyBorder="1" applyAlignment="1">
      <alignment horizontal="center"/>
    </xf>
    <xf numFmtId="0" fontId="43" fillId="11" borderId="66" xfId="0" applyFont="1" applyFill="1" applyBorder="1" applyAlignment="1">
      <alignment horizontal="center"/>
    </xf>
    <xf numFmtId="0" fontId="47" fillId="3" borderId="69" xfId="0" applyFont="1" applyFill="1" applyBorder="1" applyAlignment="1">
      <alignment horizontal="left" vertical="center"/>
    </xf>
    <xf numFmtId="0" fontId="47" fillId="3" borderId="69" xfId="0" applyFont="1" applyFill="1" applyBorder="1" applyAlignment="1">
      <alignment horizontal="left"/>
    </xf>
    <xf numFmtId="0" fontId="43" fillId="11" borderId="63" xfId="0" applyFont="1" applyFill="1" applyBorder="1"/>
    <xf numFmtId="0" fontId="43" fillId="11" borderId="1" xfId="0" applyFont="1" applyFill="1" applyBorder="1" applyAlignment="1">
      <alignment horizontal="right"/>
    </xf>
    <xf numFmtId="0" fontId="43" fillId="11" borderId="69" xfId="0" applyFont="1" applyFill="1" applyBorder="1" applyAlignment="1">
      <alignment horizontal="left"/>
    </xf>
    <xf numFmtId="0" fontId="43" fillId="11" borderId="69" xfId="0" applyFont="1" applyFill="1" applyBorder="1" applyAlignment="1">
      <alignment horizontal="center"/>
    </xf>
    <xf numFmtId="0" fontId="43" fillId="11" borderId="69" xfId="0" applyFont="1" applyFill="1" applyBorder="1"/>
    <xf numFmtId="0" fontId="43" fillId="11" borderId="23" xfId="0" applyFont="1" applyFill="1" applyBorder="1"/>
    <xf numFmtId="0" fontId="43" fillId="11" borderId="23" xfId="0" applyFont="1" applyFill="1" applyBorder="1" applyAlignment="1">
      <alignment horizontal="center"/>
    </xf>
    <xf numFmtId="0" fontId="43" fillId="11" borderId="56" xfId="0" applyFont="1" applyFill="1" applyBorder="1" applyAlignment="1">
      <alignment horizontal="center"/>
    </xf>
    <xf numFmtId="0" fontId="43" fillId="12" borderId="1" xfId="0" applyFont="1" applyFill="1" applyBorder="1" applyAlignment="1">
      <alignment horizontal="right"/>
    </xf>
    <xf numFmtId="0" fontId="43" fillId="12" borderId="23" xfId="0" applyFont="1" applyFill="1" applyBorder="1"/>
    <xf numFmtId="0" fontId="43" fillId="11" borderId="66" xfId="0" applyFont="1" applyFill="1" applyBorder="1"/>
    <xf numFmtId="0" fontId="47" fillId="3" borderId="56" xfId="0" applyFont="1" applyFill="1" applyBorder="1" applyAlignment="1">
      <alignment horizontal="left"/>
    </xf>
    <xf numFmtId="0" fontId="43" fillId="11" borderId="73" xfId="0" applyFont="1" applyFill="1" applyBorder="1" applyAlignment="1">
      <alignment horizontal="center"/>
    </xf>
    <xf numFmtId="0" fontId="47" fillId="3" borderId="81" xfId="0" applyFont="1" applyFill="1" applyBorder="1" applyAlignment="1">
      <alignment horizontal="left"/>
    </xf>
    <xf numFmtId="0" fontId="43" fillId="11" borderId="73" xfId="0" applyFont="1" applyFill="1" applyBorder="1" applyAlignment="1">
      <alignment horizontal="right"/>
    </xf>
    <xf numFmtId="0" fontId="48" fillId="11" borderId="82" xfId="0" applyFont="1" applyFill="1" applyBorder="1" applyAlignment="1">
      <alignment horizontal="right"/>
    </xf>
    <xf numFmtId="0" fontId="43" fillId="11" borderId="23" xfId="0" applyFont="1" applyFill="1" applyBorder="1" applyAlignment="1">
      <alignment horizontal="right"/>
    </xf>
    <xf numFmtId="49" fontId="45" fillId="0" borderId="0" xfId="0" applyNumberFormat="1" applyFont="1" applyAlignment="1">
      <alignment horizontal="center"/>
    </xf>
    <xf numFmtId="49" fontId="45" fillId="11" borderId="1" xfId="0" applyNumberFormat="1" applyFont="1" applyFill="1" applyBorder="1" applyAlignment="1">
      <alignment horizontal="center"/>
    </xf>
    <xf numFmtId="0" fontId="43" fillId="0" borderId="0" xfId="0" applyFont="1" applyAlignment="1">
      <alignment horizontal="center"/>
    </xf>
    <xf numFmtId="170" fontId="43" fillId="0" borderId="23" xfId="0" applyNumberFormat="1" applyFont="1" applyBorder="1" applyAlignment="1">
      <alignment horizontal="left"/>
    </xf>
    <xf numFmtId="49" fontId="43" fillId="11" borderId="23" xfId="0" applyNumberFormat="1" applyFont="1" applyFill="1" applyBorder="1" applyAlignment="1">
      <alignment horizontal="center"/>
    </xf>
    <xf numFmtId="170" fontId="43" fillId="0" borderId="0" xfId="0" applyNumberFormat="1" applyFont="1"/>
    <xf numFmtId="0" fontId="43" fillId="0" borderId="26" xfId="0" applyFont="1" applyBorder="1" applyAlignment="1">
      <alignment horizontal="left"/>
    </xf>
    <xf numFmtId="0" fontId="43" fillId="11" borderId="58" xfId="0" applyFont="1" applyFill="1" applyBorder="1" applyAlignment="1">
      <alignment horizontal="left"/>
    </xf>
    <xf numFmtId="0" fontId="43" fillId="11" borderId="59" xfId="0" applyFont="1" applyFill="1" applyBorder="1" applyAlignment="1">
      <alignment horizontal="left"/>
    </xf>
    <xf numFmtId="0" fontId="47" fillId="11" borderId="81" xfId="0" applyFont="1" applyFill="1" applyBorder="1" applyAlignment="1">
      <alignment horizontal="left"/>
    </xf>
    <xf numFmtId="0" fontId="43" fillId="0" borderId="0" xfId="0" applyFont="1" applyAlignment="1">
      <alignment horizontal="right"/>
    </xf>
    <xf numFmtId="0" fontId="43" fillId="0" borderId="17" xfId="0" applyFont="1" applyBorder="1" applyAlignment="1">
      <alignment horizontal="center"/>
    </xf>
    <xf numFmtId="0" fontId="43" fillId="11" borderId="82" xfId="0" applyFont="1" applyFill="1" applyBorder="1" applyAlignment="1">
      <alignment horizontal="center"/>
    </xf>
    <xf numFmtId="9" fontId="43" fillId="11" borderId="83" xfId="0" applyNumberFormat="1" applyFont="1" applyFill="1" applyBorder="1" applyAlignment="1">
      <alignment horizontal="center"/>
    </xf>
    <xf numFmtId="0" fontId="43" fillId="11" borderId="83" xfId="0" applyFont="1" applyFill="1" applyBorder="1" applyAlignment="1">
      <alignment horizontal="center"/>
    </xf>
    <xf numFmtId="9" fontId="43" fillId="11" borderId="84" xfId="0" applyNumberFormat="1" applyFont="1" applyFill="1" applyBorder="1" applyAlignment="1">
      <alignment horizontal="center"/>
    </xf>
    <xf numFmtId="9" fontId="43" fillId="11" borderId="85" xfId="0" applyNumberFormat="1" applyFont="1" applyFill="1" applyBorder="1" applyAlignment="1">
      <alignment horizontal="center"/>
    </xf>
    <xf numFmtId="9" fontId="43" fillId="11" borderId="63" xfId="0" applyNumberFormat="1" applyFont="1" applyFill="1" applyBorder="1" applyAlignment="1">
      <alignment horizontal="center"/>
    </xf>
    <xf numFmtId="9" fontId="43" fillId="11" borderId="63" xfId="0" applyNumberFormat="1" applyFont="1" applyFill="1" applyBorder="1"/>
    <xf numFmtId="0" fontId="3" fillId="0" borderId="20" xfId="0" applyFont="1" applyBorder="1" applyAlignment="1">
      <alignment horizontal="right"/>
    </xf>
    <xf numFmtId="0" fontId="43" fillId="11" borderId="84" xfId="0" applyFont="1" applyFill="1" applyBorder="1" applyAlignment="1">
      <alignment horizontal="center"/>
    </xf>
    <xf numFmtId="0" fontId="43" fillId="11" borderId="63" xfId="0" applyFont="1" applyFill="1" applyBorder="1" applyAlignment="1">
      <alignment horizontal="right"/>
    </xf>
    <xf numFmtId="0" fontId="43" fillId="11" borderId="1" xfId="0" applyFont="1" applyFill="1" applyBorder="1" applyAlignment="1">
      <alignment horizontal="center" vertical="top"/>
    </xf>
    <xf numFmtId="0" fontId="43" fillId="11" borderId="63" xfId="0" applyFont="1" applyFill="1" applyBorder="1" applyAlignment="1">
      <alignment horizontal="center" vertical="top"/>
    </xf>
    <xf numFmtId="0" fontId="43" fillId="0" borderId="30" xfId="0" applyFont="1" applyBorder="1" applyAlignment="1">
      <alignment horizontal="left"/>
    </xf>
    <xf numFmtId="0" fontId="50" fillId="0" borderId="30" xfId="0" applyFont="1" applyBorder="1" applyAlignment="1">
      <alignment horizontal="left"/>
    </xf>
    <xf numFmtId="0" fontId="45" fillId="6" borderId="84" xfId="0" applyFont="1" applyFill="1" applyBorder="1" applyAlignment="1">
      <alignment horizontal="center"/>
    </xf>
    <xf numFmtId="0" fontId="50" fillId="0" borderId="29" xfId="0" applyFont="1" applyBorder="1" applyAlignment="1">
      <alignment horizontal="left"/>
    </xf>
    <xf numFmtId="0" fontId="43" fillId="0" borderId="40" xfId="0" applyFont="1" applyBorder="1"/>
    <xf numFmtId="49" fontId="45" fillId="0" borderId="92" xfId="0" applyNumberFormat="1" applyFont="1" applyBorder="1" applyAlignment="1">
      <alignment horizontal="left" vertical="center"/>
    </xf>
    <xf numFmtId="49" fontId="45" fillId="0" borderId="32" xfId="0" applyNumberFormat="1" applyFont="1" applyBorder="1" applyAlignment="1">
      <alignment horizontal="center" vertical="center"/>
    </xf>
    <xf numFmtId="49" fontId="45" fillId="0" borderId="93" xfId="0" applyNumberFormat="1" applyFont="1" applyBorder="1" applyAlignment="1">
      <alignment horizontal="center" vertical="center"/>
    </xf>
    <xf numFmtId="0" fontId="43" fillId="0" borderId="0" xfId="0" applyFont="1"/>
    <xf numFmtId="0" fontId="52" fillId="0" borderId="0" xfId="0" applyFont="1"/>
    <xf numFmtId="0" fontId="43" fillId="0" borderId="17" xfId="0" applyFont="1" applyBorder="1" applyAlignment="1">
      <alignment horizontal="left"/>
    </xf>
    <xf numFmtId="0" fontId="47" fillId="0" borderId="96" xfId="0" applyFont="1" applyBorder="1" applyAlignment="1">
      <alignment horizontal="left" vertical="center" wrapText="1"/>
    </xf>
    <xf numFmtId="0" fontId="47" fillId="0" borderId="97" xfId="0" applyFont="1" applyBorder="1" applyAlignment="1">
      <alignment horizontal="left" vertical="center" wrapText="1"/>
    </xf>
    <xf numFmtId="0" fontId="43" fillId="0" borderId="21" xfId="0" applyFont="1" applyBorder="1"/>
    <xf numFmtId="0" fontId="43" fillId="0" borderId="21" xfId="0" applyFont="1" applyBorder="1" applyAlignment="1">
      <alignment horizontal="left"/>
    </xf>
    <xf numFmtId="0" fontId="43" fillId="0" borderId="20" xfId="0" applyFont="1" applyBorder="1" applyAlignment="1">
      <alignment horizontal="left"/>
    </xf>
    <xf numFmtId="0" fontId="43" fillId="0" borderId="27" xfId="0" applyFont="1" applyBorder="1" applyAlignment="1">
      <alignment horizontal="left" vertical="center"/>
    </xf>
    <xf numFmtId="0" fontId="43" fillId="0" borderId="0" xfId="0" applyFont="1" applyAlignment="1">
      <alignment horizontal="left"/>
    </xf>
    <xf numFmtId="0" fontId="43" fillId="0" borderId="38" xfId="0" applyFont="1" applyBorder="1" applyAlignment="1">
      <alignment horizontal="left"/>
    </xf>
    <xf numFmtId="0" fontId="47" fillId="0" borderId="38" xfId="0" applyFont="1" applyBorder="1" applyAlignment="1">
      <alignment horizontal="left"/>
    </xf>
    <xf numFmtId="0" fontId="43" fillId="0" borderId="18" xfId="0" applyFont="1" applyBorder="1" applyAlignment="1">
      <alignment horizontal="left"/>
    </xf>
    <xf numFmtId="0" fontId="43" fillId="0" borderId="54" xfId="0" applyFont="1" applyBorder="1" applyAlignment="1">
      <alignment horizontal="center"/>
    </xf>
    <xf numFmtId="0" fontId="43" fillId="0" borderId="26" xfId="0" applyFont="1" applyBorder="1" applyAlignment="1">
      <alignment horizontal="center"/>
    </xf>
    <xf numFmtId="0" fontId="43" fillId="0" borderId="38" xfId="0" applyFont="1" applyBorder="1"/>
    <xf numFmtId="0" fontId="43" fillId="0" borderId="30" xfId="0" applyFont="1" applyBorder="1" applyAlignment="1">
      <alignment horizontal="center"/>
    </xf>
    <xf numFmtId="0" fontId="43" fillId="0" borderId="20" xfId="0" applyFont="1" applyBorder="1" applyAlignment="1">
      <alignment horizontal="center"/>
    </xf>
    <xf numFmtId="0" fontId="43" fillId="0" borderId="20" xfId="0" applyFont="1" applyBorder="1"/>
    <xf numFmtId="0" fontId="43" fillId="0" borderId="17" xfId="0" applyFont="1" applyBorder="1" applyAlignment="1">
      <alignment horizontal="center" wrapText="1"/>
    </xf>
    <xf numFmtId="0" fontId="45" fillId="0" borderId="29" xfId="0" applyFont="1" applyBorder="1" applyAlignment="1">
      <alignment horizontal="left"/>
    </xf>
    <xf numFmtId="0" fontId="43" fillId="0" borderId="0" xfId="0" applyFont="1" applyAlignment="1">
      <alignment horizontal="center" wrapText="1"/>
    </xf>
    <xf numFmtId="0" fontId="43" fillId="0" borderId="54" xfId="0" applyFont="1" applyBorder="1"/>
    <xf numFmtId="0" fontId="43" fillId="0" borderId="54" xfId="0" applyFont="1" applyBorder="1" applyAlignment="1">
      <alignment horizontal="right"/>
    </xf>
    <xf numFmtId="0" fontId="43" fillId="0" borderId="29" xfId="0" applyFont="1" applyBorder="1"/>
    <xf numFmtId="0" fontId="43" fillId="0" borderId="29" xfId="0" applyFont="1" applyBorder="1" applyAlignment="1">
      <alignment horizontal="center"/>
    </xf>
    <xf numFmtId="0" fontId="43" fillId="0" borderId="21" xfId="0" applyFont="1" applyBorder="1" applyAlignment="1">
      <alignment horizontal="center"/>
    </xf>
    <xf numFmtId="0" fontId="43" fillId="0" borderId="23" xfId="0" applyFont="1" applyBorder="1"/>
    <xf numFmtId="0" fontId="43" fillId="0" borderId="23" xfId="0" applyFont="1" applyBorder="1" applyAlignment="1">
      <alignment horizontal="center"/>
    </xf>
    <xf numFmtId="0" fontId="43" fillId="0" borderId="30" xfId="0" applyFont="1" applyBorder="1"/>
    <xf numFmtId="0" fontId="47" fillId="0" borderId="48" xfId="0" applyFont="1" applyBorder="1" applyAlignment="1">
      <alignment horizontal="left" vertical="center" wrapText="1"/>
    </xf>
    <xf numFmtId="0" fontId="43" fillId="0" borderId="38" xfId="0" applyFont="1" applyBorder="1" applyAlignment="1">
      <alignment horizontal="center"/>
    </xf>
    <xf numFmtId="0" fontId="43" fillId="0" borderId="53" xfId="0" applyFont="1" applyBorder="1" applyAlignment="1">
      <alignment horizontal="right"/>
    </xf>
    <xf numFmtId="0" fontId="53" fillId="0" borderId="28" xfId="0" applyFont="1" applyBorder="1"/>
    <xf numFmtId="0" fontId="43" fillId="0" borderId="17" xfId="0" applyFont="1" applyBorder="1" applyAlignment="1">
      <alignment horizontal="center" vertical="center" wrapText="1"/>
    </xf>
    <xf numFmtId="49" fontId="45" fillId="0" borderId="54" xfId="0" applyNumberFormat="1" applyFont="1" applyBorder="1" applyAlignment="1">
      <alignment horizontal="center"/>
    </xf>
    <xf numFmtId="170" fontId="43" fillId="0" borderId="23" xfId="0" applyNumberFormat="1" applyFont="1" applyBorder="1" applyAlignment="1">
      <alignment horizontal="right"/>
    </xf>
    <xf numFmtId="49" fontId="43" fillId="0" borderId="23" xfId="0" applyNumberFormat="1" applyFont="1" applyBorder="1" applyAlignment="1">
      <alignment horizontal="center"/>
    </xf>
    <xf numFmtId="170" fontId="43" fillId="0" borderId="20" xfId="0" applyNumberFormat="1" applyFont="1" applyBorder="1"/>
    <xf numFmtId="49" fontId="45" fillId="0" borderId="20" xfId="0" applyNumberFormat="1" applyFont="1" applyBorder="1" applyAlignment="1">
      <alignment horizontal="center"/>
    </xf>
    <xf numFmtId="0" fontId="43" fillId="0" borderId="20" xfId="0" applyFont="1" applyBorder="1" applyAlignment="1">
      <alignment horizontal="right"/>
    </xf>
    <xf numFmtId="0" fontId="43" fillId="0" borderId="25" xfId="0" applyFont="1" applyBorder="1" applyAlignment="1">
      <alignment horizontal="left"/>
    </xf>
    <xf numFmtId="0" fontId="43" fillId="0" borderId="55" xfId="0" applyFont="1" applyBorder="1" applyAlignment="1">
      <alignment horizontal="left"/>
    </xf>
    <xf numFmtId="9" fontId="43" fillId="0" borderId="17" xfId="0" applyNumberFormat="1" applyFont="1" applyBorder="1" applyAlignment="1">
      <alignment horizontal="center"/>
    </xf>
    <xf numFmtId="0" fontId="43" fillId="0" borderId="28" xfId="0" applyFont="1" applyBorder="1" applyAlignment="1">
      <alignment horizontal="center"/>
    </xf>
    <xf numFmtId="9" fontId="43" fillId="0" borderId="18" xfId="0" applyNumberFormat="1" applyFont="1" applyBorder="1" applyAlignment="1">
      <alignment horizontal="center"/>
    </xf>
    <xf numFmtId="9" fontId="43" fillId="0" borderId="0" xfId="0" applyNumberFormat="1" applyFont="1" applyAlignment="1">
      <alignment horizontal="center"/>
    </xf>
    <xf numFmtId="9" fontId="43" fillId="0" borderId="0" xfId="0" applyNumberFormat="1" applyFont="1" applyAlignment="1">
      <alignment horizontal="center" vertical="center" wrapText="1"/>
    </xf>
    <xf numFmtId="0" fontId="43" fillId="0" borderId="30" xfId="0" applyFont="1" applyBorder="1" applyAlignment="1">
      <alignment horizontal="right"/>
    </xf>
    <xf numFmtId="9" fontId="43" fillId="0" borderId="20" xfId="0" applyNumberFormat="1" applyFont="1" applyBorder="1" applyAlignment="1">
      <alignment horizontal="center"/>
    </xf>
    <xf numFmtId="0" fontId="43" fillId="0" borderId="0" xfId="0" applyFont="1" applyAlignment="1">
      <alignment horizontal="center" vertical="top"/>
    </xf>
    <xf numFmtId="0" fontId="43" fillId="0" borderId="20" xfId="0" applyFont="1" applyBorder="1" applyAlignment="1">
      <alignment horizontal="center" vertical="top"/>
    </xf>
    <xf numFmtId="0" fontId="43" fillId="0" borderId="96" xfId="0" applyFont="1" applyBorder="1" applyAlignment="1">
      <alignment horizontal="left" vertical="center" wrapText="1"/>
    </xf>
    <xf numFmtId="0" fontId="43" fillId="0" borderId="96" xfId="0" applyFont="1" applyBorder="1" applyAlignment="1">
      <alignment vertical="center" wrapText="1"/>
    </xf>
    <xf numFmtId="0" fontId="43" fillId="0" borderId="96" xfId="0" applyFont="1" applyBorder="1" applyAlignment="1">
      <alignment horizontal="left" vertical="center"/>
    </xf>
    <xf numFmtId="0" fontId="50" fillId="0" borderId="96" xfId="0" applyFont="1" applyBorder="1" applyAlignment="1">
      <alignment horizontal="left" vertical="center"/>
    </xf>
    <xf numFmtId="0" fontId="45" fillId="0" borderId="37" xfId="0" applyFont="1" applyBorder="1" applyAlignment="1">
      <alignment horizontal="center" vertical="center" wrapText="1"/>
    </xf>
    <xf numFmtId="0" fontId="50" fillId="0" borderId="100" xfId="0" applyFont="1" applyBorder="1" applyAlignment="1">
      <alignment horizontal="left"/>
    </xf>
    <xf numFmtId="0" fontId="43" fillId="0" borderId="27" xfId="0" applyFont="1" applyBorder="1" applyAlignment="1">
      <alignment horizontal="left" vertical="center" wrapText="1"/>
    </xf>
    <xf numFmtId="0" fontId="50" fillId="0" borderId="0" xfId="0" applyFont="1" applyAlignment="1">
      <alignment horizontal="left"/>
    </xf>
    <xf numFmtId="0" fontId="12" fillId="0" borderId="101" xfId="0" applyFont="1" applyBorder="1"/>
    <xf numFmtId="49" fontId="45" fillId="0" borderId="35" xfId="0" applyNumberFormat="1" applyFont="1" applyBorder="1"/>
    <xf numFmtId="49" fontId="12" fillId="0" borderId="31" xfId="0" applyNumberFormat="1" applyFont="1" applyBorder="1"/>
    <xf numFmtId="49" fontId="12" fillId="0" borderId="102" xfId="0" applyNumberFormat="1" applyFont="1" applyBorder="1"/>
    <xf numFmtId="0" fontId="55" fillId="0" borderId="89" xfId="0" applyFont="1" applyBorder="1" applyAlignment="1">
      <alignment wrapText="1"/>
    </xf>
    <xf numFmtId="0" fontId="47" fillId="0" borderId="89" xfId="0" applyFont="1" applyBorder="1" applyAlignment="1">
      <alignment wrapText="1"/>
    </xf>
    <xf numFmtId="0" fontId="56" fillId="0" borderId="20" xfId="0" applyFont="1" applyBorder="1"/>
    <xf numFmtId="0" fontId="56" fillId="0" borderId="21" xfId="0" applyFont="1" applyBorder="1"/>
    <xf numFmtId="0" fontId="47" fillId="0" borderId="21" xfId="0" applyFont="1" applyBorder="1"/>
    <xf numFmtId="0" fontId="56" fillId="0" borderId="0" xfId="0" applyFont="1"/>
    <xf numFmtId="0" fontId="56" fillId="0" borderId="38" xfId="0" applyFont="1" applyBorder="1"/>
    <xf numFmtId="0" fontId="43" fillId="0" borderId="20" xfId="0" applyFont="1" applyBorder="1" applyAlignment="1">
      <alignment vertical="top" wrapText="1"/>
    </xf>
    <xf numFmtId="0" fontId="43" fillId="0" borderId="20" xfId="0" applyFont="1" applyBorder="1" applyAlignment="1">
      <alignment horizontal="center" wrapText="1"/>
    </xf>
    <xf numFmtId="0" fontId="45" fillId="0" borderId="21" xfId="0" applyFont="1" applyBorder="1"/>
    <xf numFmtId="0" fontId="43" fillId="0" borderId="38" xfId="0" applyFont="1" applyBorder="1" applyAlignment="1">
      <alignment horizontal="right"/>
    </xf>
    <xf numFmtId="0" fontId="47" fillId="0" borderId="103" xfId="0" applyFont="1" applyBorder="1" applyAlignment="1">
      <alignment wrapText="1"/>
    </xf>
    <xf numFmtId="0" fontId="12" fillId="0" borderId="103" xfId="0" applyFont="1" applyBorder="1"/>
    <xf numFmtId="0" fontId="57" fillId="0" borderId="21" xfId="0" applyFont="1" applyBorder="1" applyAlignment="1">
      <alignment horizontal="right"/>
    </xf>
    <xf numFmtId="0" fontId="12" fillId="0" borderId="89" xfId="0" applyFont="1" applyBorder="1"/>
    <xf numFmtId="49" fontId="56" fillId="0" borderId="0" xfId="0" applyNumberFormat="1" applyFont="1"/>
    <xf numFmtId="49" fontId="56" fillId="0" borderId="20" xfId="0" applyNumberFormat="1" applyFont="1" applyBorder="1"/>
    <xf numFmtId="170" fontId="43" fillId="0" borderId="21" xfId="0" applyNumberFormat="1" applyFont="1" applyBorder="1" applyAlignment="1">
      <alignment horizontal="right"/>
    </xf>
    <xf numFmtId="49" fontId="43" fillId="0" borderId="21" xfId="0" applyNumberFormat="1" applyFont="1" applyBorder="1" applyAlignment="1">
      <alignment horizontal="center"/>
    </xf>
    <xf numFmtId="170" fontId="56" fillId="0" borderId="20" xfId="0" applyNumberFormat="1" applyFont="1" applyBorder="1"/>
    <xf numFmtId="9" fontId="56" fillId="0" borderId="0" xfId="0" applyNumberFormat="1" applyFont="1"/>
    <xf numFmtId="9" fontId="56" fillId="0" borderId="20" xfId="0" applyNumberFormat="1" applyFont="1" applyBorder="1"/>
    <xf numFmtId="0" fontId="43" fillId="0" borderId="89" xfId="0" applyFont="1" applyBorder="1" applyAlignment="1">
      <alignment wrapText="1"/>
    </xf>
    <xf numFmtId="0" fontId="43" fillId="0" borderId="89" xfId="0" applyFont="1" applyBorder="1"/>
    <xf numFmtId="0" fontId="50" fillId="0" borderId="89" xfId="0" applyFont="1" applyBorder="1"/>
    <xf numFmtId="0" fontId="45" fillId="0" borderId="100" xfId="0" applyFont="1" applyBorder="1" applyAlignment="1">
      <alignment horizontal="center" wrapText="1"/>
    </xf>
    <xf numFmtId="0" fontId="12" fillId="0" borderId="104" xfId="0" applyFont="1" applyBorder="1"/>
    <xf numFmtId="0" fontId="12" fillId="0" borderId="105" xfId="0" applyFont="1" applyBorder="1"/>
    <xf numFmtId="0" fontId="43" fillId="0" borderId="30" xfId="0" applyFont="1" applyBorder="1" applyAlignment="1">
      <alignment horizontal="left" wrapText="1"/>
    </xf>
    <xf numFmtId="0" fontId="43" fillId="0" borderId="21" xfId="0" applyFont="1" applyBorder="1" applyAlignment="1">
      <alignment wrapText="1"/>
    </xf>
    <xf numFmtId="0" fontId="43" fillId="0" borderId="21" xfId="0" applyFont="1" applyBorder="1" applyAlignment="1">
      <alignment horizontal="left" wrapText="1"/>
    </xf>
    <xf numFmtId="0" fontId="43" fillId="0" borderId="20" xfId="0" applyFont="1" applyBorder="1" applyAlignment="1">
      <alignment horizontal="left" wrapText="1"/>
    </xf>
    <xf numFmtId="0" fontId="43" fillId="0" borderId="0" xfId="0" applyFont="1" applyAlignment="1">
      <alignment horizontal="left" wrapText="1"/>
    </xf>
    <xf numFmtId="0" fontId="43" fillId="0" borderId="38" xfId="0" applyFont="1" applyBorder="1" applyAlignment="1">
      <alignment horizontal="left" wrapText="1"/>
    </xf>
    <xf numFmtId="0" fontId="47" fillId="0" borderId="38" xfId="0" applyFont="1" applyBorder="1" applyAlignment="1">
      <alignment horizontal="left" wrapText="1"/>
    </xf>
    <xf numFmtId="0" fontId="43" fillId="0" borderId="54" xfId="0" applyFont="1" applyBorder="1" applyAlignment="1">
      <alignment horizontal="center" wrapText="1"/>
    </xf>
    <xf numFmtId="0" fontId="43" fillId="0" borderId="26" xfId="0" applyFont="1" applyBorder="1" applyAlignment="1">
      <alignment horizontal="center" wrapText="1"/>
    </xf>
    <xf numFmtId="0" fontId="43" fillId="0" borderId="0" xfId="0" applyFont="1" applyAlignment="1">
      <alignment wrapText="1"/>
    </xf>
    <xf numFmtId="0" fontId="43" fillId="0" borderId="38" xfId="0" applyFont="1" applyBorder="1" applyAlignment="1">
      <alignment wrapText="1"/>
    </xf>
    <xf numFmtId="0" fontId="43" fillId="0" borderId="30" xfId="0" applyFont="1" applyBorder="1" applyAlignment="1">
      <alignment horizontal="center" wrapText="1"/>
    </xf>
    <xf numFmtId="0" fontId="45" fillId="0" borderId="29" xfId="0" applyFont="1" applyBorder="1" applyAlignment="1">
      <alignment horizontal="left" wrapText="1"/>
    </xf>
    <xf numFmtId="0" fontId="43" fillId="0" borderId="27" xfId="0" applyFont="1" applyBorder="1" applyAlignment="1">
      <alignment horizontal="center" vertical="center" wrapText="1"/>
    </xf>
    <xf numFmtId="0" fontId="43" fillId="0" borderId="54" xfId="0" applyFont="1" applyBorder="1" applyAlignment="1">
      <alignment wrapText="1"/>
    </xf>
    <xf numFmtId="0" fontId="43" fillId="0" borderId="20" xfId="0" applyFont="1" applyBorder="1" applyAlignment="1">
      <alignment wrapText="1"/>
    </xf>
    <xf numFmtId="0" fontId="43" fillId="0" borderId="54" xfId="0" applyFont="1" applyBorder="1" applyAlignment="1">
      <alignment horizontal="right" wrapText="1"/>
    </xf>
    <xf numFmtId="0" fontId="43" fillId="0" borderId="29" xfId="0" applyFont="1" applyBorder="1" applyAlignment="1">
      <alignment wrapText="1"/>
    </xf>
    <xf numFmtId="0" fontId="43" fillId="0" borderId="0" xfId="0" applyFont="1" applyAlignment="1">
      <alignment horizontal="right" wrapText="1"/>
    </xf>
    <xf numFmtId="0" fontId="43" fillId="0" borderId="29" xfId="0" applyFont="1" applyBorder="1" applyAlignment="1">
      <alignment horizontal="center" wrapText="1"/>
    </xf>
    <xf numFmtId="0" fontId="43" fillId="0" borderId="21" xfId="0" applyFont="1" applyBorder="1" applyAlignment="1">
      <alignment horizontal="center" wrapText="1"/>
    </xf>
    <xf numFmtId="0" fontId="43" fillId="0" borderId="23" xfId="0" applyFont="1" applyBorder="1" applyAlignment="1">
      <alignment wrapText="1"/>
    </xf>
    <xf numFmtId="0" fontId="43" fillId="0" borderId="23" xfId="0" applyFont="1" applyBorder="1" applyAlignment="1">
      <alignment horizontal="center" wrapText="1"/>
    </xf>
    <xf numFmtId="0" fontId="43" fillId="0" borderId="30" xfId="0" applyFont="1" applyBorder="1" applyAlignment="1">
      <alignment wrapText="1"/>
    </xf>
    <xf numFmtId="0" fontId="43" fillId="0" borderId="38" xfId="0" applyFont="1" applyBorder="1" applyAlignment="1">
      <alignment horizontal="center" wrapText="1"/>
    </xf>
    <xf numFmtId="0" fontId="43" fillId="0" borderId="53" xfId="0" applyFont="1" applyBorder="1" applyAlignment="1">
      <alignment horizontal="right" wrapText="1"/>
    </xf>
    <xf numFmtId="0" fontId="59" fillId="0" borderId="28" xfId="0" applyFont="1" applyBorder="1" applyAlignment="1">
      <alignment horizontal="right" wrapText="1"/>
    </xf>
    <xf numFmtId="0" fontId="43" fillId="0" borderId="23" xfId="0" applyFont="1" applyBorder="1" applyAlignment="1">
      <alignment horizontal="right" wrapText="1"/>
    </xf>
    <xf numFmtId="49" fontId="45" fillId="0" borderId="54" xfId="0" applyNumberFormat="1" applyFont="1" applyBorder="1" applyAlignment="1">
      <alignment horizontal="center" wrapText="1"/>
    </xf>
    <xf numFmtId="49" fontId="45" fillId="0" borderId="0" xfId="0" applyNumberFormat="1" applyFont="1" applyAlignment="1">
      <alignment horizontal="center" wrapText="1"/>
    </xf>
    <xf numFmtId="164" fontId="43" fillId="0" borderId="23" xfId="0" applyNumberFormat="1" applyFont="1" applyBorder="1" applyAlignment="1">
      <alignment horizontal="right" wrapText="1"/>
    </xf>
    <xf numFmtId="49" fontId="43" fillId="0" borderId="23" xfId="0" applyNumberFormat="1" applyFont="1" applyBorder="1" applyAlignment="1">
      <alignment horizontal="center" wrapText="1"/>
    </xf>
    <xf numFmtId="170" fontId="43" fillId="0" borderId="20" xfId="0" applyNumberFormat="1" applyFont="1" applyBorder="1" applyAlignment="1">
      <alignment wrapText="1"/>
    </xf>
    <xf numFmtId="49" fontId="45" fillId="0" borderId="20" xfId="0" applyNumberFormat="1" applyFont="1" applyBorder="1" applyAlignment="1">
      <alignment horizontal="center" wrapText="1"/>
    </xf>
    <xf numFmtId="0" fontId="43" fillId="0" borderId="20" xfId="0" applyFont="1" applyBorder="1" applyAlignment="1">
      <alignment horizontal="right" wrapText="1"/>
    </xf>
    <xf numFmtId="0" fontId="43" fillId="0" borderId="54" xfId="0" applyFont="1" applyBorder="1" applyAlignment="1">
      <alignment horizontal="left" wrapText="1"/>
    </xf>
    <xf numFmtId="0" fontId="43" fillId="0" borderId="28" xfId="0" applyFont="1" applyBorder="1" applyAlignment="1">
      <alignment horizontal="center" wrapText="1"/>
    </xf>
    <xf numFmtId="0" fontId="43" fillId="0" borderId="18" xfId="0" applyFont="1" applyBorder="1" applyAlignment="1">
      <alignment horizontal="center" wrapText="1"/>
    </xf>
    <xf numFmtId="9" fontId="43" fillId="0" borderId="0" xfId="0" applyNumberFormat="1" applyFont="1" applyAlignment="1">
      <alignment horizontal="center" wrapText="1"/>
    </xf>
    <xf numFmtId="0" fontId="43" fillId="0" borderId="30" xfId="0" applyFont="1" applyBorder="1" applyAlignment="1">
      <alignment horizontal="right" wrapText="1"/>
    </xf>
    <xf numFmtId="9" fontId="43" fillId="0" borderId="20" xfId="0" applyNumberFormat="1" applyFont="1" applyBorder="1" applyAlignment="1">
      <alignment horizontal="center" wrapText="1"/>
    </xf>
    <xf numFmtId="0" fontId="43" fillId="0" borderId="0" xfId="0" applyFont="1" applyAlignment="1">
      <alignment horizontal="center" vertical="top" wrapText="1"/>
    </xf>
    <xf numFmtId="0" fontId="43" fillId="0" borderId="20" xfId="0" applyFont="1" applyBorder="1" applyAlignment="1">
      <alignment horizontal="center" vertical="top" wrapText="1"/>
    </xf>
    <xf numFmtId="0" fontId="43" fillId="0" borderId="17" xfId="0" applyFont="1" applyBorder="1" applyAlignment="1">
      <alignment wrapText="1"/>
    </xf>
    <xf numFmtId="0" fontId="47" fillId="0" borderId="17" xfId="0" applyFont="1" applyBorder="1" applyAlignment="1">
      <alignment wrapText="1"/>
    </xf>
    <xf numFmtId="0" fontId="12" fillId="0" borderId="25" xfId="0" applyFont="1" applyBorder="1"/>
    <xf numFmtId="0" fontId="47" fillId="0" borderId="24" xfId="0" applyFont="1" applyBorder="1" applyAlignment="1">
      <alignment wrapText="1"/>
    </xf>
    <xf numFmtId="0" fontId="12" fillId="0" borderId="26" xfId="0" applyFont="1" applyBorder="1"/>
    <xf numFmtId="0" fontId="12" fillId="0" borderId="55" xfId="0" applyFont="1" applyBorder="1"/>
    <xf numFmtId="0" fontId="12" fillId="0" borderId="20" xfId="0" applyFont="1" applyBorder="1" applyAlignment="1">
      <alignment horizontal="center"/>
    </xf>
    <xf numFmtId="0" fontId="12" fillId="0" borderId="38" xfId="0" applyFont="1" applyBorder="1"/>
    <xf numFmtId="0" fontId="12" fillId="0" borderId="20" xfId="0" applyFont="1" applyBorder="1"/>
    <xf numFmtId="0" fontId="12" fillId="0" borderId="21" xfId="0" applyFont="1" applyBorder="1"/>
    <xf numFmtId="0" fontId="45" fillId="0" borderId="23" xfId="0" applyFont="1" applyBorder="1" applyAlignment="1">
      <alignment wrapText="1"/>
    </xf>
    <xf numFmtId="0" fontId="47" fillId="0" borderId="94" xfId="0" applyFont="1" applyBorder="1" applyAlignment="1">
      <alignment horizontal="left" vertical="top" wrapText="1"/>
    </xf>
    <xf numFmtId="0" fontId="12" fillId="0" borderId="54" xfId="0" applyFont="1" applyBorder="1"/>
    <xf numFmtId="0" fontId="47" fillId="0" borderId="95" xfId="0" applyFont="1" applyBorder="1" applyAlignment="1">
      <alignment horizontal="left" vertical="center" wrapText="1"/>
    </xf>
    <xf numFmtId="0" fontId="63" fillId="0" borderId="23" xfId="0" applyFont="1" applyBorder="1" applyAlignment="1">
      <alignment horizontal="right" wrapText="1"/>
    </xf>
    <xf numFmtId="0" fontId="47" fillId="0" borderId="19" xfId="0" applyFont="1" applyBorder="1" applyAlignment="1">
      <alignment horizontal="left" vertical="center" wrapText="1"/>
    </xf>
    <xf numFmtId="49" fontId="12" fillId="0" borderId="25" xfId="0" applyNumberFormat="1" applyFont="1" applyBorder="1"/>
    <xf numFmtId="49" fontId="12" fillId="0" borderId="26" xfId="0" applyNumberFormat="1" applyFont="1" applyBorder="1"/>
    <xf numFmtId="170" fontId="43" fillId="0" borderId="23" xfId="0" applyNumberFormat="1" applyFont="1" applyBorder="1" applyAlignment="1">
      <alignment horizontal="right" wrapText="1"/>
    </xf>
    <xf numFmtId="49" fontId="12" fillId="0" borderId="0" xfId="0" applyNumberFormat="1" applyFont="1"/>
    <xf numFmtId="0" fontId="12" fillId="0" borderId="30" xfId="0" applyFont="1" applyBorder="1"/>
    <xf numFmtId="170" fontId="12" fillId="0" borderId="20" xfId="0" applyNumberFormat="1" applyFont="1" applyBorder="1"/>
    <xf numFmtId="49" fontId="12" fillId="0" borderId="20" xfId="0" applyNumberFormat="1" applyFont="1" applyBorder="1"/>
    <xf numFmtId="0" fontId="12" fillId="0" borderId="17" xfId="0" applyFont="1" applyBorder="1"/>
    <xf numFmtId="0" fontId="12" fillId="0" borderId="28" xfId="0" applyFont="1" applyBorder="1"/>
    <xf numFmtId="9" fontId="12" fillId="0" borderId="20" xfId="0" applyNumberFormat="1" applyFont="1" applyBorder="1"/>
    <xf numFmtId="0" fontId="12" fillId="0" borderId="21" xfId="0" applyFont="1" applyBorder="1" applyAlignment="1">
      <alignment horizontal="right"/>
    </xf>
    <xf numFmtId="9" fontId="12" fillId="0" borderId="0" xfId="0" applyNumberFormat="1" applyFont="1"/>
    <xf numFmtId="0" fontId="43" fillId="0" borderId="17" xfId="0" applyFont="1" applyBorder="1" applyAlignment="1">
      <alignment vertical="center" wrapText="1"/>
    </xf>
    <xf numFmtId="0" fontId="6" fillId="6" borderId="106" xfId="0" applyFont="1" applyFill="1" applyBorder="1"/>
    <xf numFmtId="49" fontId="44" fillId="6" borderId="107" xfId="0" applyNumberFormat="1" applyFont="1" applyFill="1" applyBorder="1" applyAlignment="1">
      <alignment horizontal="left" vertical="center"/>
    </xf>
    <xf numFmtId="49" fontId="8" fillId="6" borderId="108" xfId="0" applyNumberFormat="1" applyFont="1" applyFill="1" applyBorder="1" applyAlignment="1">
      <alignment horizontal="center" vertical="center"/>
    </xf>
    <xf numFmtId="49" fontId="8" fillId="6" borderId="109" xfId="0" applyNumberFormat="1" applyFont="1" applyFill="1" applyBorder="1" applyAlignment="1">
      <alignment horizontal="center" vertical="center"/>
    </xf>
    <xf numFmtId="0" fontId="65" fillId="3" borderId="96" xfId="0" applyFont="1" applyFill="1" applyBorder="1" applyAlignment="1">
      <alignment horizontal="left" vertical="center" wrapText="1"/>
    </xf>
    <xf numFmtId="0" fontId="65" fillId="3" borderId="112" xfId="0" applyFont="1" applyFill="1" applyBorder="1" applyAlignment="1">
      <alignment horizontal="left" vertical="center" wrapText="1"/>
    </xf>
    <xf numFmtId="0" fontId="6" fillId="0" borderId="0" xfId="0" applyFont="1" applyAlignment="1">
      <alignment horizontal="center"/>
    </xf>
    <xf numFmtId="0" fontId="4" fillId="0" borderId="23" xfId="0" applyFont="1" applyBorder="1" applyAlignment="1">
      <alignment horizontal="left" vertical="center" wrapText="1"/>
    </xf>
    <xf numFmtId="0" fontId="6" fillId="0" borderId="26" xfId="0" applyFont="1" applyBorder="1" applyAlignment="1">
      <alignment horizontal="center" vertical="center" wrapText="1"/>
    </xf>
    <xf numFmtId="0" fontId="65" fillId="0" borderId="96" xfId="0" applyFont="1" applyBorder="1" applyAlignment="1">
      <alignment horizontal="left" vertical="center" wrapText="1"/>
    </xf>
    <xf numFmtId="0" fontId="6" fillId="0" borderId="94" xfId="0" applyFont="1" applyBorder="1" applyAlignment="1">
      <alignment vertical="center"/>
    </xf>
    <xf numFmtId="0" fontId="6" fillId="0" borderId="26" xfId="0" applyFont="1" applyBorder="1" applyAlignment="1">
      <alignment vertical="center" wrapText="1"/>
    </xf>
    <xf numFmtId="0" fontId="6" fillId="0" borderId="87" xfId="0" applyFont="1" applyBorder="1" applyAlignment="1">
      <alignment vertical="center" wrapText="1"/>
    </xf>
    <xf numFmtId="0" fontId="6" fillId="0" borderId="95" xfId="0" applyFont="1" applyBorder="1" applyAlignment="1">
      <alignment vertical="center"/>
    </xf>
    <xf numFmtId="0" fontId="6" fillId="0" borderId="20" xfId="0" applyFont="1" applyBorder="1" applyAlignment="1">
      <alignment vertical="center" wrapText="1"/>
    </xf>
    <xf numFmtId="0" fontId="6" fillId="0" borderId="0" xfId="0" applyFont="1" applyAlignment="1">
      <alignment vertical="center" wrapText="1"/>
    </xf>
    <xf numFmtId="0" fontId="6" fillId="0" borderId="103" xfId="0" applyFont="1" applyBorder="1" applyAlignment="1">
      <alignment vertical="center" wrapText="1"/>
    </xf>
    <xf numFmtId="0" fontId="6" fillId="0" borderId="95" xfId="0" applyFont="1" applyBorder="1" applyAlignment="1">
      <alignment horizontal="right" vertical="center" wrapText="1"/>
    </xf>
    <xf numFmtId="0" fontId="6" fillId="0" borderId="29" xfId="0" applyFont="1" applyBorder="1" applyAlignment="1">
      <alignment horizontal="left" vertical="center" wrapText="1"/>
    </xf>
    <xf numFmtId="0" fontId="6" fillId="0" borderId="0" xfId="0" applyFont="1" applyAlignment="1">
      <alignment horizontal="right" vertical="center" wrapText="1"/>
    </xf>
    <xf numFmtId="0" fontId="6" fillId="0" borderId="23" xfId="0" applyFont="1" applyBorder="1" applyAlignment="1">
      <alignment horizontal="left" vertical="center" wrapText="1"/>
    </xf>
    <xf numFmtId="0" fontId="6" fillId="0" borderId="23" xfId="0" applyFont="1" applyBorder="1" applyAlignment="1">
      <alignment horizontal="center" vertical="center" wrapText="1"/>
    </xf>
    <xf numFmtId="0" fontId="6" fillId="0" borderId="23" xfId="0" applyFont="1" applyBorder="1" applyAlignment="1">
      <alignment vertical="center" wrapText="1"/>
    </xf>
    <xf numFmtId="0" fontId="6" fillId="0" borderId="20" xfId="0" applyFont="1" applyBorder="1" applyAlignment="1">
      <alignment horizontal="center"/>
    </xf>
    <xf numFmtId="0" fontId="6" fillId="0" borderId="89" xfId="0" applyFont="1" applyBorder="1" applyAlignment="1">
      <alignment horizontal="center"/>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94" xfId="0" applyFont="1" applyBorder="1" applyAlignment="1">
      <alignment vertical="center" wrapText="1"/>
    </xf>
    <xf numFmtId="0" fontId="6" fillId="0" borderId="26" xfId="0" applyFont="1" applyBorder="1"/>
    <xf numFmtId="0" fontId="6" fillId="0" borderId="87" xfId="0" applyFont="1" applyBorder="1"/>
    <xf numFmtId="0" fontId="6" fillId="0" borderId="0" xfId="0" applyFont="1" applyAlignment="1">
      <alignment horizontal="center" vertical="center" wrapText="1"/>
    </xf>
    <xf numFmtId="0" fontId="6" fillId="0" borderId="103" xfId="0" applyFont="1" applyBorder="1"/>
    <xf numFmtId="0" fontId="6" fillId="0" borderId="23" xfId="0" applyFont="1" applyBorder="1"/>
    <xf numFmtId="0" fontId="6" fillId="0" borderId="0" xfId="0" applyFont="1" applyAlignment="1">
      <alignment horizontal="right"/>
    </xf>
    <xf numFmtId="0" fontId="6" fillId="0" borderId="19" xfId="0" applyFont="1" applyBorder="1" applyAlignment="1">
      <alignment vertical="center" wrapText="1"/>
    </xf>
    <xf numFmtId="0" fontId="6" fillId="0" borderId="20" xfId="0" applyFont="1" applyBorder="1"/>
    <xf numFmtId="0" fontId="6" fillId="0" borderId="89" xfId="0" applyFont="1" applyBorder="1"/>
    <xf numFmtId="0" fontId="65" fillId="3" borderId="116" xfId="0" applyFont="1" applyFill="1" applyBorder="1" applyAlignment="1">
      <alignment horizontal="left" vertical="center" wrapText="1"/>
    </xf>
    <xf numFmtId="0" fontId="43" fillId="0" borderId="25" xfId="0" applyFont="1" applyBorder="1" applyAlignment="1">
      <alignment horizontal="center"/>
    </xf>
    <xf numFmtId="0" fontId="43" fillId="0" borderId="55" xfId="0" applyFont="1" applyBorder="1" applyAlignment="1">
      <alignment horizontal="center"/>
    </xf>
    <xf numFmtId="0" fontId="66" fillId="0" borderId="28" xfId="0" applyFont="1" applyBorder="1" applyAlignment="1">
      <alignment horizontal="right"/>
    </xf>
    <xf numFmtId="0" fontId="43" fillId="0" borderId="23" xfId="0" applyFont="1" applyBorder="1" applyAlignment="1">
      <alignment horizontal="right"/>
    </xf>
    <xf numFmtId="170" fontId="43" fillId="0" borderId="23" xfId="0" applyNumberFormat="1" applyFont="1" applyBorder="1" applyAlignment="1">
      <alignment horizontal="center"/>
    </xf>
    <xf numFmtId="49" fontId="45" fillId="0" borderId="23" xfId="0" applyNumberFormat="1" applyFont="1" applyBorder="1" applyAlignment="1">
      <alignment horizontal="center"/>
    </xf>
    <xf numFmtId="0" fontId="43" fillId="0" borderId="54" xfId="0" applyFont="1" applyBorder="1" applyAlignment="1">
      <alignment horizontal="left"/>
    </xf>
    <xf numFmtId="0" fontId="6" fillId="0" borderId="96" xfId="0" applyFont="1" applyBorder="1" applyAlignment="1">
      <alignment horizontal="left" vertical="center" wrapText="1"/>
    </xf>
    <xf numFmtId="0" fontId="6" fillId="0" borderId="96" xfId="0" applyFont="1" applyBorder="1" applyAlignment="1">
      <alignment vertical="center" wrapText="1"/>
    </xf>
    <xf numFmtId="0" fontId="6" fillId="0" borderId="96" xfId="0" applyFont="1" applyBorder="1" applyAlignment="1">
      <alignment horizontal="left" vertical="center"/>
    </xf>
    <xf numFmtId="0" fontId="51" fillId="0" borderId="96" xfId="0" applyFont="1" applyBorder="1" applyAlignment="1">
      <alignment horizontal="left" vertical="center"/>
    </xf>
    <xf numFmtId="0" fontId="4" fillId="6" borderId="118" xfId="0" applyFont="1" applyFill="1" applyBorder="1" applyAlignment="1">
      <alignment horizontal="center" vertical="center" wrapText="1"/>
    </xf>
    <xf numFmtId="0" fontId="51" fillId="0" borderId="100" xfId="0" applyFont="1" applyBorder="1" applyAlignment="1">
      <alignment horizontal="left"/>
    </xf>
    <xf numFmtId="0" fontId="43" fillId="0" borderId="26" xfId="0" applyFont="1" applyBorder="1" applyAlignment="1">
      <alignment horizontal="left" vertical="center"/>
    </xf>
    <xf numFmtId="0" fontId="43" fillId="0" borderId="55" xfId="0" applyFont="1" applyBorder="1" applyAlignment="1">
      <alignment horizontal="left" vertical="center"/>
    </xf>
    <xf numFmtId="0" fontId="47" fillId="0" borderId="24" xfId="0" applyFont="1" applyBorder="1" applyAlignment="1">
      <alignment horizontal="left" vertical="center" wrapText="1"/>
    </xf>
    <xf numFmtId="0" fontId="43" fillId="0" borderId="94" xfId="0" applyFont="1" applyBorder="1" applyAlignment="1">
      <alignment horizontal="center"/>
    </xf>
    <xf numFmtId="0" fontId="43" fillId="0" borderId="26" xfId="0" applyFont="1" applyBorder="1"/>
    <xf numFmtId="0" fontId="43" fillId="0" borderId="87" xfId="0" applyFont="1" applyBorder="1"/>
    <xf numFmtId="0" fontId="45" fillId="0" borderId="23" xfId="0" applyFont="1" applyBorder="1" applyAlignment="1">
      <alignment horizontal="left" vertical="center" wrapText="1"/>
    </xf>
    <xf numFmtId="0" fontId="47" fillId="0" borderId="27" xfId="0" applyFont="1" applyBorder="1" applyAlignment="1">
      <alignment horizontal="left" vertical="center" wrapText="1"/>
    </xf>
    <xf numFmtId="0" fontId="43" fillId="0" borderId="94" xfId="0" applyFont="1" applyBorder="1" applyAlignment="1">
      <alignment vertical="center"/>
    </xf>
    <xf numFmtId="0" fontId="43" fillId="0" borderId="26" xfId="0" applyFont="1" applyBorder="1" applyAlignment="1">
      <alignment vertical="center" wrapText="1"/>
    </xf>
    <xf numFmtId="0" fontId="43" fillId="0" borderId="87" xfId="0" applyFont="1" applyBorder="1" applyAlignment="1">
      <alignment vertical="center" wrapText="1"/>
    </xf>
    <xf numFmtId="0" fontId="43" fillId="0" borderId="95" xfId="0" applyFont="1" applyBorder="1" applyAlignment="1">
      <alignment vertical="center"/>
    </xf>
    <xf numFmtId="0" fontId="43" fillId="0" borderId="20" xfId="0" applyFont="1" applyBorder="1" applyAlignment="1">
      <alignment vertical="center" wrapText="1"/>
    </xf>
    <xf numFmtId="0" fontId="43" fillId="0" borderId="0" xfId="0" applyFont="1" applyAlignment="1">
      <alignment vertical="center" wrapText="1"/>
    </xf>
    <xf numFmtId="0" fontId="43" fillId="0" borderId="103" xfId="0" applyFont="1" applyBorder="1" applyAlignment="1">
      <alignment vertical="center" wrapText="1"/>
    </xf>
    <xf numFmtId="0" fontId="43" fillId="0" borderId="95" xfId="0" applyFont="1" applyBorder="1" applyAlignment="1">
      <alignment horizontal="right" vertical="center" wrapText="1"/>
    </xf>
    <xf numFmtId="0" fontId="43" fillId="0" borderId="29" xfId="0" applyFont="1" applyBorder="1" applyAlignment="1">
      <alignment horizontal="left" vertical="center" wrapText="1"/>
    </xf>
    <xf numFmtId="0" fontId="43" fillId="0" borderId="0" xfId="0" applyFont="1" applyAlignment="1">
      <alignment horizontal="right" vertical="center" wrapText="1"/>
    </xf>
    <xf numFmtId="0" fontId="43" fillId="0" borderId="23" xfId="0" applyFont="1" applyBorder="1" applyAlignment="1">
      <alignment horizontal="left" vertical="center" wrapText="1"/>
    </xf>
    <xf numFmtId="0" fontId="43" fillId="0" borderId="23" xfId="0" applyFont="1" applyBorder="1" applyAlignment="1">
      <alignment horizontal="center" vertical="center" wrapText="1"/>
    </xf>
    <xf numFmtId="0" fontId="43" fillId="0" borderId="23" xfId="0" applyFont="1" applyBorder="1" applyAlignment="1">
      <alignment vertical="center" wrapText="1"/>
    </xf>
    <xf numFmtId="0" fontId="43" fillId="0" borderId="89" xfId="0" applyFont="1" applyBorder="1" applyAlignment="1">
      <alignment horizontal="center"/>
    </xf>
    <xf numFmtId="0" fontId="43" fillId="0" borderId="19" xfId="0" applyFont="1" applyBorder="1" applyAlignment="1">
      <alignment horizontal="center" vertical="center" wrapText="1"/>
    </xf>
    <xf numFmtId="0" fontId="43" fillId="0" borderId="20" xfId="0" applyFont="1" applyBorder="1" applyAlignment="1">
      <alignment horizontal="center" vertical="center" wrapText="1"/>
    </xf>
    <xf numFmtId="0" fontId="43" fillId="0" borderId="89" xfId="0" applyFont="1" applyBorder="1" applyAlignment="1">
      <alignment horizontal="center" vertical="center" wrapText="1"/>
    </xf>
    <xf numFmtId="0" fontId="43" fillId="0" borderId="94" xfId="0" applyFont="1" applyBorder="1" applyAlignment="1">
      <alignment vertical="center" wrapText="1"/>
    </xf>
    <xf numFmtId="0" fontId="43" fillId="0" borderId="0" xfId="0" applyFont="1" applyAlignment="1">
      <alignment horizontal="center" vertical="center" wrapText="1"/>
    </xf>
    <xf numFmtId="0" fontId="43" fillId="0" borderId="103" xfId="0" applyFont="1" applyBorder="1"/>
    <xf numFmtId="0" fontId="43" fillId="0" borderId="19" xfId="0" applyFont="1" applyBorder="1" applyAlignment="1">
      <alignment vertical="center" wrapText="1"/>
    </xf>
    <xf numFmtId="0" fontId="43" fillId="0" borderId="94" xfId="0" applyFont="1" applyBorder="1" applyAlignment="1">
      <alignment horizontal="center" vertical="center" wrapText="1"/>
    </xf>
    <xf numFmtId="0" fontId="43" fillId="0" borderId="26" xfId="0" applyFont="1" applyBorder="1" applyAlignment="1">
      <alignment horizontal="center" vertical="center" wrapText="1"/>
    </xf>
    <xf numFmtId="0" fontId="43" fillId="0" borderId="87" xfId="0" applyFont="1" applyBorder="1" applyAlignment="1">
      <alignment horizontal="center" vertical="center" wrapText="1"/>
    </xf>
    <xf numFmtId="0" fontId="43" fillId="0" borderId="49" xfId="0" applyFont="1" applyBorder="1" applyAlignment="1">
      <alignment horizontal="right" vertical="center" wrapText="1"/>
    </xf>
    <xf numFmtId="0" fontId="67" fillId="0" borderId="23" xfId="0" applyFont="1" applyBorder="1" applyAlignment="1">
      <alignment vertical="center" wrapText="1"/>
    </xf>
    <xf numFmtId="0" fontId="43" fillId="0" borderId="0" xfId="0" applyFont="1" applyAlignment="1">
      <alignment horizontal="right" vertical="center"/>
    </xf>
    <xf numFmtId="0" fontId="43" fillId="0" borderId="103" xfId="0" applyFont="1" applyBorder="1" applyAlignment="1">
      <alignment horizontal="center" vertical="center" wrapText="1"/>
    </xf>
    <xf numFmtId="49" fontId="45" fillId="0" borderId="94" xfId="0" applyNumberFormat="1" applyFont="1" applyBorder="1" applyAlignment="1">
      <alignment horizontal="center" vertical="center"/>
    </xf>
    <xf numFmtId="49" fontId="45" fillId="0" borderId="26" xfId="0" applyNumberFormat="1" applyFont="1" applyBorder="1" applyAlignment="1">
      <alignment horizontal="center" vertical="center"/>
    </xf>
    <xf numFmtId="0" fontId="43" fillId="0" borderId="95" xfId="0" applyFont="1" applyBorder="1" applyAlignment="1">
      <alignment horizontal="center" vertical="center" wrapText="1"/>
    </xf>
    <xf numFmtId="170" fontId="43" fillId="0" borderId="23" xfId="0" applyNumberFormat="1" applyFont="1" applyBorder="1" applyAlignment="1">
      <alignment vertical="center" wrapText="1"/>
    </xf>
    <xf numFmtId="49" fontId="45" fillId="0" borderId="0" xfId="0" applyNumberFormat="1" applyFont="1" applyAlignment="1">
      <alignment horizontal="center" vertical="center"/>
    </xf>
    <xf numFmtId="49" fontId="43" fillId="0" borderId="23" xfId="0" applyNumberFormat="1" applyFont="1" applyBorder="1" applyAlignment="1">
      <alignment horizontal="center" vertical="center"/>
    </xf>
    <xf numFmtId="170" fontId="43" fillId="0" borderId="20" xfId="0" applyNumberFormat="1" applyFont="1" applyBorder="1" applyAlignment="1">
      <alignment vertical="center" wrapText="1"/>
    </xf>
    <xf numFmtId="49" fontId="45" fillId="0" borderId="20" xfId="0" applyNumberFormat="1" applyFont="1" applyBorder="1" applyAlignment="1">
      <alignment horizontal="center" vertical="center"/>
    </xf>
    <xf numFmtId="0" fontId="43" fillId="0" borderId="20" xfId="0" applyFont="1" applyBorder="1" applyAlignment="1">
      <alignment horizontal="right" vertical="center"/>
    </xf>
    <xf numFmtId="0" fontId="43" fillId="0" borderId="94" xfId="0" applyFont="1" applyBorder="1" applyAlignment="1">
      <alignment horizontal="left" vertical="center" wrapText="1"/>
    </xf>
    <xf numFmtId="0" fontId="43" fillId="0" borderId="26" xfId="0" applyFont="1" applyBorder="1" applyAlignment="1">
      <alignment horizontal="left" vertical="center" wrapText="1"/>
    </xf>
    <xf numFmtId="0" fontId="43" fillId="0" borderId="87" xfId="0" applyFont="1" applyBorder="1" applyAlignment="1">
      <alignment horizontal="left" vertical="center" wrapText="1"/>
    </xf>
    <xf numFmtId="0" fontId="43" fillId="0" borderId="103" xfId="0" applyFont="1" applyBorder="1" applyAlignment="1">
      <alignment horizontal="left" vertical="center" wrapText="1"/>
    </xf>
    <xf numFmtId="3" fontId="43" fillId="0" borderId="17" xfId="0" applyNumberFormat="1" applyFont="1" applyBorder="1" applyAlignment="1">
      <alignment horizontal="center" vertical="center" wrapText="1"/>
    </xf>
    <xf numFmtId="0" fontId="43" fillId="0" borderId="28" xfId="0" applyFont="1" applyBorder="1" applyAlignment="1">
      <alignment horizontal="center" vertical="center" wrapText="1"/>
    </xf>
    <xf numFmtId="0" fontId="43" fillId="0" borderId="113" xfId="0" applyFont="1" applyBorder="1" applyAlignment="1">
      <alignment horizontal="center" vertical="center" wrapText="1"/>
    </xf>
    <xf numFmtId="3" fontId="43" fillId="0" borderId="18" xfId="0" applyNumberFormat="1" applyFont="1" applyBorder="1" applyAlignment="1">
      <alignment horizontal="center"/>
    </xf>
    <xf numFmtId="0" fontId="43" fillId="0" borderId="18" xfId="0" applyFont="1" applyBorder="1" applyAlignment="1">
      <alignment horizontal="center"/>
    </xf>
    <xf numFmtId="0" fontId="43" fillId="0" borderId="18"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19" xfId="0" applyFont="1" applyBorder="1" applyAlignment="1">
      <alignment horizontal="right" vertical="center" wrapText="1"/>
    </xf>
    <xf numFmtId="9" fontId="43" fillId="0" borderId="20" xfId="0" applyNumberFormat="1" applyFont="1" applyBorder="1" applyAlignment="1">
      <alignment horizontal="center" vertical="center" wrapText="1"/>
    </xf>
    <xf numFmtId="0" fontId="43" fillId="0" borderId="95" xfId="0" applyFont="1" applyBorder="1"/>
    <xf numFmtId="0" fontId="43" fillId="0" borderId="0" xfId="0" applyFont="1" applyAlignment="1">
      <alignment horizontal="left" vertical="center" wrapText="1"/>
    </xf>
    <xf numFmtId="0" fontId="43" fillId="0" borderId="19" xfId="0" applyFont="1" applyBorder="1"/>
    <xf numFmtId="170" fontId="43" fillId="0" borderId="23" xfId="0" applyNumberFormat="1" applyFont="1" applyBorder="1" applyAlignment="1">
      <alignment wrapText="1"/>
    </xf>
    <xf numFmtId="0" fontId="6" fillId="0" borderId="30" xfId="0" applyFont="1" applyBorder="1" applyAlignment="1">
      <alignment horizontal="left"/>
    </xf>
    <xf numFmtId="0" fontId="6" fillId="0" borderId="21" xfId="0" applyFont="1" applyBorder="1" applyAlignment="1">
      <alignment horizontal="left"/>
    </xf>
    <xf numFmtId="0" fontId="6" fillId="0" borderId="20" xfId="0" applyFont="1" applyBorder="1" applyAlignment="1">
      <alignment horizontal="left"/>
    </xf>
    <xf numFmtId="0" fontId="6" fillId="0" borderId="0" xfId="0" applyFont="1" applyAlignment="1">
      <alignment horizontal="left"/>
    </xf>
    <xf numFmtId="0" fontId="6" fillId="0" borderId="38" xfId="0" applyFont="1" applyBorder="1" applyAlignment="1">
      <alignment horizontal="left"/>
    </xf>
    <xf numFmtId="0" fontId="65" fillId="0" borderId="38" xfId="0" applyFont="1" applyBorder="1" applyAlignment="1">
      <alignment horizontal="left"/>
    </xf>
    <xf numFmtId="0" fontId="6" fillId="0" borderId="54" xfId="0" applyFont="1" applyBorder="1" applyAlignment="1">
      <alignment horizontal="center"/>
    </xf>
    <xf numFmtId="0" fontId="6" fillId="0" borderId="26" xfId="0" applyFont="1" applyBorder="1" applyAlignment="1">
      <alignment horizontal="center"/>
    </xf>
    <xf numFmtId="0" fontId="6" fillId="0" borderId="38" xfId="0" applyFont="1" applyBorder="1"/>
    <xf numFmtId="0" fontId="6" fillId="0" borderId="21" xfId="0" applyFont="1" applyBorder="1"/>
    <xf numFmtId="0" fontId="4" fillId="0" borderId="29" xfId="0" applyFont="1" applyBorder="1" applyAlignment="1">
      <alignment horizontal="left"/>
    </xf>
    <xf numFmtId="0" fontId="6" fillId="11" borderId="122" xfId="0" applyFont="1" applyFill="1" applyBorder="1"/>
    <xf numFmtId="0" fontId="6" fillId="11" borderId="1" xfId="0" applyFont="1" applyFill="1" applyBorder="1"/>
    <xf numFmtId="0" fontId="6" fillId="11" borderId="73" xfId="0" applyFont="1" applyFill="1" applyBorder="1"/>
    <xf numFmtId="0" fontId="6" fillId="11" borderId="63" xfId="0" applyFont="1" applyFill="1" applyBorder="1"/>
    <xf numFmtId="0" fontId="6" fillId="11" borderId="122" xfId="0" applyFont="1" applyFill="1" applyBorder="1" applyAlignment="1">
      <alignment horizontal="right"/>
    </xf>
    <xf numFmtId="0" fontId="6" fillId="11" borderId="69" xfId="0" applyFont="1" applyFill="1" applyBorder="1"/>
    <xf numFmtId="0" fontId="6" fillId="11" borderId="1" xfId="0" applyFont="1" applyFill="1" applyBorder="1" applyAlignment="1">
      <alignment horizontal="right"/>
    </xf>
    <xf numFmtId="0" fontId="6" fillId="11" borderId="69" xfId="0" applyFont="1" applyFill="1" applyBorder="1" applyAlignment="1">
      <alignment horizontal="center"/>
    </xf>
    <xf numFmtId="0" fontId="6" fillId="11" borderId="63" xfId="0" applyFont="1" applyFill="1" applyBorder="1" applyAlignment="1">
      <alignment horizontal="center"/>
    </xf>
    <xf numFmtId="0" fontId="6" fillId="11" borderId="66" xfId="0" applyFont="1" applyFill="1" applyBorder="1" applyAlignment="1">
      <alignment horizontal="center"/>
    </xf>
    <xf numFmtId="0" fontId="6" fillId="11" borderId="85" xfId="0" applyFont="1" applyFill="1" applyBorder="1" applyAlignment="1">
      <alignment horizontal="center"/>
    </xf>
    <xf numFmtId="0" fontId="6" fillId="11" borderId="23" xfId="0" applyFont="1" applyFill="1" applyBorder="1"/>
    <xf numFmtId="0" fontId="6" fillId="11" borderId="1" xfId="0" applyFont="1" applyFill="1" applyBorder="1" applyAlignment="1">
      <alignment horizontal="center"/>
    </xf>
    <xf numFmtId="0" fontId="6" fillId="11" borderId="23" xfId="0" applyFont="1" applyFill="1" applyBorder="1" applyAlignment="1">
      <alignment horizontal="center"/>
    </xf>
    <xf numFmtId="0" fontId="6" fillId="11" borderId="85" xfId="0" applyFont="1" applyFill="1" applyBorder="1"/>
    <xf numFmtId="0" fontId="6" fillId="11" borderId="66" xfId="0" applyFont="1" applyFill="1" applyBorder="1"/>
    <xf numFmtId="0" fontId="6" fillId="11" borderId="122" xfId="0" applyFont="1" applyFill="1" applyBorder="1" applyAlignment="1">
      <alignment horizontal="center"/>
    </xf>
    <xf numFmtId="0" fontId="6" fillId="11" borderId="73" xfId="0" applyFont="1" applyFill="1" applyBorder="1" applyAlignment="1">
      <alignment horizontal="center"/>
    </xf>
    <xf numFmtId="0" fontId="6" fillId="11" borderId="81" xfId="0" applyFont="1" applyFill="1" applyBorder="1" applyAlignment="1">
      <alignment horizontal="right"/>
    </xf>
    <xf numFmtId="0" fontId="68" fillId="0" borderId="28" xfId="0" applyFont="1" applyBorder="1"/>
    <xf numFmtId="0" fontId="6" fillId="11" borderId="23" xfId="0" applyFont="1" applyFill="1" applyBorder="1" applyAlignment="1">
      <alignment horizontal="right"/>
    </xf>
    <xf numFmtId="49" fontId="4" fillId="11" borderId="122" xfId="0" applyNumberFormat="1" applyFont="1" applyFill="1" applyBorder="1" applyAlignment="1">
      <alignment horizontal="center"/>
    </xf>
    <xf numFmtId="49" fontId="4" fillId="11" borderId="1" xfId="0" applyNumberFormat="1" applyFont="1" applyFill="1" applyBorder="1" applyAlignment="1">
      <alignment horizontal="center"/>
    </xf>
    <xf numFmtId="170" fontId="6" fillId="0" borderId="23" xfId="0" applyNumberFormat="1" applyFont="1" applyBorder="1"/>
    <xf numFmtId="49" fontId="6" fillId="0" borderId="23" xfId="0" applyNumberFormat="1" applyFont="1" applyBorder="1" applyAlignment="1">
      <alignment horizontal="center"/>
    </xf>
    <xf numFmtId="170" fontId="6" fillId="11" borderId="63" xfId="0" applyNumberFormat="1" applyFont="1" applyFill="1" applyBorder="1"/>
    <xf numFmtId="49" fontId="4" fillId="11" borderId="63" xfId="0" applyNumberFormat="1" applyFont="1" applyFill="1" applyBorder="1" applyAlignment="1">
      <alignment horizontal="center"/>
    </xf>
    <xf numFmtId="0" fontId="6" fillId="11" borderId="63" xfId="0" applyFont="1" applyFill="1" applyBorder="1" applyAlignment="1">
      <alignment horizontal="right"/>
    </xf>
    <xf numFmtId="0" fontId="6" fillId="11" borderId="122" xfId="0" applyFont="1" applyFill="1" applyBorder="1" applyAlignment="1">
      <alignment horizontal="left"/>
    </xf>
    <xf numFmtId="0" fontId="6" fillId="11" borderId="1" xfId="0" applyFont="1" applyFill="1" applyBorder="1" applyAlignment="1">
      <alignment horizontal="left"/>
    </xf>
    <xf numFmtId="0" fontId="6" fillId="11" borderId="73" xfId="0" applyFont="1" applyFill="1" applyBorder="1" applyAlignment="1">
      <alignment horizontal="left"/>
    </xf>
    <xf numFmtId="0" fontId="6" fillId="11" borderId="84" xfId="0" applyFont="1" applyFill="1" applyBorder="1"/>
    <xf numFmtId="0" fontId="3" fillId="0" borderId="28" xfId="0" applyFont="1" applyBorder="1"/>
    <xf numFmtId="0" fontId="6" fillId="11" borderId="83" xfId="0" applyFont="1" applyFill="1" applyBorder="1"/>
    <xf numFmtId="0" fontId="6" fillId="3" borderId="84" xfId="0" applyFont="1" applyFill="1" applyBorder="1" applyAlignment="1">
      <alignment vertical="center" wrapText="1"/>
    </xf>
    <xf numFmtId="9" fontId="6" fillId="11" borderId="1" xfId="0" applyNumberFormat="1" applyFont="1" applyFill="1" applyBorder="1" applyAlignment="1">
      <alignment horizontal="center"/>
    </xf>
    <xf numFmtId="0" fontId="6" fillId="11" borderId="85" xfId="0" applyFont="1" applyFill="1" applyBorder="1" applyAlignment="1">
      <alignment horizontal="right"/>
    </xf>
    <xf numFmtId="9" fontId="6" fillId="11" borderId="63" xfId="0" applyNumberFormat="1" applyFont="1" applyFill="1" applyBorder="1" applyAlignment="1">
      <alignment horizontal="center"/>
    </xf>
    <xf numFmtId="0" fontId="6" fillId="11" borderId="1" xfId="0" applyFont="1" applyFill="1" applyBorder="1" applyAlignment="1">
      <alignment horizontal="center" vertical="top"/>
    </xf>
    <xf numFmtId="0" fontId="6" fillId="11" borderId="63" xfId="0" applyFont="1" applyFill="1" applyBorder="1" applyAlignment="1">
      <alignment horizontal="center" vertical="top"/>
    </xf>
    <xf numFmtId="0" fontId="6" fillId="0" borderId="40" xfId="0" applyFont="1" applyBorder="1"/>
    <xf numFmtId="49" fontId="44" fillId="0" borderId="92" xfId="0" applyNumberFormat="1" applyFont="1" applyBorder="1" applyAlignment="1">
      <alignment horizontal="left" vertical="center"/>
    </xf>
    <xf numFmtId="49" fontId="8" fillId="0" borderId="32" xfId="0" applyNumberFormat="1" applyFont="1" applyBorder="1" applyAlignment="1">
      <alignment horizontal="center" vertical="center"/>
    </xf>
    <xf numFmtId="49" fontId="8" fillId="0" borderId="93" xfId="0" applyNumberFormat="1" applyFont="1" applyBorder="1" applyAlignment="1">
      <alignment horizontal="center" vertical="center"/>
    </xf>
    <xf numFmtId="0" fontId="70" fillId="0" borderId="0" xfId="0" applyFont="1"/>
    <xf numFmtId="0" fontId="6" fillId="0" borderId="27" xfId="0" applyFont="1" applyBorder="1" applyAlignment="1">
      <alignment horizontal="left" vertical="center" wrapText="1"/>
    </xf>
    <xf numFmtId="0" fontId="65" fillId="0" borderId="97" xfId="0" applyFont="1" applyBorder="1" applyAlignment="1">
      <alignment horizontal="left" vertical="center" wrapText="1"/>
    </xf>
    <xf numFmtId="0" fontId="6" fillId="0" borderId="17" xfId="0" applyFont="1" applyBorder="1" applyAlignment="1">
      <alignment horizontal="left" vertical="center" wrapText="1"/>
    </xf>
    <xf numFmtId="0" fontId="6" fillId="0" borderId="28" xfId="0" applyFont="1" applyBorder="1"/>
    <xf numFmtId="0" fontId="6" fillId="0" borderId="26" xfId="0" applyFont="1" applyBorder="1" applyAlignment="1">
      <alignment horizontal="left" vertical="center"/>
    </xf>
    <xf numFmtId="0" fontId="6" fillId="0" borderId="55" xfId="0" applyFont="1" applyBorder="1" applyAlignment="1">
      <alignment horizontal="left" vertical="center"/>
    </xf>
    <xf numFmtId="0" fontId="65" fillId="0" borderId="24" xfId="0" applyFont="1" applyBorder="1" applyAlignment="1">
      <alignment horizontal="left" vertical="center" wrapText="1"/>
    </xf>
    <xf numFmtId="0" fontId="6" fillId="0" borderId="94" xfId="0" applyFont="1" applyBorder="1" applyAlignment="1">
      <alignment horizontal="center"/>
    </xf>
    <xf numFmtId="0" fontId="65" fillId="0" borderId="48" xfId="0" applyFont="1" applyBorder="1" applyAlignment="1">
      <alignment horizontal="left" vertical="center" wrapText="1"/>
    </xf>
    <xf numFmtId="0" fontId="6" fillId="0" borderId="94" xfId="0" applyFont="1" applyBorder="1" applyAlignment="1">
      <alignment horizontal="center" vertical="center" wrapText="1"/>
    </xf>
    <xf numFmtId="0" fontId="6" fillId="0" borderId="87" xfId="0" applyFont="1" applyBorder="1" applyAlignment="1">
      <alignment horizontal="center" vertical="center" wrapText="1"/>
    </xf>
    <xf numFmtId="0" fontId="6" fillId="0" borderId="49" xfId="0" applyFont="1" applyBorder="1" applyAlignment="1">
      <alignment horizontal="right" vertical="center" wrapText="1"/>
    </xf>
    <xf numFmtId="0" fontId="71" fillId="0" borderId="23" xfId="0" applyFont="1" applyBorder="1" applyAlignment="1">
      <alignment vertical="center" wrapText="1"/>
    </xf>
    <xf numFmtId="0" fontId="6" fillId="0" borderId="0" xfId="0" applyFont="1" applyAlignment="1">
      <alignment horizontal="right" vertical="center"/>
    </xf>
    <xf numFmtId="0" fontId="6" fillId="0" borderId="103" xfId="0" applyFont="1" applyBorder="1" applyAlignment="1">
      <alignment horizontal="center" vertical="center" wrapText="1"/>
    </xf>
    <xf numFmtId="49" fontId="4" fillId="0" borderId="94" xfId="0" applyNumberFormat="1" applyFont="1" applyBorder="1" applyAlignment="1">
      <alignment horizontal="center" vertical="center"/>
    </xf>
    <xf numFmtId="49" fontId="4" fillId="0" borderId="26" xfId="0" applyNumberFormat="1" applyFont="1" applyBorder="1" applyAlignment="1">
      <alignment horizontal="center" vertical="center"/>
    </xf>
    <xf numFmtId="0" fontId="6" fillId="0" borderId="95" xfId="0" applyFont="1" applyBorder="1" applyAlignment="1">
      <alignment horizontal="center" vertical="center" wrapText="1"/>
    </xf>
    <xf numFmtId="170" fontId="6" fillId="0" borderId="23" xfId="0" applyNumberFormat="1" applyFont="1" applyBorder="1" applyAlignment="1">
      <alignment vertical="center" wrapText="1"/>
    </xf>
    <xf numFmtId="49" fontId="4" fillId="0" borderId="0" xfId="0" applyNumberFormat="1" applyFont="1" applyAlignment="1">
      <alignment horizontal="center" vertical="center"/>
    </xf>
    <xf numFmtId="49" fontId="6" fillId="0" borderId="23" xfId="0" applyNumberFormat="1" applyFont="1" applyBorder="1" applyAlignment="1">
      <alignment horizontal="center" vertical="center"/>
    </xf>
    <xf numFmtId="170" fontId="6" fillId="0" borderId="20" xfId="0" applyNumberFormat="1" applyFont="1" applyBorder="1" applyAlignment="1">
      <alignment vertical="center" wrapText="1"/>
    </xf>
    <xf numFmtId="49" fontId="4" fillId="0" borderId="20" xfId="0" applyNumberFormat="1" applyFont="1" applyBorder="1" applyAlignment="1">
      <alignment horizontal="center" vertical="center"/>
    </xf>
    <xf numFmtId="0" fontId="6" fillId="0" borderId="20" xfId="0" applyFont="1" applyBorder="1" applyAlignment="1">
      <alignment horizontal="right" vertical="center"/>
    </xf>
    <xf numFmtId="0" fontId="6" fillId="0" borderId="94" xfId="0" applyFont="1" applyBorder="1" applyAlignment="1">
      <alignment horizontal="left" vertical="center" wrapText="1"/>
    </xf>
    <xf numFmtId="0" fontId="6" fillId="0" borderId="26" xfId="0" applyFont="1" applyBorder="1" applyAlignment="1">
      <alignment horizontal="left" vertical="center" wrapText="1"/>
    </xf>
    <xf numFmtId="0" fontId="6" fillId="0" borderId="87" xfId="0" applyFont="1" applyBorder="1" applyAlignment="1">
      <alignment horizontal="left" vertical="center" wrapText="1"/>
    </xf>
    <xf numFmtId="9" fontId="6" fillId="0" borderId="18"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right" vertical="center" wrapText="1"/>
    </xf>
    <xf numFmtId="9" fontId="6" fillId="0" borderId="20" xfId="0" applyNumberFormat="1" applyFont="1" applyBorder="1" applyAlignment="1">
      <alignment horizontal="center" vertical="center" wrapText="1"/>
    </xf>
    <xf numFmtId="0" fontId="6" fillId="0" borderId="95" xfId="0" applyFont="1" applyBorder="1"/>
    <xf numFmtId="0" fontId="6" fillId="0" borderId="0" xfId="0" applyFont="1" applyAlignment="1">
      <alignment horizontal="center" vertical="top" wrapText="1"/>
    </xf>
    <xf numFmtId="0" fontId="6" fillId="0" borderId="20" xfId="0" applyFont="1" applyBorder="1" applyAlignment="1">
      <alignment horizontal="center" vertical="top" wrapText="1"/>
    </xf>
    <xf numFmtId="0" fontId="6" fillId="0" borderId="0" xfId="0" applyFont="1" applyAlignment="1">
      <alignment horizontal="left" vertical="center" wrapText="1"/>
    </xf>
    <xf numFmtId="0" fontId="6" fillId="0" borderId="23" xfId="0" applyFont="1" applyBorder="1" applyAlignment="1">
      <alignment horizontal="center"/>
    </xf>
    <xf numFmtId="0" fontId="6" fillId="0" borderId="19" xfId="0" applyFont="1" applyBorder="1"/>
    <xf numFmtId="0" fontId="4" fillId="0" borderId="37" xfId="0" applyFont="1" applyBorder="1" applyAlignment="1">
      <alignment horizontal="center" vertical="center" wrapText="1"/>
    </xf>
    <xf numFmtId="170" fontId="12" fillId="0" borderId="23" xfId="0" applyNumberFormat="1" applyFont="1" applyBorder="1"/>
    <xf numFmtId="49" fontId="12" fillId="0" borderId="23" xfId="0" applyNumberFormat="1" applyFont="1" applyBorder="1"/>
    <xf numFmtId="170" fontId="12" fillId="0" borderId="0" xfId="0" applyNumberFormat="1" applyFont="1"/>
    <xf numFmtId="0" fontId="43" fillId="0" borderId="27" xfId="0" applyFont="1" applyBorder="1" applyAlignment="1">
      <alignment vertical="center" wrapText="1"/>
    </xf>
    <xf numFmtId="0" fontId="50" fillId="0" borderId="27" xfId="0" applyFont="1" applyBorder="1" applyAlignment="1">
      <alignment horizontal="left" vertical="center"/>
    </xf>
    <xf numFmtId="0" fontId="73" fillId="0" borderId="23" xfId="0" applyFont="1" applyBorder="1" applyAlignment="1">
      <alignment wrapText="1"/>
    </xf>
    <xf numFmtId="0" fontId="47" fillId="0" borderId="23" xfId="0" applyFont="1" applyBorder="1" applyAlignment="1">
      <alignment wrapText="1"/>
    </xf>
    <xf numFmtId="49" fontId="12" fillId="0" borderId="54" xfId="0" applyNumberFormat="1" applyFont="1" applyBorder="1"/>
    <xf numFmtId="49" fontId="43" fillId="0" borderId="54" xfId="0" applyNumberFormat="1" applyFont="1" applyBorder="1" applyAlignment="1">
      <alignment horizontal="right" wrapText="1"/>
    </xf>
    <xf numFmtId="2" fontId="43" fillId="0" borderId="23" xfId="0" applyNumberFormat="1" applyFont="1" applyBorder="1" applyAlignment="1">
      <alignment horizontal="center" wrapText="1"/>
    </xf>
    <xf numFmtId="1" fontId="12" fillId="0" borderId="23" xfId="0" applyNumberFormat="1" applyFont="1" applyBorder="1"/>
    <xf numFmtId="1" fontId="12" fillId="0" borderId="17" xfId="0" applyNumberFormat="1" applyFont="1" applyBorder="1"/>
    <xf numFmtId="1" fontId="43" fillId="0" borderId="28" xfId="0" applyNumberFormat="1" applyFont="1" applyBorder="1" applyAlignment="1">
      <alignment horizontal="center" wrapText="1"/>
    </xf>
    <xf numFmtId="175" fontId="43" fillId="0" borderId="23" xfId="0" applyNumberFormat="1" applyFont="1" applyBorder="1" applyAlignment="1">
      <alignment horizontal="center" wrapText="1"/>
    </xf>
    <xf numFmtId="1" fontId="43" fillId="0" borderId="23" xfId="0" applyNumberFormat="1" applyFont="1" applyBorder="1" applyAlignment="1">
      <alignment horizontal="center" wrapText="1"/>
    </xf>
    <xf numFmtId="1" fontId="43" fillId="0" borderId="0" xfId="0" applyNumberFormat="1" applyFont="1" applyAlignment="1">
      <alignment horizontal="center" wrapText="1"/>
    </xf>
    <xf numFmtId="1" fontId="43" fillId="0" borderId="0" xfId="0" applyNumberFormat="1" applyFont="1" applyAlignment="1">
      <alignment horizontal="center"/>
    </xf>
    <xf numFmtId="1" fontId="12" fillId="0" borderId="0" xfId="0" applyNumberFormat="1" applyFont="1"/>
    <xf numFmtId="9" fontId="43" fillId="0" borderId="0" xfId="0" applyNumberFormat="1" applyFont="1" applyAlignment="1">
      <alignment horizontal="center" vertical="top" wrapText="1"/>
    </xf>
    <xf numFmtId="0" fontId="74" fillId="0" borderId="40" xfId="0" applyFont="1" applyBorder="1" applyAlignment="1">
      <alignment horizontal="left" vertical="center" wrapText="1"/>
    </xf>
    <xf numFmtId="0" fontId="43" fillId="0" borderId="17" xfId="0" applyFont="1" applyBorder="1" applyAlignment="1">
      <alignment horizontal="left" vertical="center" wrapText="1"/>
    </xf>
    <xf numFmtId="0" fontId="43" fillId="0" borderId="28" xfId="0" applyFont="1" applyBorder="1"/>
    <xf numFmtId="0" fontId="43" fillId="0" borderId="18" xfId="0" applyFont="1" applyBorder="1" applyAlignment="1">
      <alignment horizontal="left" vertical="center" wrapText="1"/>
    </xf>
    <xf numFmtId="9" fontId="43" fillId="0" borderId="18" xfId="0" applyNumberFormat="1" applyFont="1" applyBorder="1" applyAlignment="1">
      <alignment horizontal="center" vertical="center" wrapText="1"/>
    </xf>
    <xf numFmtId="0" fontId="43" fillId="0" borderId="28" xfId="0" applyFont="1" applyBorder="1" applyAlignment="1">
      <alignment horizontal="left"/>
    </xf>
    <xf numFmtId="0" fontId="43" fillId="0" borderId="17" xfId="0" applyFont="1" applyBorder="1"/>
    <xf numFmtId="176" fontId="43" fillId="0" borderId="23" xfId="0" applyNumberFormat="1" applyFont="1" applyBorder="1"/>
    <xf numFmtId="0" fontId="12" fillId="0" borderId="18" xfId="0" applyFont="1" applyBorder="1"/>
    <xf numFmtId="0" fontId="43" fillId="0" borderId="55" xfId="0" applyFont="1" applyBorder="1"/>
    <xf numFmtId="0" fontId="43" fillId="0" borderId="27" xfId="0" applyFont="1" applyBorder="1" applyAlignment="1">
      <alignment wrapText="1"/>
    </xf>
    <xf numFmtId="49" fontId="45" fillId="0" borderId="23" xfId="0" applyNumberFormat="1" applyFont="1" applyBorder="1" applyAlignment="1">
      <alignment horizontal="center" vertical="center"/>
    </xf>
    <xf numFmtId="10" fontId="43" fillId="0" borderId="17" xfId="0" applyNumberFormat="1" applyFont="1" applyBorder="1" applyAlignment="1">
      <alignment horizontal="center" vertical="center" wrapText="1"/>
    </xf>
    <xf numFmtId="9" fontId="43" fillId="0" borderId="26" xfId="0" applyNumberFormat="1" applyFont="1" applyBorder="1" applyAlignment="1">
      <alignment horizontal="center" vertical="center" wrapText="1"/>
    </xf>
    <xf numFmtId="9" fontId="43" fillId="0" borderId="17" xfId="0" applyNumberFormat="1" applyFont="1" applyBorder="1" applyAlignment="1">
      <alignment horizontal="center" vertical="center" wrapText="1"/>
    </xf>
    <xf numFmtId="0" fontId="43" fillId="0" borderId="55" xfId="0" applyFont="1" applyBorder="1" applyAlignment="1">
      <alignment horizontal="center" vertical="center" wrapText="1"/>
    </xf>
    <xf numFmtId="0" fontId="43" fillId="0" borderId="21" xfId="0" applyFont="1" applyBorder="1" applyAlignment="1">
      <alignment horizontal="center" vertical="center" wrapText="1"/>
    </xf>
    <xf numFmtId="170" fontId="43" fillId="0" borderId="0" xfId="0" applyNumberFormat="1" applyFont="1" applyAlignment="1">
      <alignment vertical="center" wrapText="1"/>
    </xf>
    <xf numFmtId="0" fontId="43" fillId="0" borderId="113" xfId="0" applyFont="1" applyBorder="1" applyAlignment="1">
      <alignment horizontal="left" vertical="center" wrapText="1"/>
    </xf>
    <xf numFmtId="0" fontId="43" fillId="0" borderId="18" xfId="0" applyFont="1" applyBorder="1"/>
    <xf numFmtId="0" fontId="43" fillId="0" borderId="113" xfId="0" applyFont="1" applyBorder="1"/>
    <xf numFmtId="0" fontId="43" fillId="0" borderId="24" xfId="0" applyFont="1" applyBorder="1" applyAlignment="1">
      <alignment horizontal="center" vertical="center" wrapText="1"/>
    </xf>
    <xf numFmtId="0" fontId="43" fillId="0" borderId="124" xfId="0" applyFont="1" applyBorder="1"/>
    <xf numFmtId="0" fontId="62" fillId="0" borderId="23" xfId="0" applyFont="1" applyBorder="1"/>
    <xf numFmtId="9" fontId="77" fillId="0" borderId="23" xfId="0" applyNumberFormat="1" applyFont="1" applyBorder="1" applyAlignment="1">
      <alignment vertical="center" wrapText="1"/>
    </xf>
    <xf numFmtId="0" fontId="45" fillId="0" borderId="23" xfId="0" applyFont="1" applyBorder="1"/>
    <xf numFmtId="9" fontId="43" fillId="0" borderId="23" xfId="0" applyNumberFormat="1" applyFont="1" applyBorder="1" applyAlignment="1">
      <alignment horizontal="center" wrapText="1"/>
    </xf>
    <xf numFmtId="9" fontId="12" fillId="0" borderId="23" xfId="0" applyNumberFormat="1" applyFont="1" applyBorder="1"/>
    <xf numFmtId="0" fontId="43" fillId="0" borderId="24" xfId="0" applyFont="1" applyBorder="1"/>
    <xf numFmtId="49" fontId="45" fillId="0" borderId="26" xfId="0" applyNumberFormat="1" applyFont="1" applyBorder="1" applyAlignment="1">
      <alignment horizontal="center"/>
    </xf>
    <xf numFmtId="49" fontId="45" fillId="0" borderId="55" xfId="0" applyNumberFormat="1" applyFont="1" applyBorder="1" applyAlignment="1">
      <alignment horizontal="center"/>
    </xf>
    <xf numFmtId="0" fontId="47" fillId="0" borderId="23" xfId="0" applyFont="1" applyBorder="1" applyAlignment="1">
      <alignment horizontal="left"/>
    </xf>
    <xf numFmtId="0" fontId="43" fillId="0" borderId="29" xfId="0" applyFont="1" applyBorder="1" applyAlignment="1">
      <alignment horizontal="left"/>
    </xf>
    <xf numFmtId="0" fontId="47" fillId="0" borderId="53" xfId="0" applyFont="1" applyBorder="1" applyAlignment="1">
      <alignment horizontal="left"/>
    </xf>
    <xf numFmtId="170" fontId="43" fillId="0" borderId="23" xfId="0" applyNumberFormat="1" applyFont="1" applyBorder="1"/>
    <xf numFmtId="2" fontId="43" fillId="0" borderId="18" xfId="0" applyNumberFormat="1" applyFont="1" applyBorder="1" applyAlignment="1">
      <alignment horizontal="center"/>
    </xf>
    <xf numFmtId="2" fontId="43" fillId="0" borderId="17" xfId="0" applyNumberFormat="1" applyFont="1" applyBorder="1" applyAlignment="1">
      <alignment horizontal="center"/>
    </xf>
    <xf numFmtId="2" fontId="43" fillId="0" borderId="30" xfId="0" applyNumberFormat="1" applyFont="1" applyBorder="1" applyAlignment="1">
      <alignment horizontal="center"/>
    </xf>
    <xf numFmtId="2" fontId="43" fillId="0" borderId="20" xfId="0" applyNumberFormat="1" applyFont="1" applyBorder="1" applyAlignment="1">
      <alignment horizontal="right"/>
    </xf>
    <xf numFmtId="0" fontId="12" fillId="0" borderId="20" xfId="0" applyFont="1" applyBorder="1" applyAlignment="1">
      <alignment horizontal="right"/>
    </xf>
    <xf numFmtId="2" fontId="43" fillId="0" borderId="17" xfId="0" applyNumberFormat="1" applyFont="1" applyBorder="1" applyAlignment="1">
      <alignment horizontal="right"/>
    </xf>
    <xf numFmtId="0" fontId="12" fillId="0" borderId="28" xfId="0" applyFont="1" applyBorder="1" applyAlignment="1">
      <alignment horizontal="right"/>
    </xf>
    <xf numFmtId="0" fontId="45" fillId="0" borderId="17" xfId="0" applyFont="1" applyBorder="1" applyAlignment="1">
      <alignment horizontal="center"/>
    </xf>
    <xf numFmtId="0" fontId="43" fillId="0" borderId="113" xfId="0" applyFont="1" applyBorder="1" applyAlignment="1">
      <alignment horizontal="center" wrapText="1"/>
    </xf>
    <xf numFmtId="0" fontId="43" fillId="0" borderId="29" xfId="0" applyFont="1" applyBorder="1" applyAlignment="1">
      <alignment horizontal="center" vertical="center" wrapText="1"/>
    </xf>
    <xf numFmtId="0" fontId="43" fillId="0" borderId="26" xfId="0" applyFont="1" applyBorder="1" applyAlignment="1">
      <alignment horizontal="right" vertical="center" wrapText="1"/>
    </xf>
    <xf numFmtId="0" fontId="43" fillId="0" borderId="23" xfId="0" applyFont="1" applyBorder="1" applyAlignment="1">
      <alignment horizontal="right" vertical="center" wrapText="1"/>
    </xf>
    <xf numFmtId="0" fontId="50" fillId="0" borderId="23" xfId="0" applyFont="1" applyBorder="1"/>
    <xf numFmtId="0" fontId="45" fillId="0" borderId="23" xfId="0" applyFont="1" applyBorder="1" applyAlignment="1">
      <alignment horizontal="center" wrapText="1"/>
    </xf>
    <xf numFmtId="0" fontId="45" fillId="0" borderId="26" xfId="0" applyFont="1" applyBorder="1" applyAlignment="1">
      <alignment horizontal="center"/>
    </xf>
    <xf numFmtId="0" fontId="45" fillId="0" borderId="55" xfId="0" applyFont="1" applyBorder="1" applyAlignment="1">
      <alignment horizontal="center"/>
    </xf>
    <xf numFmtId="0" fontId="43" fillId="0" borderId="23" xfId="0" applyFont="1" applyBorder="1" applyAlignment="1">
      <alignment horizontal="left"/>
    </xf>
    <xf numFmtId="0" fontId="47" fillId="0" borderId="24" xfId="0" applyFont="1" applyBorder="1" applyAlignment="1">
      <alignment horizontal="left"/>
    </xf>
    <xf numFmtId="0" fontId="45" fillId="0" borderId="0" xfId="0" applyFont="1" applyAlignment="1">
      <alignment horizontal="center"/>
    </xf>
    <xf numFmtId="3" fontId="43" fillId="0" borderId="23" xfId="0" applyNumberFormat="1" applyFont="1" applyBorder="1" applyAlignment="1">
      <alignment horizontal="left"/>
    </xf>
    <xf numFmtId="9" fontId="43" fillId="0" borderId="30" xfId="0" applyNumberFormat="1" applyFont="1" applyBorder="1" applyAlignment="1">
      <alignment horizontal="center"/>
    </xf>
    <xf numFmtId="0" fontId="47" fillId="0" borderId="96" xfId="0" applyFont="1" applyBorder="1" applyAlignment="1">
      <alignment wrapText="1"/>
    </xf>
    <xf numFmtId="0" fontId="47" fillId="0" borderId="97" xfId="0" applyFont="1" applyBorder="1" applyAlignment="1">
      <alignment wrapText="1"/>
    </xf>
    <xf numFmtId="0" fontId="43" fillId="0" borderId="126" xfId="0" applyFont="1" applyBorder="1" applyAlignment="1">
      <alignment wrapText="1"/>
    </xf>
    <xf numFmtId="0" fontId="43" fillId="0" borderId="97" xfId="0" applyFont="1" applyBorder="1" applyAlignment="1">
      <alignment wrapText="1"/>
    </xf>
    <xf numFmtId="0" fontId="43" fillId="0" borderId="97" xfId="0" applyFont="1" applyBorder="1"/>
    <xf numFmtId="0" fontId="50" fillId="0" borderId="97" xfId="0" applyFont="1" applyBorder="1"/>
    <xf numFmtId="0" fontId="12" fillId="0" borderId="100" xfId="0" applyFont="1" applyBorder="1"/>
    <xf numFmtId="0" fontId="12" fillId="0" borderId="92" xfId="0" applyFont="1" applyBorder="1"/>
    <xf numFmtId="0" fontId="12" fillId="0" borderId="32" xfId="0" applyFont="1" applyBorder="1"/>
    <xf numFmtId="0" fontId="12" fillId="0" borderId="93" xfId="0" applyFont="1" applyBorder="1"/>
    <xf numFmtId="0" fontId="43" fillId="0" borderId="120" xfId="0" applyFont="1" applyBorder="1" applyAlignment="1">
      <alignment horizontal="center"/>
    </xf>
    <xf numFmtId="0" fontId="12" fillId="0" borderId="95" xfId="0" applyFont="1" applyBorder="1"/>
    <xf numFmtId="0" fontId="43" fillId="0" borderId="95" xfId="0" applyFont="1" applyBorder="1" applyAlignment="1">
      <alignment horizontal="right" wrapText="1"/>
    </xf>
    <xf numFmtId="0" fontId="12" fillId="0" borderId="124" xfId="0" applyFont="1" applyBorder="1"/>
    <xf numFmtId="0" fontId="43" fillId="0" borderId="124" xfId="0" applyFont="1" applyBorder="1" applyAlignment="1">
      <alignment wrapText="1"/>
    </xf>
    <xf numFmtId="9" fontId="12" fillId="0" borderId="17" xfId="0" applyNumberFormat="1" applyFont="1" applyBorder="1"/>
    <xf numFmtId="10" fontId="12" fillId="0" borderId="23" xfId="0" applyNumberFormat="1" applyFont="1" applyBorder="1"/>
    <xf numFmtId="9" fontId="43" fillId="0" borderId="0" xfId="0" applyNumberFormat="1" applyFont="1"/>
    <xf numFmtId="177" fontId="12" fillId="0" borderId="23" xfId="0" applyNumberFormat="1" applyFont="1" applyBorder="1"/>
    <xf numFmtId="0" fontId="12" fillId="0" borderId="23" xfId="0" applyFont="1" applyBorder="1" applyAlignment="1">
      <alignment horizontal="left" vertical="top"/>
    </xf>
    <xf numFmtId="0" fontId="72" fillId="0" borderId="0" xfId="0" applyFont="1" applyAlignment="1">
      <alignment horizontal="left"/>
    </xf>
    <xf numFmtId="178" fontId="12" fillId="0" borderId="23" xfId="0" applyNumberFormat="1" applyFont="1" applyBorder="1"/>
    <xf numFmtId="0" fontId="47" fillId="0" borderId="18" xfId="0" applyFont="1" applyBorder="1" applyAlignment="1">
      <alignment wrapText="1"/>
    </xf>
    <xf numFmtId="0" fontId="50" fillId="0" borderId="99" xfId="0" applyFont="1" applyBorder="1" applyAlignment="1">
      <alignment horizontal="left"/>
    </xf>
    <xf numFmtId="0" fontId="12" fillId="0" borderId="24" xfId="0" applyFont="1" applyBorder="1"/>
    <xf numFmtId="0" fontId="43" fillId="0" borderId="17" xfId="0" applyFont="1" applyBorder="1" applyAlignment="1">
      <alignment horizontal="right" wrapText="1"/>
    </xf>
    <xf numFmtId="0" fontId="12" fillId="0" borderId="53" xfId="0" applyFont="1" applyBorder="1"/>
    <xf numFmtId="9" fontId="43" fillId="0" borderId="53" xfId="0" applyNumberFormat="1" applyFont="1" applyBorder="1" applyAlignment="1">
      <alignment horizontal="center" wrapText="1"/>
    </xf>
    <xf numFmtId="9" fontId="12" fillId="0" borderId="53" xfId="0" applyNumberFormat="1" applyFont="1" applyBorder="1"/>
    <xf numFmtId="0" fontId="43" fillId="0" borderId="23" xfId="0" applyFont="1" applyBorder="1" applyAlignment="1">
      <alignment horizontal="center" vertical="top" wrapText="1"/>
    </xf>
    <xf numFmtId="0" fontId="72" fillId="0" borderId="25" xfId="0" applyFont="1" applyBorder="1"/>
    <xf numFmtId="0" fontId="47" fillId="0" borderId="28" xfId="0" applyFont="1" applyBorder="1" applyAlignment="1">
      <alignment wrapText="1"/>
    </xf>
    <xf numFmtId="0" fontId="45" fillId="0" borderId="18" xfId="0" applyFont="1" applyBorder="1" applyAlignment="1">
      <alignment horizontal="center" vertical="center" wrapText="1"/>
    </xf>
    <xf numFmtId="0" fontId="45" fillId="0" borderId="28" xfId="0" applyFont="1" applyBorder="1" applyAlignment="1">
      <alignment horizontal="center" vertical="center" wrapText="1"/>
    </xf>
    <xf numFmtId="179" fontId="12" fillId="0" borderId="23" xfId="0" applyNumberFormat="1" applyFont="1" applyBorder="1"/>
    <xf numFmtId="0" fontId="45" fillId="0" borderId="100" xfId="0" applyFont="1" applyBorder="1" applyAlignment="1">
      <alignment horizontal="left"/>
    </xf>
    <xf numFmtId="0" fontId="81" fillId="0" borderId="21" xfId="0" applyFont="1" applyBorder="1" applyAlignment="1">
      <alignment horizontal="right" wrapText="1"/>
    </xf>
    <xf numFmtId="164" fontId="43" fillId="0" borderId="21" xfId="0" applyNumberFormat="1" applyFont="1" applyBorder="1" applyAlignment="1">
      <alignment horizontal="right" wrapText="1"/>
    </xf>
    <xf numFmtId="0" fontId="43" fillId="0" borderId="25" xfId="0" applyFont="1" applyBorder="1" applyAlignment="1">
      <alignment horizontal="right" wrapText="1"/>
    </xf>
    <xf numFmtId="0" fontId="83" fillId="0" borderId="92" xfId="0" applyFont="1" applyBorder="1" applyAlignment="1">
      <alignment horizontal="left" vertical="center" wrapText="1"/>
    </xf>
    <xf numFmtId="0" fontId="47" fillId="0" borderId="22" xfId="0" applyFont="1" applyBorder="1" applyAlignment="1">
      <alignment wrapText="1"/>
    </xf>
    <xf numFmtId="0" fontId="47" fillId="0" borderId="126" xfId="0" applyFont="1" applyBorder="1" applyAlignment="1">
      <alignment wrapText="1"/>
    </xf>
    <xf numFmtId="0" fontId="43" fillId="0" borderId="126" xfId="0" applyFont="1" applyBorder="1"/>
    <xf numFmtId="0" fontId="50" fillId="0" borderId="126" xfId="0" applyFont="1" applyBorder="1"/>
    <xf numFmtId="0" fontId="12" fillId="0" borderId="29" xfId="0" applyFont="1" applyBorder="1"/>
    <xf numFmtId="49" fontId="43" fillId="0" borderId="23" xfId="0" applyNumberFormat="1" applyFont="1" applyBorder="1" applyAlignment="1">
      <alignment horizontal="right" wrapText="1"/>
    </xf>
    <xf numFmtId="9" fontId="43" fillId="0" borderId="23" xfId="0" applyNumberFormat="1" applyFont="1" applyBorder="1" applyAlignment="1">
      <alignment horizontal="center"/>
    </xf>
    <xf numFmtId="9" fontId="84" fillId="0" borderId="0" xfId="0" applyNumberFormat="1" applyFont="1" applyAlignment="1">
      <alignment horizontal="right" wrapText="1"/>
    </xf>
    <xf numFmtId="9" fontId="43" fillId="0" borderId="17" xfId="0" applyNumberFormat="1" applyFont="1" applyBorder="1" applyAlignment="1">
      <alignment horizontal="center" wrapText="1"/>
    </xf>
    <xf numFmtId="0" fontId="85" fillId="0" borderId="23" xfId="0" applyFont="1" applyBorder="1" applyAlignment="1">
      <alignment horizontal="center" vertical="center" wrapText="1"/>
    </xf>
    <xf numFmtId="1" fontId="43" fillId="0" borderId="17" xfId="0" applyNumberFormat="1" applyFont="1" applyBorder="1" applyAlignment="1">
      <alignment horizontal="center" vertical="center" wrapText="1"/>
    </xf>
    <xf numFmtId="1" fontId="43" fillId="0" borderId="28" xfId="0" applyNumberFormat="1" applyFont="1" applyBorder="1" applyAlignment="1">
      <alignment horizontal="center" vertical="center" wrapText="1"/>
    </xf>
    <xf numFmtId="0" fontId="47" fillId="0" borderId="23" xfId="0" applyFont="1" applyBorder="1" applyAlignment="1">
      <alignment vertical="center" wrapText="1"/>
    </xf>
    <xf numFmtId="0" fontId="72" fillId="0" borderId="17" xfId="0" applyFont="1" applyBorder="1" applyAlignment="1">
      <alignment horizontal="left"/>
    </xf>
    <xf numFmtId="0" fontId="72" fillId="0" borderId="20" xfId="0" applyFont="1" applyBorder="1"/>
    <xf numFmtId="0" fontId="72" fillId="0" borderId="23" xfId="0" applyFont="1" applyBorder="1"/>
    <xf numFmtId="49" fontId="72" fillId="0" borderId="25" xfId="0" applyNumberFormat="1" applyFont="1" applyBorder="1"/>
    <xf numFmtId="49" fontId="72" fillId="0" borderId="26" xfId="0" applyNumberFormat="1" applyFont="1" applyBorder="1"/>
    <xf numFmtId="49" fontId="72" fillId="0" borderId="0" xfId="0" applyNumberFormat="1" applyFont="1"/>
    <xf numFmtId="0" fontId="72" fillId="0" borderId="0" xfId="0" applyFont="1"/>
    <xf numFmtId="49" fontId="72" fillId="0" borderId="23" xfId="0" applyNumberFormat="1" applyFont="1" applyBorder="1"/>
    <xf numFmtId="170" fontId="72" fillId="0" borderId="0" xfId="0" applyNumberFormat="1" applyFont="1"/>
    <xf numFmtId="0" fontId="72" fillId="0" borderId="26" xfId="0" applyFont="1" applyBorder="1"/>
    <xf numFmtId="0" fontId="72" fillId="0" borderId="55" xfId="0" applyFont="1" applyBorder="1"/>
    <xf numFmtId="0" fontId="72" fillId="0" borderId="38" xfId="0" applyFont="1" applyBorder="1"/>
    <xf numFmtId="2" fontId="43" fillId="0" borderId="17" xfId="0" applyNumberFormat="1" applyFont="1" applyBorder="1" applyAlignment="1">
      <alignment horizontal="center" wrapText="1"/>
    </xf>
    <xf numFmtId="1" fontId="72" fillId="0" borderId="23" xfId="0" applyNumberFormat="1" applyFont="1" applyBorder="1"/>
    <xf numFmtId="1" fontId="72" fillId="0" borderId="17" xfId="0" applyNumberFormat="1" applyFont="1" applyBorder="1"/>
    <xf numFmtId="1" fontId="72" fillId="0" borderId="28" xfId="0" applyNumberFormat="1" applyFont="1" applyBorder="1"/>
    <xf numFmtId="0" fontId="72" fillId="0" borderId="28" xfId="0" applyFont="1" applyBorder="1"/>
    <xf numFmtId="1" fontId="72" fillId="0" borderId="0" xfId="0" applyNumberFormat="1" applyFont="1"/>
    <xf numFmtId="2" fontId="43" fillId="0" borderId="18" xfId="0" applyNumberFormat="1" applyFont="1" applyBorder="1" applyAlignment="1">
      <alignment wrapText="1"/>
    </xf>
    <xf numFmtId="0" fontId="72" fillId="0" borderId="54" xfId="0" applyFont="1" applyBorder="1"/>
    <xf numFmtId="9" fontId="72" fillId="0" borderId="0" xfId="0" applyNumberFormat="1" applyFont="1"/>
    <xf numFmtId="0" fontId="50" fillId="0" borderId="17" xfId="0" applyFont="1" applyBorder="1"/>
    <xf numFmtId="0" fontId="43" fillId="0" borderId="55" xfId="0" applyFont="1" applyBorder="1" applyAlignment="1">
      <alignment horizontal="center" wrapText="1"/>
    </xf>
    <xf numFmtId="0" fontId="47" fillId="0" borderId="23" xfId="0" applyFont="1" applyBorder="1" applyAlignment="1">
      <alignment horizontal="left" vertical="center" wrapText="1"/>
    </xf>
    <xf numFmtId="49" fontId="12" fillId="0" borderId="23" xfId="0" applyNumberFormat="1" applyFont="1" applyBorder="1" applyAlignment="1">
      <alignment horizontal="right"/>
    </xf>
    <xf numFmtId="0" fontId="88" fillId="0" borderId="92" xfId="0" applyFont="1" applyBorder="1" applyAlignment="1">
      <alignment horizontal="left" vertical="center" wrapText="1"/>
    </xf>
    <xf numFmtId="0" fontId="65" fillId="3" borderId="127" xfId="0" applyFont="1" applyFill="1" applyBorder="1" applyAlignment="1">
      <alignment horizontal="left" vertical="center" wrapText="1"/>
    </xf>
    <xf numFmtId="0" fontId="65" fillId="3" borderId="128" xfId="0" applyFont="1" applyFill="1" applyBorder="1" applyAlignment="1">
      <alignment horizontal="left" vertical="center" wrapText="1"/>
    </xf>
    <xf numFmtId="0" fontId="6" fillId="3" borderId="85" xfId="0" applyFont="1" applyFill="1" applyBorder="1" applyAlignment="1">
      <alignment horizontal="center" wrapText="1"/>
    </xf>
    <xf numFmtId="0" fontId="6" fillId="3" borderId="63" xfId="0" applyFont="1" applyFill="1" applyBorder="1" applyAlignment="1">
      <alignment horizontal="center" wrapText="1"/>
    </xf>
    <xf numFmtId="0" fontId="65" fillId="0" borderId="27" xfId="0" applyFont="1" applyBorder="1" applyAlignment="1">
      <alignment horizontal="left" vertical="center" wrapText="1"/>
    </xf>
    <xf numFmtId="0" fontId="89" fillId="11" borderId="82" xfId="0" applyFont="1" applyFill="1" applyBorder="1"/>
    <xf numFmtId="49" fontId="4" fillId="0" borderId="23" xfId="0" applyNumberFormat="1" applyFont="1" applyBorder="1" applyAlignment="1">
      <alignment horizontal="center"/>
    </xf>
    <xf numFmtId="9" fontId="6" fillId="11" borderId="84" xfId="0" applyNumberFormat="1" applyFont="1" applyFill="1" applyBorder="1" applyAlignment="1">
      <alignment horizontal="center"/>
    </xf>
    <xf numFmtId="0" fontId="6" fillId="11" borderId="82" xfId="0" applyFont="1" applyFill="1" applyBorder="1" applyAlignment="1">
      <alignment horizontal="center"/>
    </xf>
    <xf numFmtId="9" fontId="6" fillId="11" borderId="83" xfId="0" applyNumberFormat="1" applyFont="1" applyFill="1" applyBorder="1" applyAlignment="1">
      <alignment horizontal="center"/>
    </xf>
    <xf numFmtId="9" fontId="6" fillId="11" borderId="85" xfId="0" applyNumberFormat="1" applyFont="1" applyFill="1" applyBorder="1" applyAlignment="1">
      <alignment horizontal="center"/>
    </xf>
    <xf numFmtId="0" fontId="65" fillId="0" borderId="22" xfId="0" applyFont="1" applyBorder="1" applyAlignment="1">
      <alignment wrapText="1"/>
    </xf>
    <xf numFmtId="0" fontId="65" fillId="0" borderId="126" xfId="0" applyFont="1" applyBorder="1" applyAlignment="1">
      <alignment wrapText="1"/>
    </xf>
    <xf numFmtId="0" fontId="6" fillId="0" borderId="126" xfId="0" applyFont="1" applyBorder="1" applyAlignment="1">
      <alignment wrapText="1"/>
    </xf>
    <xf numFmtId="0" fontId="6" fillId="0" borderId="126" xfId="0" applyFont="1" applyBorder="1"/>
    <xf numFmtId="0" fontId="51" fillId="0" borderId="126" xfId="0" applyFont="1" applyBorder="1"/>
    <xf numFmtId="0" fontId="3" fillId="0" borderId="100" xfId="0" applyFont="1" applyBorder="1"/>
    <xf numFmtId="1" fontId="43" fillId="0" borderId="17" xfId="0" applyNumberFormat="1" applyFont="1" applyBorder="1" applyAlignment="1">
      <alignment horizontal="center"/>
    </xf>
    <xf numFmtId="170" fontId="72" fillId="0" borderId="23" xfId="0" applyNumberFormat="1" applyFont="1" applyBorder="1"/>
    <xf numFmtId="49" fontId="72" fillId="0" borderId="23" xfId="0" applyNumberFormat="1" applyFont="1" applyBorder="1" applyAlignment="1">
      <alignment horizontal="right"/>
    </xf>
    <xf numFmtId="0" fontId="43" fillId="0" borderId="38" xfId="0" applyFont="1" applyBorder="1" applyAlignment="1">
      <alignment horizontal="left" vertical="center" wrapText="1"/>
    </xf>
    <xf numFmtId="0" fontId="43" fillId="0" borderId="38" xfId="0" applyFont="1" applyBorder="1" applyAlignment="1">
      <alignment vertical="center" wrapText="1"/>
    </xf>
    <xf numFmtId="9" fontId="43" fillId="0" borderId="0" xfId="0" applyNumberFormat="1" applyFont="1" applyAlignment="1">
      <alignment horizontal="right"/>
    </xf>
    <xf numFmtId="0" fontId="72" fillId="0" borderId="18" xfId="0" applyFont="1" applyBorder="1"/>
    <xf numFmtId="171" fontId="43" fillId="0" borderId="0" xfId="0" applyNumberFormat="1" applyFont="1"/>
    <xf numFmtId="171" fontId="12" fillId="0" borderId="0" xfId="0" applyNumberFormat="1" applyFont="1"/>
    <xf numFmtId="0" fontId="12" fillId="0" borderId="23" xfId="0" applyFont="1" applyBorder="1" applyAlignment="1">
      <alignment horizontal="center" wrapText="1"/>
    </xf>
    <xf numFmtId="0" fontId="12" fillId="0" borderId="40" xfId="0" applyFont="1" applyBorder="1"/>
    <xf numFmtId="49" fontId="45" fillId="0" borderId="92" xfId="0" applyNumberFormat="1" applyFont="1" applyBorder="1"/>
    <xf numFmtId="49" fontId="12" fillId="0" borderId="32" xfId="0" applyNumberFormat="1" applyFont="1" applyBorder="1"/>
    <xf numFmtId="49" fontId="12" fillId="0" borderId="93" xfId="0" applyNumberFormat="1" applyFont="1" applyBorder="1"/>
    <xf numFmtId="0" fontId="92" fillId="0" borderId="92" xfId="0" applyFont="1" applyBorder="1" applyAlignment="1">
      <alignment wrapText="1"/>
    </xf>
    <xf numFmtId="0" fontId="47" fillId="0" borderId="27" xfId="0" applyFont="1" applyBorder="1" applyAlignment="1">
      <alignment wrapText="1"/>
    </xf>
    <xf numFmtId="0" fontId="47" fillId="0" borderId="19" xfId="0" applyFont="1" applyBorder="1" applyAlignment="1">
      <alignment wrapText="1"/>
    </xf>
    <xf numFmtId="0" fontId="47" fillId="0" borderId="94" xfId="0" applyFont="1" applyBorder="1" applyAlignment="1">
      <alignment vertical="top" wrapText="1"/>
    </xf>
    <xf numFmtId="0" fontId="47" fillId="0" borderId="48" xfId="0" applyFont="1" applyBorder="1" applyAlignment="1">
      <alignment wrapText="1"/>
    </xf>
    <xf numFmtId="0" fontId="12" fillId="0" borderId="48" xfId="0" applyFont="1" applyBorder="1"/>
    <xf numFmtId="164" fontId="12" fillId="0" borderId="23" xfId="0" applyNumberFormat="1" applyFont="1" applyBorder="1"/>
    <xf numFmtId="0" fontId="12" fillId="0" borderId="97" xfId="0" applyFont="1" applyBorder="1"/>
    <xf numFmtId="180" fontId="43" fillId="0" borderId="23" xfId="0" applyNumberFormat="1" applyFont="1" applyBorder="1" applyAlignment="1">
      <alignment horizontal="right" wrapText="1"/>
    </xf>
    <xf numFmtId="0" fontId="43" fillId="0" borderId="27" xfId="0" applyFont="1" applyBorder="1"/>
    <xf numFmtId="0" fontId="50" fillId="0" borderId="27" xfId="0" applyFont="1" applyBorder="1"/>
    <xf numFmtId="0" fontId="45" fillId="0" borderId="37" xfId="0" applyFont="1" applyBorder="1" applyAlignment="1">
      <alignment horizontal="center" wrapText="1"/>
    </xf>
    <xf numFmtId="0" fontId="43" fillId="0" borderId="26" xfId="0" applyFont="1" applyBorder="1" applyAlignment="1">
      <alignment horizontal="right" wrapText="1"/>
    </xf>
    <xf numFmtId="0" fontId="47" fillId="0" borderId="95" xfId="0" applyFont="1" applyBorder="1" applyAlignment="1">
      <alignment wrapText="1"/>
    </xf>
    <xf numFmtId="3" fontId="12" fillId="0" borderId="23" xfId="0" applyNumberFormat="1" applyFont="1" applyBorder="1" applyAlignment="1">
      <alignment horizontal="right"/>
    </xf>
    <xf numFmtId="0" fontId="12" fillId="0" borderId="19" xfId="0" applyFont="1" applyBorder="1"/>
    <xf numFmtId="170" fontId="43" fillId="0" borderId="0" xfId="0" applyNumberFormat="1" applyFont="1" applyAlignment="1">
      <alignment horizontal="right" wrapText="1"/>
    </xf>
    <xf numFmtId="3" fontId="12" fillId="0" borderId="17" xfId="0" applyNumberFormat="1" applyFont="1" applyBorder="1"/>
    <xf numFmtId="3" fontId="12" fillId="0" borderId="0" xfId="0" applyNumberFormat="1" applyFont="1" applyAlignment="1">
      <alignment horizontal="right" wrapText="1"/>
    </xf>
    <xf numFmtId="3" fontId="12" fillId="0" borderId="23" xfId="0" applyNumberFormat="1" applyFont="1" applyBorder="1" applyAlignment="1">
      <alignment horizontal="right" wrapText="1"/>
    </xf>
    <xf numFmtId="3" fontId="12" fillId="0" borderId="28" xfId="0" applyNumberFormat="1" applyFont="1" applyBorder="1" applyAlignment="1">
      <alignment horizontal="right"/>
    </xf>
    <xf numFmtId="0" fontId="43" fillId="0" borderId="25" xfId="0" applyFont="1" applyBorder="1" applyAlignment="1">
      <alignment horizontal="center" vertical="top" wrapText="1"/>
    </xf>
    <xf numFmtId="0" fontId="43" fillId="0" borderId="26" xfId="0" applyFont="1" applyBorder="1" applyAlignment="1">
      <alignment horizontal="center" vertical="top" wrapText="1"/>
    </xf>
    <xf numFmtId="0" fontId="43" fillId="0" borderId="55" xfId="0" applyFont="1" applyBorder="1" applyAlignment="1">
      <alignment horizontal="center" vertical="top" wrapText="1"/>
    </xf>
    <xf numFmtId="0" fontId="43" fillId="0" borderId="24" xfId="0" applyFont="1" applyBorder="1" applyAlignment="1">
      <alignment wrapText="1"/>
    </xf>
    <xf numFmtId="0" fontId="12" fillId="0" borderId="0" xfId="0" applyFont="1" applyAlignment="1">
      <alignment horizontal="center" wrapText="1"/>
    </xf>
    <xf numFmtId="0" fontId="12" fillId="0" borderId="17" xfId="0" applyFont="1" applyBorder="1" applyAlignment="1">
      <alignment horizontal="right" wrapText="1"/>
    </xf>
    <xf numFmtId="0" fontId="12" fillId="0" borderId="18" xfId="0" applyFont="1" applyBorder="1" applyAlignment="1">
      <alignment horizontal="right" wrapText="1"/>
    </xf>
    <xf numFmtId="0" fontId="56" fillId="0" borderId="23" xfId="0" applyFont="1" applyBorder="1"/>
    <xf numFmtId="0" fontId="93" fillId="0" borderId="23" xfId="0" applyFont="1" applyBorder="1" applyAlignment="1">
      <alignment wrapText="1"/>
    </xf>
    <xf numFmtId="0" fontId="62" fillId="0" borderId="21" xfId="0" applyFont="1" applyBorder="1"/>
    <xf numFmtId="0" fontId="94" fillId="0" borderId="0" xfId="0" applyFont="1"/>
    <xf numFmtId="0" fontId="12" fillId="0" borderId="20" xfId="0" applyFont="1" applyBorder="1" applyAlignment="1">
      <alignment horizontal="center" wrapText="1"/>
    </xf>
    <xf numFmtId="49" fontId="45" fillId="0" borderId="32" xfId="0" applyNumberFormat="1" applyFont="1" applyBorder="1"/>
    <xf numFmtId="0" fontId="47" fillId="0" borderId="17" xfId="0" applyFont="1" applyBorder="1" applyAlignment="1">
      <alignment horizontal="left"/>
    </xf>
    <xf numFmtId="0" fontId="43" fillId="0" borderId="21" xfId="0" applyFont="1" applyBorder="1" applyAlignment="1">
      <alignment horizontal="right"/>
    </xf>
    <xf numFmtId="0" fontId="47" fillId="0" borderId="30" xfId="0" applyFont="1" applyBorder="1" applyAlignment="1">
      <alignment horizontal="left"/>
    </xf>
    <xf numFmtId="0" fontId="47" fillId="0" borderId="54" xfId="0" applyFont="1" applyBorder="1" applyAlignment="1">
      <alignment horizontal="left" vertical="top"/>
    </xf>
    <xf numFmtId="0" fontId="47" fillId="0" borderId="54" xfId="0" applyFont="1" applyBorder="1" applyAlignment="1">
      <alignment horizontal="left"/>
    </xf>
    <xf numFmtId="170" fontId="43" fillId="0" borderId="0" xfId="0" applyNumberFormat="1" applyFont="1" applyAlignment="1">
      <alignment horizontal="right"/>
    </xf>
    <xf numFmtId="3" fontId="12" fillId="0" borderId="0" xfId="0" applyNumberFormat="1" applyFont="1"/>
    <xf numFmtId="3" fontId="12" fillId="0" borderId="38" xfId="0" applyNumberFormat="1" applyFont="1" applyBorder="1"/>
    <xf numFmtId="3" fontId="12" fillId="0" borderId="23" xfId="0" applyNumberFormat="1" applyFont="1" applyBorder="1"/>
    <xf numFmtId="0" fontId="12" fillId="0" borderId="0" xfId="0" applyFont="1" applyAlignment="1">
      <alignment horizontal="right"/>
    </xf>
    <xf numFmtId="0" fontId="12" fillId="0" borderId="23" xfId="0" applyFont="1" applyBorder="1" applyAlignment="1">
      <alignment horizontal="center" vertical="center" wrapText="1"/>
    </xf>
    <xf numFmtId="3" fontId="12" fillId="0" borderId="23" xfId="0" applyNumberFormat="1" applyFont="1" applyBorder="1" applyAlignment="1">
      <alignment horizontal="right" vertical="center" wrapText="1"/>
    </xf>
    <xf numFmtId="9" fontId="12" fillId="0" borderId="54" xfId="0" applyNumberFormat="1" applyFont="1" applyBorder="1"/>
    <xf numFmtId="0" fontId="43" fillId="0" borderId="23" xfId="0" applyFont="1" applyBorder="1" applyAlignment="1">
      <alignment horizontal="center" vertical="top"/>
    </xf>
    <xf numFmtId="0" fontId="45" fillId="0" borderId="23" xfId="0" applyFont="1" applyBorder="1" applyAlignment="1">
      <alignment horizontal="center"/>
    </xf>
    <xf numFmtId="0" fontId="72" fillId="0" borderId="54" xfId="0" applyFont="1" applyBorder="1" applyAlignment="1">
      <alignment horizontal="center" wrapText="1"/>
    </xf>
    <xf numFmtId="3" fontId="12" fillId="0" borderId="23" xfId="0" applyNumberFormat="1" applyFont="1" applyBorder="1" applyAlignment="1">
      <alignment horizontal="center"/>
    </xf>
    <xf numFmtId="3" fontId="12" fillId="0" borderId="23" xfId="0" applyNumberFormat="1" applyFont="1" applyBorder="1" applyAlignment="1">
      <alignment horizontal="center" vertical="center" wrapText="1"/>
    </xf>
    <xf numFmtId="3" fontId="12" fillId="0" borderId="20" xfId="0" applyNumberFormat="1" applyFont="1" applyBorder="1"/>
    <xf numFmtId="3" fontId="12" fillId="0" borderId="21" xfId="0" applyNumberFormat="1" applyFont="1" applyBorder="1"/>
    <xf numFmtId="0" fontId="94" fillId="0" borderId="0" xfId="0" applyFont="1" applyAlignment="1">
      <alignment horizontal="center" wrapText="1"/>
    </xf>
    <xf numFmtId="0" fontId="12" fillId="0" borderId="54" xfId="0" applyFont="1" applyBorder="1" applyAlignment="1">
      <alignment horizontal="left" wrapText="1"/>
    </xf>
    <xf numFmtId="0" fontId="12" fillId="0" borderId="17" xfId="0" applyFont="1" applyBorder="1" applyAlignment="1">
      <alignment horizontal="center" vertical="center" wrapText="1"/>
    </xf>
    <xf numFmtId="0" fontId="12" fillId="0" borderId="23" xfId="0" applyFont="1" applyBorder="1" applyAlignment="1">
      <alignment horizontal="right" vertical="center" wrapText="1"/>
    </xf>
    <xf numFmtId="0" fontId="45" fillId="0" borderId="29" xfId="0" applyFont="1" applyBorder="1" applyAlignment="1">
      <alignment wrapText="1"/>
    </xf>
    <xf numFmtId="0" fontId="43" fillId="0" borderId="36" xfId="0" applyFont="1" applyBorder="1" applyAlignment="1">
      <alignment wrapText="1"/>
    </xf>
    <xf numFmtId="0" fontId="43" fillId="0" borderId="124" xfId="0" applyFont="1" applyBorder="1" applyAlignment="1">
      <alignment horizontal="right" wrapText="1"/>
    </xf>
    <xf numFmtId="0" fontId="43" fillId="0" borderId="24" xfId="0" applyFont="1" applyBorder="1" applyAlignment="1">
      <alignment horizontal="center"/>
    </xf>
    <xf numFmtId="9" fontId="98" fillId="0" borderId="28" xfId="0" applyNumberFormat="1" applyFont="1" applyBorder="1" applyAlignment="1">
      <alignment horizontal="right"/>
    </xf>
    <xf numFmtId="9" fontId="12" fillId="0" borderId="38" xfId="0" applyNumberFormat="1" applyFont="1" applyBorder="1"/>
    <xf numFmtId="0" fontId="43" fillId="0" borderId="28" xfId="0" applyFont="1" applyBorder="1" applyAlignment="1">
      <alignment horizontal="right"/>
    </xf>
    <xf numFmtId="0" fontId="47" fillId="0" borderId="0" xfId="0" applyFont="1"/>
    <xf numFmtId="0" fontId="99" fillId="0" borderId="21" xfId="0" applyFont="1" applyBorder="1"/>
    <xf numFmtId="0" fontId="100" fillId="0" borderId="23" xfId="0" applyFont="1" applyBorder="1" applyAlignment="1">
      <alignment horizontal="right"/>
    </xf>
    <xf numFmtId="49" fontId="43" fillId="0" borderId="0" xfId="0" applyNumberFormat="1" applyFont="1" applyAlignment="1">
      <alignment horizontal="center"/>
    </xf>
    <xf numFmtId="49" fontId="12" fillId="0" borderId="38" xfId="0" applyNumberFormat="1" applyFont="1" applyBorder="1"/>
    <xf numFmtId="3" fontId="72" fillId="0" borderId="17" xfId="0" applyNumberFormat="1" applyFont="1" applyBorder="1" applyAlignment="1">
      <alignment horizontal="center"/>
    </xf>
    <xf numFmtId="3" fontId="72" fillId="0" borderId="28" xfId="0" applyNumberFormat="1" applyFont="1" applyBorder="1" applyAlignment="1">
      <alignment horizontal="center"/>
    </xf>
    <xf numFmtId="3" fontId="72" fillId="0" borderId="18" xfId="0" applyNumberFormat="1" applyFont="1" applyBorder="1" applyAlignment="1">
      <alignment horizontal="center"/>
    </xf>
    <xf numFmtId="0" fontId="47" fillId="0" borderId="0" xfId="0" applyFont="1" applyAlignment="1">
      <alignment wrapText="1"/>
    </xf>
    <xf numFmtId="0" fontId="45" fillId="0" borderId="0" xfId="0" applyFont="1" applyAlignment="1">
      <alignment wrapText="1"/>
    </xf>
    <xf numFmtId="0" fontId="43" fillId="0" borderId="55" xfId="0" applyFont="1" applyBorder="1" applyAlignment="1">
      <alignment wrapText="1"/>
    </xf>
    <xf numFmtId="0" fontId="12" fillId="0" borderId="124" xfId="0" applyFont="1" applyBorder="1" applyAlignment="1">
      <alignment wrapText="1"/>
    </xf>
    <xf numFmtId="0" fontId="47" fillId="0" borderId="124" xfId="0" applyFont="1" applyBorder="1" applyAlignment="1">
      <alignment horizontal="left" vertical="center" wrapText="1"/>
    </xf>
    <xf numFmtId="0" fontId="47" fillId="0" borderId="133" xfId="0" applyFont="1" applyBorder="1" applyAlignment="1">
      <alignment wrapText="1"/>
    </xf>
    <xf numFmtId="0" fontId="43" fillId="0" borderId="31" xfId="0" applyFont="1" applyBorder="1" applyAlignment="1">
      <alignment horizontal="center"/>
    </xf>
    <xf numFmtId="0" fontId="43" fillId="0" borderId="102" xfId="0" applyFont="1" applyBorder="1" applyAlignment="1">
      <alignment horizontal="center"/>
    </xf>
    <xf numFmtId="0" fontId="45" fillId="0" borderId="120" xfId="0" applyFont="1" applyBorder="1" applyAlignment="1">
      <alignment horizontal="center"/>
    </xf>
    <xf numFmtId="0" fontId="43" fillId="0" borderId="121" xfId="0" applyFont="1" applyBorder="1" applyAlignment="1">
      <alignment horizontal="center"/>
    </xf>
    <xf numFmtId="0" fontId="47" fillId="0" borderId="124" xfId="0" applyFont="1" applyBorder="1" applyAlignment="1">
      <alignment horizontal="left" vertical="top" wrapText="1"/>
    </xf>
    <xf numFmtId="0" fontId="43" fillId="0" borderId="135" xfId="0" applyFont="1" applyBorder="1" applyAlignment="1">
      <alignment horizontal="right" wrapText="1"/>
    </xf>
    <xf numFmtId="0" fontId="12" fillId="0" borderId="42" xfId="0" applyFont="1" applyBorder="1"/>
    <xf numFmtId="0" fontId="43" fillId="0" borderId="32" xfId="0" applyFont="1" applyBorder="1" applyAlignment="1">
      <alignment horizontal="right" wrapText="1"/>
    </xf>
    <xf numFmtId="0" fontId="43" fillId="0" borderId="42" xfId="0" applyFont="1" applyBorder="1" applyAlignment="1">
      <alignment wrapText="1"/>
    </xf>
    <xf numFmtId="0" fontId="43" fillId="0" borderId="125" xfId="0" applyFont="1" applyBorder="1" applyAlignment="1">
      <alignment horizontal="right" wrapText="1"/>
    </xf>
    <xf numFmtId="0" fontId="43" fillId="0" borderId="46" xfId="0" applyFont="1" applyBorder="1" applyAlignment="1">
      <alignment wrapText="1"/>
    </xf>
    <xf numFmtId="0" fontId="43" fillId="0" borderId="105" xfId="0" applyFont="1" applyBorder="1" applyAlignment="1">
      <alignment horizontal="right" wrapText="1"/>
    </xf>
    <xf numFmtId="0" fontId="47" fillId="0" borderId="100" xfId="0" applyFont="1" applyBorder="1" applyAlignment="1">
      <alignment horizontal="left" vertical="center" wrapText="1"/>
    </xf>
    <xf numFmtId="0" fontId="12" fillId="0" borderId="87" xfId="0" applyFont="1" applyBorder="1"/>
    <xf numFmtId="0" fontId="43" fillId="0" borderId="87" xfId="0" applyFont="1" applyBorder="1" applyAlignment="1">
      <alignment wrapText="1"/>
    </xf>
    <xf numFmtId="0" fontId="12" fillId="0" borderId="113" xfId="0" applyFont="1" applyBorder="1"/>
    <xf numFmtId="0" fontId="43" fillId="0" borderId="124" xfId="0" applyFont="1" applyBorder="1" applyAlignment="1">
      <alignment horizontal="left" vertical="center" wrapText="1"/>
    </xf>
    <xf numFmtId="0" fontId="43" fillId="0" borderId="124" xfId="0" applyFont="1" applyBorder="1" applyAlignment="1">
      <alignment vertical="center" wrapText="1"/>
    </xf>
    <xf numFmtId="0" fontId="43" fillId="0" borderId="124" xfId="0" applyFont="1" applyBorder="1" applyAlignment="1">
      <alignment horizontal="left" vertical="center"/>
    </xf>
    <xf numFmtId="0" fontId="50" fillId="0" borderId="124" xfId="0" applyFont="1" applyBorder="1" applyAlignment="1">
      <alignment horizontal="left" vertical="center"/>
    </xf>
    <xf numFmtId="0" fontId="50" fillId="0" borderId="124" xfId="0" applyFont="1" applyBorder="1" applyAlignment="1">
      <alignment horizontal="left"/>
    </xf>
    <xf numFmtId="0" fontId="101" fillId="0" borderId="124" xfId="0" applyFont="1" applyBorder="1" applyAlignment="1">
      <alignment horizontal="left" vertical="center" wrapText="1"/>
    </xf>
    <xf numFmtId="0" fontId="43" fillId="0" borderId="31" xfId="0" applyFont="1" applyBorder="1"/>
    <xf numFmtId="0" fontId="12" fillId="0" borderId="31" xfId="0" applyFont="1" applyBorder="1"/>
    <xf numFmtId="0" fontId="12" fillId="0" borderId="102" xfId="0" applyFont="1" applyBorder="1"/>
    <xf numFmtId="0" fontId="43" fillId="0" borderId="120" xfId="0" applyFont="1" applyBorder="1"/>
    <xf numFmtId="0" fontId="12" fillId="0" borderId="120" xfId="0" applyFont="1" applyBorder="1"/>
    <xf numFmtId="0" fontId="12" fillId="0" borderId="121" xfId="0" applyFont="1" applyBorder="1"/>
    <xf numFmtId="0" fontId="45" fillId="0" borderId="133" xfId="0" applyFont="1" applyBorder="1" applyAlignment="1">
      <alignment wrapText="1"/>
    </xf>
    <xf numFmtId="0" fontId="47" fillId="0" borderId="92" xfId="0" applyFont="1" applyBorder="1" applyAlignment="1">
      <alignment horizontal="left" vertical="top" wrapText="1"/>
    </xf>
    <xf numFmtId="0" fontId="47" fillId="0" borderId="37" xfId="0" applyFont="1" applyBorder="1" applyAlignment="1">
      <alignment horizontal="left" vertical="center" wrapText="1"/>
    </xf>
    <xf numFmtId="0" fontId="43" fillId="0" borderId="18" xfId="0" applyFont="1" applyBorder="1" applyAlignment="1">
      <alignment horizontal="right"/>
    </xf>
    <xf numFmtId="170" fontId="12" fillId="0" borderId="18" xfId="0" applyNumberFormat="1" applyFont="1" applyBorder="1"/>
    <xf numFmtId="49" fontId="12" fillId="0" borderId="18" xfId="0" applyNumberFormat="1" applyFont="1" applyBorder="1"/>
    <xf numFmtId="0" fontId="47" fillId="0" borderId="99" xfId="0" applyFont="1" applyBorder="1" applyAlignment="1">
      <alignment horizontal="left" vertical="top" wrapText="1"/>
    </xf>
    <xf numFmtId="9" fontId="12" fillId="0" borderId="18" xfId="0" applyNumberFormat="1" applyFont="1" applyBorder="1"/>
    <xf numFmtId="0" fontId="43" fillId="0" borderId="18" xfId="0" applyFont="1" applyBorder="1" applyAlignment="1">
      <alignment vertical="center" wrapText="1"/>
    </xf>
    <xf numFmtId="0" fontId="43" fillId="0" borderId="113" xfId="0" applyFont="1" applyBorder="1" applyAlignment="1">
      <alignment vertical="center" wrapText="1"/>
    </xf>
    <xf numFmtId="0" fontId="43" fillId="0" borderId="26" xfId="0" applyFont="1" applyBorder="1" applyAlignment="1">
      <alignment vertical="center"/>
    </xf>
    <xf numFmtId="0" fontId="43" fillId="0" borderId="55" xfId="0" applyFont="1" applyBorder="1" applyAlignment="1">
      <alignment vertical="center"/>
    </xf>
    <xf numFmtId="0" fontId="47" fillId="0" borderId="24" xfId="0" applyFont="1" applyBorder="1" applyAlignment="1">
      <alignment vertical="center" wrapText="1"/>
    </xf>
    <xf numFmtId="0" fontId="43" fillId="0" borderId="94" xfId="0" applyFont="1" applyBorder="1"/>
    <xf numFmtId="0" fontId="45" fillId="0" borderId="23" xfId="0" applyFont="1" applyBorder="1" applyAlignment="1">
      <alignment vertical="center" wrapText="1"/>
    </xf>
    <xf numFmtId="0" fontId="43" fillId="0" borderId="95" xfId="0" applyFont="1" applyBorder="1" applyAlignment="1">
      <alignment vertical="center" wrapText="1"/>
    </xf>
    <xf numFmtId="0" fontId="43" fillId="0" borderId="29" xfId="0" applyFont="1" applyBorder="1" applyAlignment="1">
      <alignment vertical="center" wrapText="1"/>
    </xf>
    <xf numFmtId="0" fontId="43" fillId="0" borderId="89" xfId="0" applyFont="1" applyBorder="1" applyAlignment="1">
      <alignment vertical="center" wrapText="1"/>
    </xf>
    <xf numFmtId="0" fontId="43" fillId="0" borderId="49" xfId="0" applyFont="1" applyBorder="1" applyAlignment="1">
      <alignment vertical="center" wrapText="1"/>
    </xf>
    <xf numFmtId="0" fontId="43" fillId="0" borderId="0" xfId="0" applyFont="1" applyAlignment="1">
      <alignment vertical="center"/>
    </xf>
    <xf numFmtId="49" fontId="45" fillId="0" borderId="94" xfId="0" applyNumberFormat="1" applyFont="1" applyBorder="1" applyAlignment="1">
      <alignment vertical="center"/>
    </xf>
    <xf numFmtId="49" fontId="45" fillId="0" borderId="26" xfId="0" applyNumberFormat="1" applyFont="1" applyBorder="1" applyAlignment="1">
      <alignment vertical="center"/>
    </xf>
    <xf numFmtId="49" fontId="45" fillId="0" borderId="0" xfId="0" applyNumberFormat="1" applyFont="1" applyAlignment="1">
      <alignment vertical="center"/>
    </xf>
    <xf numFmtId="49" fontId="43" fillId="0" borderId="23" xfId="0" applyNumberFormat="1" applyFont="1" applyBorder="1" applyAlignment="1">
      <alignment vertical="center"/>
    </xf>
    <xf numFmtId="49" fontId="45" fillId="0" borderId="20" xfId="0" applyNumberFormat="1" applyFont="1" applyBorder="1" applyAlignment="1">
      <alignment vertical="center"/>
    </xf>
    <xf numFmtId="0" fontId="43" fillId="0" borderId="20" xfId="0" applyFont="1" applyBorder="1" applyAlignment="1">
      <alignment vertical="center"/>
    </xf>
    <xf numFmtId="1" fontId="43" fillId="0" borderId="17" xfId="0" applyNumberFormat="1" applyFont="1" applyBorder="1" applyAlignment="1">
      <alignment vertical="center" wrapText="1"/>
    </xf>
    <xf numFmtId="1" fontId="43" fillId="0" borderId="28" xfId="0" applyNumberFormat="1" applyFont="1" applyBorder="1" applyAlignment="1">
      <alignment vertical="center" wrapText="1"/>
    </xf>
    <xf numFmtId="9" fontId="43" fillId="0" borderId="17" xfId="0" applyNumberFormat="1" applyFont="1" applyBorder="1" applyAlignment="1">
      <alignment vertical="center" wrapText="1"/>
    </xf>
    <xf numFmtId="0" fontId="43" fillId="0" borderId="28" xfId="0" applyFont="1" applyBorder="1" applyAlignment="1">
      <alignment vertical="center" wrapText="1"/>
    </xf>
    <xf numFmtId="9" fontId="43" fillId="0" borderId="18" xfId="0" applyNumberFormat="1" applyFont="1" applyBorder="1" applyAlignment="1">
      <alignment vertical="center" wrapText="1"/>
    </xf>
    <xf numFmtId="9" fontId="43" fillId="0" borderId="26" xfId="0" applyNumberFormat="1" applyFont="1" applyBorder="1" applyAlignment="1">
      <alignment vertical="center" wrapText="1"/>
    </xf>
    <xf numFmtId="9" fontId="43" fillId="0" borderId="0" xfId="0" applyNumberFormat="1" applyFont="1" applyAlignment="1">
      <alignment vertical="center" wrapText="1"/>
    </xf>
    <xf numFmtId="9" fontId="43" fillId="0" borderId="20" xfId="0" applyNumberFormat="1" applyFont="1" applyBorder="1" applyAlignment="1">
      <alignment vertical="center" wrapText="1"/>
    </xf>
    <xf numFmtId="0" fontId="43" fillId="0" borderId="0" xfId="0" applyFont="1" applyAlignment="1">
      <alignment vertical="top" wrapText="1"/>
    </xf>
    <xf numFmtId="0" fontId="103" fillId="0" borderId="124" xfId="0" applyFont="1" applyBorder="1" applyAlignment="1">
      <alignment horizontal="left" vertical="center" wrapText="1"/>
    </xf>
    <xf numFmtId="0" fontId="47" fillId="0" borderId="124" xfId="0" applyFont="1" applyBorder="1" applyAlignment="1">
      <alignment wrapText="1"/>
    </xf>
    <xf numFmtId="0" fontId="45" fillId="0" borderId="124" xfId="0" applyFont="1" applyBorder="1" applyAlignment="1">
      <alignment wrapText="1"/>
    </xf>
    <xf numFmtId="0" fontId="43" fillId="0" borderId="44" xfId="0" applyFont="1" applyBorder="1" applyAlignment="1">
      <alignment horizontal="right" wrapText="1"/>
    </xf>
    <xf numFmtId="0" fontId="43" fillId="0" borderId="42" xfId="0" applyFont="1" applyBorder="1" applyAlignment="1">
      <alignment horizontal="right" wrapText="1"/>
    </xf>
    <xf numFmtId="0" fontId="43" fillId="0" borderId="22" xfId="0" applyFont="1" applyBorder="1" applyAlignment="1">
      <alignment horizontal="right" wrapText="1"/>
    </xf>
    <xf numFmtId="0" fontId="43" fillId="0" borderId="137" xfId="0" applyFont="1" applyBorder="1" applyAlignment="1">
      <alignment horizontal="right" wrapText="1"/>
    </xf>
    <xf numFmtId="0" fontId="43" fillId="0" borderId="46" xfId="0" applyFont="1" applyBorder="1" applyAlignment="1">
      <alignment horizontal="right" wrapText="1"/>
    </xf>
    <xf numFmtId="0" fontId="43" fillId="0" borderId="46" xfId="0" applyFont="1" applyBorder="1" applyAlignment="1">
      <alignment horizontal="center"/>
    </xf>
    <xf numFmtId="0" fontId="43" fillId="0" borderId="42" xfId="0" applyFont="1" applyBorder="1" applyAlignment="1">
      <alignment horizontal="center" wrapText="1"/>
    </xf>
    <xf numFmtId="0" fontId="12" fillId="0" borderId="43" xfId="0" applyFont="1" applyBorder="1"/>
    <xf numFmtId="0" fontId="12" fillId="0" borderId="46" xfId="0" applyFont="1" applyBorder="1"/>
    <xf numFmtId="0" fontId="12" fillId="0" borderId="52" xfId="0" applyFont="1" applyBorder="1"/>
    <xf numFmtId="0" fontId="43" fillId="0" borderId="139" xfId="0" applyFont="1" applyBorder="1" applyAlignment="1">
      <alignment horizontal="right" wrapText="1"/>
    </xf>
    <xf numFmtId="0" fontId="12" fillId="0" borderId="133" xfId="0" applyFont="1" applyBorder="1"/>
    <xf numFmtId="0" fontId="43" fillId="0" borderId="133" xfId="0" applyFont="1" applyBorder="1" applyAlignment="1">
      <alignment horizontal="right"/>
    </xf>
    <xf numFmtId="0" fontId="12" fillId="0" borderId="140" xfId="0" applyFont="1" applyBorder="1"/>
    <xf numFmtId="49" fontId="12" fillId="0" borderId="44" xfId="0" applyNumberFormat="1" applyFont="1" applyBorder="1"/>
    <xf numFmtId="49" fontId="12" fillId="0" borderId="42" xfId="0" applyNumberFormat="1" applyFont="1" applyBorder="1"/>
    <xf numFmtId="0" fontId="43" fillId="0" borderId="22" xfId="0" applyFont="1" applyBorder="1" applyAlignment="1">
      <alignment horizontal="center" wrapText="1"/>
    </xf>
    <xf numFmtId="0" fontId="12" fillId="0" borderId="141" xfId="0" applyFont="1" applyBorder="1"/>
    <xf numFmtId="0" fontId="12" fillId="0" borderId="137" xfId="0" applyFont="1" applyBorder="1"/>
    <xf numFmtId="170" fontId="12" fillId="0" borderId="46" xfId="0" applyNumberFormat="1" applyFont="1" applyBorder="1"/>
    <xf numFmtId="49" fontId="12" fillId="0" borderId="46" xfId="0" applyNumberFormat="1" applyFont="1" applyBorder="1"/>
    <xf numFmtId="0" fontId="43" fillId="0" borderId="21" xfId="0" applyFont="1" applyBorder="1" applyAlignment="1">
      <alignment horizontal="right" wrapText="1"/>
    </xf>
    <xf numFmtId="9" fontId="12" fillId="0" borderId="29" xfId="0" applyNumberFormat="1" applyFont="1" applyBorder="1"/>
    <xf numFmtId="0" fontId="43" fillId="0" borderId="28" xfId="0" applyFont="1" applyBorder="1" applyAlignment="1">
      <alignment horizontal="right" wrapText="1"/>
    </xf>
    <xf numFmtId="0" fontId="12" fillId="0" borderId="44" xfId="0" applyFont="1" applyBorder="1"/>
    <xf numFmtId="0" fontId="12" fillId="0" borderId="22" xfId="0" applyFont="1" applyBorder="1"/>
    <xf numFmtId="0" fontId="12" fillId="0" borderId="94" xfId="0" applyFont="1" applyBorder="1"/>
    <xf numFmtId="0" fontId="43" fillId="0" borderId="49" xfId="0" applyFont="1" applyBorder="1" applyAlignment="1">
      <alignment horizontal="right" wrapText="1"/>
    </xf>
    <xf numFmtId="49" fontId="12" fillId="0" borderId="94" xfId="0" applyNumberFormat="1" applyFont="1" applyBorder="1"/>
    <xf numFmtId="0" fontId="43" fillId="0" borderId="95" xfId="0" applyFont="1" applyBorder="1" applyAlignment="1">
      <alignment horizontal="center" wrapText="1"/>
    </xf>
    <xf numFmtId="9" fontId="43" fillId="0" borderId="18" xfId="0" applyNumberFormat="1" applyFont="1" applyBorder="1" applyAlignment="1">
      <alignment horizontal="center" wrapText="1"/>
    </xf>
    <xf numFmtId="9" fontId="43" fillId="0" borderId="26" xfId="0" applyNumberFormat="1" applyFont="1" applyBorder="1" applyAlignment="1">
      <alignment horizontal="center" wrapText="1"/>
    </xf>
    <xf numFmtId="9" fontId="12" fillId="0" borderId="26" xfId="0" applyNumberFormat="1" applyFont="1" applyBorder="1"/>
    <xf numFmtId="0" fontId="43" fillId="0" borderId="96" xfId="0" applyFont="1" applyBorder="1" applyAlignment="1">
      <alignment wrapText="1"/>
    </xf>
    <xf numFmtId="0" fontId="43" fillId="0" borderId="96" xfId="0" applyFont="1" applyBorder="1"/>
    <xf numFmtId="0" fontId="50" fillId="0" borderId="96" xfId="0" applyFont="1" applyBorder="1"/>
    <xf numFmtId="49" fontId="8" fillId="6" borderId="107" xfId="0" applyNumberFormat="1" applyFont="1" applyFill="1" applyBorder="1" applyAlignment="1">
      <alignment horizontal="left" vertical="center"/>
    </xf>
    <xf numFmtId="0" fontId="6" fillId="3" borderId="127" xfId="0" applyFont="1" applyFill="1" applyBorder="1" applyAlignment="1">
      <alignment horizontal="left" vertical="center" wrapText="1"/>
    </xf>
    <xf numFmtId="0" fontId="6" fillId="3" borderId="83" xfId="0" applyFont="1" applyFill="1" applyBorder="1" applyAlignment="1">
      <alignment horizontal="left" vertical="center" wrapText="1"/>
    </xf>
    <xf numFmtId="0" fontId="6" fillId="15" borderId="82" xfId="0" applyFont="1" applyFill="1" applyBorder="1"/>
    <xf numFmtId="0" fontId="6" fillId="3" borderId="23" xfId="0" applyFont="1" applyFill="1" applyBorder="1" applyAlignment="1">
      <alignment horizontal="left" vertical="center" wrapText="1"/>
    </xf>
    <xf numFmtId="0" fontId="6" fillId="3" borderId="144" xfId="0" applyFont="1" applyFill="1" applyBorder="1" applyAlignment="1">
      <alignment horizontal="left" vertical="center" wrapText="1"/>
    </xf>
    <xf numFmtId="0" fontId="6" fillId="3" borderId="58" xfId="0" applyFont="1" applyFill="1" applyBorder="1" applyAlignment="1">
      <alignment horizontal="left" vertical="center"/>
    </xf>
    <xf numFmtId="0" fontId="6" fillId="3" borderId="59" xfId="0" applyFont="1" applyFill="1" applyBorder="1" applyAlignment="1">
      <alignment horizontal="left" vertical="center"/>
    </xf>
    <xf numFmtId="0" fontId="65" fillId="3" borderId="56" xfId="0" applyFont="1" applyFill="1" applyBorder="1" applyAlignment="1">
      <alignment horizontal="left" vertical="center" wrapText="1"/>
    </xf>
    <xf numFmtId="0" fontId="6" fillId="3" borderId="145" xfId="0" applyFont="1" applyFill="1" applyBorder="1" applyAlignment="1">
      <alignment horizontal="center"/>
    </xf>
    <xf numFmtId="0" fontId="6" fillId="3" borderId="58" xfId="0" applyFont="1" applyFill="1" applyBorder="1" applyAlignment="1">
      <alignment horizontal="center"/>
    </xf>
    <xf numFmtId="0" fontId="6" fillId="3" borderId="58" xfId="0" applyFont="1" applyFill="1" applyBorder="1"/>
    <xf numFmtId="0" fontId="6" fillId="3" borderId="146" xfId="0" applyFont="1" applyFill="1" applyBorder="1"/>
    <xf numFmtId="0" fontId="6" fillId="3" borderId="1" xfId="0" applyFont="1" applyFill="1" applyBorder="1"/>
    <xf numFmtId="0" fontId="6" fillId="3" borderId="147" xfId="0" applyFont="1" applyFill="1" applyBorder="1"/>
    <xf numFmtId="0" fontId="6" fillId="3" borderId="63" xfId="0" applyFont="1" applyFill="1" applyBorder="1"/>
    <xf numFmtId="0" fontId="6" fillId="3" borderId="148" xfId="0" applyFont="1" applyFill="1" applyBorder="1"/>
    <xf numFmtId="0" fontId="4" fillId="3" borderId="23" xfId="0" applyFont="1" applyFill="1" applyBorder="1" applyAlignment="1">
      <alignment horizontal="left" vertical="center" wrapText="1"/>
    </xf>
    <xf numFmtId="0" fontId="6" fillId="3" borderId="145" xfId="0" applyFont="1" applyFill="1" applyBorder="1" applyAlignment="1">
      <alignment vertical="center"/>
    </xf>
    <xf numFmtId="0" fontId="6" fillId="3" borderId="58" xfId="0" applyFont="1" applyFill="1" applyBorder="1" applyAlignment="1">
      <alignment vertical="center" wrapText="1"/>
    </xf>
    <xf numFmtId="0" fontId="6" fillId="3" borderId="146" xfId="0" applyFont="1" applyFill="1" applyBorder="1" applyAlignment="1">
      <alignment vertical="center" wrapText="1"/>
    </xf>
    <xf numFmtId="0" fontId="6" fillId="3" borderId="149" xfId="0" applyFont="1" applyFill="1" applyBorder="1" applyAlignment="1">
      <alignment vertical="center"/>
    </xf>
    <xf numFmtId="0" fontId="6" fillId="3" borderId="63" xfId="0" applyFont="1" applyFill="1" applyBorder="1" applyAlignment="1">
      <alignment vertical="center" wrapText="1"/>
    </xf>
    <xf numFmtId="0" fontId="6" fillId="3" borderId="1" xfId="0" applyFont="1" applyFill="1" applyBorder="1" applyAlignment="1">
      <alignment vertical="center" wrapText="1"/>
    </xf>
    <xf numFmtId="0" fontId="6" fillId="3" borderId="147" xfId="0" applyFont="1" applyFill="1" applyBorder="1" applyAlignment="1">
      <alignment vertical="center" wrapText="1"/>
    </xf>
    <xf numFmtId="0" fontId="6" fillId="3" borderId="149" xfId="0" applyFont="1" applyFill="1" applyBorder="1" applyAlignment="1">
      <alignment horizontal="right" vertical="center" wrapText="1"/>
    </xf>
    <xf numFmtId="0" fontId="6" fillId="3" borderId="69" xfId="0" applyFont="1" applyFill="1" applyBorder="1" applyAlignment="1">
      <alignment horizontal="left" vertical="center" wrapText="1"/>
    </xf>
    <xf numFmtId="0" fontId="6" fillId="3" borderId="1" xfId="0" applyFont="1" applyFill="1" applyBorder="1" applyAlignment="1">
      <alignment horizontal="right" vertical="center" wrapText="1"/>
    </xf>
    <xf numFmtId="0" fontId="6" fillId="3" borderId="23" xfId="0" applyFont="1" applyFill="1" applyBorder="1" applyAlignment="1">
      <alignment horizontal="center" vertical="center" wrapText="1"/>
    </xf>
    <xf numFmtId="0" fontId="6" fillId="3" borderId="23" xfId="0" applyFont="1" applyFill="1" applyBorder="1" applyAlignment="1">
      <alignment vertical="center" wrapText="1"/>
    </xf>
    <xf numFmtId="0" fontId="6" fillId="3" borderId="128" xfId="0" applyFont="1" applyFill="1" applyBorder="1" applyAlignment="1">
      <alignment horizontal="center" vertical="center" wrapText="1"/>
    </xf>
    <xf numFmtId="0" fontId="6" fillId="3" borderId="63" xfId="0" applyFont="1" applyFill="1" applyBorder="1" applyAlignment="1">
      <alignment horizontal="center" vertical="center" wrapText="1"/>
    </xf>
    <xf numFmtId="0" fontId="6" fillId="3" borderId="148" xfId="0" applyFont="1" applyFill="1" applyBorder="1" applyAlignment="1">
      <alignment horizontal="center" vertical="center" wrapText="1"/>
    </xf>
    <xf numFmtId="0" fontId="6" fillId="3" borderId="145" xfId="0" applyFont="1" applyFill="1" applyBorder="1" applyAlignment="1">
      <alignment vertical="center" wrapText="1"/>
    </xf>
    <xf numFmtId="0" fontId="6" fillId="3" borderId="1" xfId="0" applyFont="1" applyFill="1" applyBorder="1" applyAlignment="1">
      <alignment horizontal="center" vertical="center" wrapText="1"/>
    </xf>
    <xf numFmtId="0" fontId="6" fillId="3" borderId="23" xfId="0" applyFont="1" applyFill="1" applyBorder="1"/>
    <xf numFmtId="0" fontId="6" fillId="3" borderId="1" xfId="0" applyFont="1" applyFill="1" applyBorder="1" applyAlignment="1">
      <alignment horizontal="right"/>
    </xf>
    <xf numFmtId="0" fontId="6" fillId="3" borderId="128" xfId="0" applyFont="1" applyFill="1" applyBorder="1" applyAlignment="1">
      <alignment vertical="center" wrapText="1"/>
    </xf>
    <xf numFmtId="0" fontId="6" fillId="3" borderId="145" xfId="0" applyFont="1" applyFill="1" applyBorder="1" applyAlignment="1">
      <alignment horizontal="center" vertical="center" wrapText="1"/>
    </xf>
    <xf numFmtId="0" fontId="6" fillId="3" borderId="58" xfId="0" applyFont="1" applyFill="1" applyBorder="1" applyAlignment="1">
      <alignment horizontal="center" vertical="center" wrapText="1"/>
    </xf>
    <xf numFmtId="0" fontId="6" fillId="3" borderId="146" xfId="0" applyFont="1" applyFill="1" applyBorder="1" applyAlignment="1">
      <alignment horizontal="center" vertical="center" wrapText="1"/>
    </xf>
    <xf numFmtId="0" fontId="6" fillId="3" borderId="151" xfId="0" applyFont="1" applyFill="1" applyBorder="1" applyAlignment="1">
      <alignment horizontal="right" vertical="center" wrapText="1"/>
    </xf>
    <xf numFmtId="0" fontId="106" fillId="3" borderId="23" xfId="0" applyFont="1" applyFill="1" applyBorder="1" applyAlignment="1">
      <alignment vertical="center" wrapText="1"/>
    </xf>
    <xf numFmtId="0" fontId="6" fillId="3" borderId="1" xfId="0" applyFont="1" applyFill="1" applyBorder="1" applyAlignment="1">
      <alignment horizontal="right" vertical="center"/>
    </xf>
    <xf numFmtId="0" fontId="6" fillId="3" borderId="84" xfId="0" applyFont="1" applyFill="1" applyBorder="1" applyAlignment="1">
      <alignment horizontal="center" vertical="center" wrapText="1"/>
    </xf>
    <xf numFmtId="0" fontId="6" fillId="3" borderId="83" xfId="0" applyFont="1" applyFill="1" applyBorder="1" applyAlignment="1">
      <alignment horizontal="center" vertical="center" wrapText="1"/>
    </xf>
    <xf numFmtId="0" fontId="6" fillId="3" borderId="82" xfId="0" applyFont="1" applyFill="1" applyBorder="1" applyAlignment="1">
      <alignment horizontal="center" vertical="center" wrapText="1"/>
    </xf>
    <xf numFmtId="0" fontId="6" fillId="3" borderId="147" xfId="0" applyFont="1" applyFill="1" applyBorder="1" applyAlignment="1">
      <alignment horizontal="center" vertical="center" wrapText="1"/>
    </xf>
    <xf numFmtId="49" fontId="4" fillId="3" borderId="145" xfId="0" applyNumberFormat="1" applyFont="1" applyFill="1" applyBorder="1" applyAlignment="1">
      <alignment horizontal="center" vertical="center"/>
    </xf>
    <xf numFmtId="49" fontId="4" fillId="3" borderId="58" xfId="0" applyNumberFormat="1" applyFont="1" applyFill="1" applyBorder="1" applyAlignment="1">
      <alignment horizontal="center" vertical="center"/>
    </xf>
    <xf numFmtId="0" fontId="6" fillId="3" borderId="149" xfId="0" applyFont="1" applyFill="1" applyBorder="1" applyAlignment="1">
      <alignment horizontal="center" vertical="center" wrapText="1"/>
    </xf>
    <xf numFmtId="170" fontId="6" fillId="3" borderId="23" xfId="0" applyNumberFormat="1" applyFont="1" applyFill="1" applyBorder="1" applyAlignment="1">
      <alignment vertical="center" wrapText="1"/>
    </xf>
    <xf numFmtId="49" fontId="4" fillId="3" borderId="1" xfId="0" applyNumberFormat="1" applyFont="1" applyFill="1" applyBorder="1" applyAlignment="1">
      <alignment horizontal="center" vertical="center"/>
    </xf>
    <xf numFmtId="49" fontId="4" fillId="3" borderId="23" xfId="0" applyNumberFormat="1" applyFont="1" applyFill="1" applyBorder="1" applyAlignment="1">
      <alignment horizontal="center" vertical="center"/>
    </xf>
    <xf numFmtId="170" fontId="6" fillId="3" borderId="63" xfId="0" applyNumberFormat="1" applyFont="1" applyFill="1" applyBorder="1" applyAlignment="1">
      <alignment vertical="center" wrapText="1"/>
    </xf>
    <xf numFmtId="49" fontId="4" fillId="3" borderId="63" xfId="0" applyNumberFormat="1" applyFont="1" applyFill="1" applyBorder="1" applyAlignment="1">
      <alignment horizontal="center" vertical="center"/>
    </xf>
    <xf numFmtId="0" fontId="6" fillId="3" borderId="63" xfId="0" applyFont="1" applyFill="1" applyBorder="1" applyAlignment="1">
      <alignment horizontal="right" vertical="center"/>
    </xf>
    <xf numFmtId="0" fontId="6" fillId="3" borderId="145" xfId="0" applyFont="1" applyFill="1" applyBorder="1" applyAlignment="1">
      <alignment horizontal="left" vertical="center" wrapText="1"/>
    </xf>
    <xf numFmtId="0" fontId="6" fillId="3" borderId="58" xfId="0" applyFont="1" applyFill="1" applyBorder="1" applyAlignment="1">
      <alignment horizontal="left" vertical="center" wrapText="1"/>
    </xf>
    <xf numFmtId="0" fontId="6" fillId="3" borderId="146" xfId="0" applyFont="1" applyFill="1" applyBorder="1" applyAlignment="1">
      <alignment horizontal="left" vertical="center" wrapText="1"/>
    </xf>
    <xf numFmtId="0" fontId="6" fillId="3" borderId="147" xfId="0" applyFont="1" applyFill="1" applyBorder="1" applyAlignment="1">
      <alignment horizontal="left" vertical="center" wrapText="1"/>
    </xf>
    <xf numFmtId="9" fontId="6" fillId="3" borderId="84" xfId="0" applyNumberFormat="1" applyFont="1" applyFill="1" applyBorder="1" applyAlignment="1">
      <alignment horizontal="center" vertical="center" wrapText="1"/>
    </xf>
    <xf numFmtId="0" fontId="6" fillId="3" borderId="144" xfId="0" applyFont="1" applyFill="1" applyBorder="1" applyAlignment="1">
      <alignment horizontal="center" vertical="center" wrapText="1"/>
    </xf>
    <xf numFmtId="9" fontId="6" fillId="3" borderId="83" xfId="0" applyNumberFormat="1" applyFont="1" applyFill="1" applyBorder="1" applyAlignment="1">
      <alignment horizontal="center" vertical="center" wrapText="1"/>
    </xf>
    <xf numFmtId="9" fontId="6" fillId="3" borderId="58" xfId="0" applyNumberFormat="1" applyFont="1" applyFill="1" applyBorder="1" applyAlignment="1">
      <alignment horizontal="center" vertical="center" wrapText="1"/>
    </xf>
    <xf numFmtId="9" fontId="6" fillId="3" borderId="1" xfId="0" applyNumberFormat="1" applyFont="1" applyFill="1" applyBorder="1" applyAlignment="1">
      <alignment horizontal="center" vertical="center" wrapText="1"/>
    </xf>
    <xf numFmtId="0" fontId="6" fillId="3" borderId="128" xfId="0" applyFont="1" applyFill="1" applyBorder="1" applyAlignment="1">
      <alignment horizontal="right" vertical="center" wrapText="1"/>
    </xf>
    <xf numFmtId="9" fontId="6" fillId="3" borderId="63" xfId="0" applyNumberFormat="1" applyFont="1" applyFill="1" applyBorder="1" applyAlignment="1">
      <alignment horizontal="center" vertical="center" wrapText="1"/>
    </xf>
    <xf numFmtId="0" fontId="6" fillId="3" borderId="149" xfId="0" applyFont="1" applyFill="1" applyBorder="1"/>
    <xf numFmtId="0" fontId="6" fillId="3" borderId="1" xfId="0" applyFont="1" applyFill="1" applyBorder="1" applyAlignment="1">
      <alignment horizontal="center" vertical="top" wrapText="1"/>
    </xf>
    <xf numFmtId="0" fontId="6" fillId="3" borderId="63" xfId="0" applyFont="1" applyFill="1" applyBorder="1" applyAlignment="1">
      <alignment horizontal="center" vertical="top" wrapText="1"/>
    </xf>
    <xf numFmtId="0" fontId="6" fillId="3" borderId="1" xfId="0" applyFont="1" applyFill="1" applyBorder="1" applyAlignment="1">
      <alignment horizontal="left" vertical="center" wrapText="1"/>
    </xf>
    <xf numFmtId="0" fontId="6" fillId="3" borderId="23" xfId="0" applyFont="1" applyFill="1" applyBorder="1" applyAlignment="1">
      <alignment horizontal="center"/>
    </xf>
    <xf numFmtId="0" fontId="6" fillId="3" borderId="128" xfId="0" applyFont="1" applyFill="1" applyBorder="1"/>
    <xf numFmtId="0" fontId="12" fillId="0" borderId="29" xfId="0" applyFont="1" applyBorder="1" applyAlignment="1">
      <alignment vertical="center" wrapText="1"/>
    </xf>
    <xf numFmtId="0" fontId="0" fillId="0" borderId="0" xfId="0" applyAlignment="1">
      <alignment vertical="center"/>
    </xf>
    <xf numFmtId="0" fontId="20" fillId="0" borderId="17" xfId="0" applyFont="1" applyBorder="1" applyAlignment="1">
      <alignment horizontal="left" vertical="center" wrapText="1"/>
    </xf>
    <xf numFmtId="0" fontId="21" fillId="0" borderId="0" xfId="0" applyFont="1" applyAlignment="1">
      <alignment vertical="center"/>
    </xf>
    <xf numFmtId="0" fontId="25" fillId="0" borderId="23" xfId="0" applyFont="1" applyBorder="1" applyAlignment="1">
      <alignment vertical="center" wrapText="1"/>
    </xf>
    <xf numFmtId="0" fontId="26" fillId="0" borderId="23" xfId="0" applyFont="1" applyBorder="1" applyAlignment="1">
      <alignment vertical="center" wrapText="1"/>
    </xf>
    <xf numFmtId="0" fontId="28" fillId="0" borderId="23" xfId="0" applyFont="1" applyBorder="1" applyAlignment="1">
      <alignment horizontal="left" vertical="center" wrapText="1"/>
    </xf>
    <xf numFmtId="0" fontId="29" fillId="0" borderId="23" xfId="0" applyFont="1" applyBorder="1" applyAlignment="1">
      <alignment vertical="center" wrapText="1"/>
    </xf>
    <xf numFmtId="0" fontId="30" fillId="0" borderId="23" xfId="0" applyFont="1" applyBorder="1" applyAlignment="1">
      <alignment horizontal="left" vertical="center" wrapText="1"/>
    </xf>
    <xf numFmtId="0" fontId="0" fillId="0" borderId="71" xfId="0" applyBorder="1" applyAlignment="1">
      <alignment vertical="center"/>
    </xf>
    <xf numFmtId="0" fontId="35" fillId="0" borderId="23" xfId="0" applyFont="1" applyBorder="1" applyAlignment="1">
      <alignment vertical="center" wrapText="1"/>
    </xf>
    <xf numFmtId="10" fontId="3" fillId="0" borderId="23" xfId="0" applyNumberFormat="1" applyFont="1" applyBorder="1" applyAlignment="1">
      <alignment vertical="center"/>
    </xf>
    <xf numFmtId="0" fontId="3" fillId="0" borderId="29" xfId="0" applyFont="1" applyBorder="1" applyAlignment="1">
      <alignment horizontal="right" vertical="center" wrapText="1"/>
    </xf>
    <xf numFmtId="171" fontId="3" fillId="0" borderId="23" xfId="0" applyNumberFormat="1" applyFont="1" applyBorder="1" applyAlignment="1">
      <alignment vertical="center"/>
    </xf>
    <xf numFmtId="0" fontId="37" fillId="0" borderId="23" xfId="0" applyFont="1" applyBorder="1" applyAlignment="1">
      <alignment horizontal="left" vertical="center" wrapText="1"/>
    </xf>
    <xf numFmtId="0" fontId="38" fillId="0" borderId="23" xfId="0" applyFont="1" applyBorder="1" applyAlignment="1">
      <alignment vertical="center"/>
    </xf>
    <xf numFmtId="0" fontId="12" fillId="0" borderId="0" xfId="0" applyFont="1" applyAlignment="1">
      <alignment vertical="center" wrapText="1"/>
    </xf>
    <xf numFmtId="171" fontId="12" fillId="0" borderId="23" xfId="0" applyNumberFormat="1" applyFont="1" applyBorder="1" applyAlignment="1">
      <alignment vertical="center" wrapText="1"/>
    </xf>
    <xf numFmtId="0" fontId="39" fillId="0" borderId="23" xfId="0" applyFont="1" applyBorder="1" applyAlignment="1">
      <alignment vertical="center" wrapText="1"/>
    </xf>
    <xf numFmtId="0" fontId="3" fillId="0" borderId="0" xfId="0" applyFont="1" applyAlignment="1">
      <alignment horizontal="left" vertical="center" wrapText="1"/>
    </xf>
    <xf numFmtId="10" fontId="3" fillId="0" borderId="17" xfId="0" applyNumberFormat="1" applyFont="1" applyBorder="1" applyAlignment="1">
      <alignment vertical="center" wrapText="1"/>
    </xf>
    <xf numFmtId="0" fontId="3" fillId="0" borderId="24" xfId="0" applyFont="1" applyBorder="1" applyAlignment="1">
      <alignment horizontal="left" vertical="center" wrapText="1"/>
    </xf>
    <xf numFmtId="9" fontId="3" fillId="0" borderId="24" xfId="0" applyNumberFormat="1" applyFont="1" applyBorder="1" applyAlignment="1">
      <alignment vertical="center" wrapText="1"/>
    </xf>
    <xf numFmtId="1" fontId="3" fillId="0" borderId="24" xfId="0" applyNumberFormat="1" applyFont="1" applyBorder="1" applyAlignment="1">
      <alignment vertical="center" wrapText="1"/>
    </xf>
    <xf numFmtId="171" fontId="3" fillId="0" borderId="24" xfId="0" applyNumberFormat="1" applyFont="1" applyBorder="1" applyAlignment="1">
      <alignment vertical="center" wrapText="1"/>
    </xf>
    <xf numFmtId="0" fontId="36" fillId="0" borderId="23" xfId="0" applyFont="1" applyBorder="1" applyAlignment="1">
      <alignment vertical="center" wrapText="1"/>
    </xf>
    <xf numFmtId="0" fontId="42" fillId="0" borderId="23" xfId="0" applyFont="1" applyBorder="1" applyAlignment="1">
      <alignment vertical="center" wrapText="1"/>
    </xf>
    <xf numFmtId="0" fontId="1" fillId="0" borderId="152" xfId="0" applyFont="1" applyBorder="1" applyAlignment="1">
      <alignment vertical="center" wrapText="1"/>
    </xf>
    <xf numFmtId="0" fontId="1" fillId="0" borderId="152" xfId="0" applyFont="1" applyBorder="1" applyAlignment="1">
      <alignment horizontal="center" vertical="center" wrapText="1"/>
    </xf>
    <xf numFmtId="0" fontId="1" fillId="0" borderId="152" xfId="0" applyFont="1" applyBorder="1" applyAlignment="1">
      <alignment horizontal="right" vertical="center" wrapText="1"/>
    </xf>
    <xf numFmtId="14" fontId="1" fillId="0" borderId="152" xfId="0" applyNumberFormat="1" applyFont="1" applyBorder="1" applyAlignment="1">
      <alignment horizontal="right" vertical="center" wrapText="1"/>
    </xf>
    <xf numFmtId="0" fontId="1" fillId="0" borderId="152" xfId="0" applyFont="1" applyBorder="1" applyAlignment="1">
      <alignment wrapText="1"/>
    </xf>
    <xf numFmtId="0" fontId="1" fillId="0" borderId="152" xfId="0" applyFont="1" applyBorder="1" applyAlignment="1">
      <alignment horizontal="right" wrapText="1"/>
    </xf>
    <xf numFmtId="4" fontId="1" fillId="0" borderId="152" xfId="0" applyNumberFormat="1" applyFont="1" applyBorder="1" applyAlignment="1">
      <alignment horizontal="right" vertical="center" wrapText="1"/>
    </xf>
    <xf numFmtId="0" fontId="113" fillId="0" borderId="152" xfId="1" applyFill="1" applyBorder="1" applyAlignment="1">
      <alignment vertical="center" wrapText="1"/>
    </xf>
    <xf numFmtId="0" fontId="1" fillId="17" borderId="124" xfId="0" applyFont="1" applyFill="1" applyBorder="1" applyAlignment="1">
      <alignment wrapText="1"/>
    </xf>
    <xf numFmtId="0" fontId="44" fillId="17" borderId="153" xfId="0" applyFont="1" applyFill="1" applyBorder="1" applyAlignment="1">
      <alignment vertical="center"/>
    </xf>
    <xf numFmtId="0" fontId="1" fillId="17" borderId="154" xfId="0" applyFont="1" applyFill="1" applyBorder="1" applyAlignment="1">
      <alignment wrapText="1"/>
    </xf>
    <xf numFmtId="0" fontId="1" fillId="17" borderId="152" xfId="0" applyFont="1" applyFill="1" applyBorder="1" applyAlignment="1">
      <alignment wrapText="1"/>
    </xf>
    <xf numFmtId="0" fontId="1" fillId="0" borderId="155" xfId="0" applyFont="1" applyBorder="1" applyAlignment="1">
      <alignment wrapText="1"/>
    </xf>
    <xf numFmtId="0" fontId="113" fillId="0" borderId="158" xfId="1" applyBorder="1" applyAlignment="1">
      <alignment wrapText="1"/>
    </xf>
    <xf numFmtId="0" fontId="65" fillId="18" borderId="158" xfId="0" applyFont="1" applyFill="1" applyBorder="1" applyAlignment="1">
      <alignment wrapText="1"/>
    </xf>
    <xf numFmtId="0" fontId="6" fillId="0" borderId="158" xfId="0" applyFont="1" applyBorder="1" applyAlignment="1">
      <alignment wrapText="1"/>
    </xf>
    <xf numFmtId="0" fontId="6" fillId="0" borderId="158" xfId="0" applyFont="1" applyBorder="1" applyAlignment="1">
      <alignment horizontal="right" wrapText="1"/>
    </xf>
    <xf numFmtId="0" fontId="65" fillId="18" borderId="169" xfId="0" applyFont="1" applyFill="1" applyBorder="1" applyAlignment="1">
      <alignment wrapText="1"/>
    </xf>
    <xf numFmtId="0" fontId="41" fillId="0" borderId="169" xfId="0" applyFont="1" applyBorder="1" applyAlignment="1">
      <alignment vertical="center"/>
    </xf>
    <xf numFmtId="0" fontId="1" fillId="0" borderId="169" xfId="0" applyFont="1" applyBorder="1" applyAlignment="1">
      <alignment wrapText="1"/>
    </xf>
    <xf numFmtId="0" fontId="1" fillId="0" borderId="158" xfId="0" applyFont="1" applyBorder="1" applyAlignment="1">
      <alignment wrapText="1"/>
    </xf>
    <xf numFmtId="0" fontId="4" fillId="0" borderId="158" xfId="0" applyFont="1" applyBorder="1" applyAlignment="1">
      <alignment wrapText="1"/>
    </xf>
    <xf numFmtId="0" fontId="65" fillId="0" borderId="158" xfId="0" applyFont="1" applyBorder="1" applyAlignment="1">
      <alignment wrapText="1"/>
    </xf>
    <xf numFmtId="0" fontId="1" fillId="0" borderId="174" xfId="0" applyFont="1" applyBorder="1" applyAlignment="1">
      <alignment wrapText="1"/>
    </xf>
    <xf numFmtId="0" fontId="6" fillId="0" borderId="174" xfId="0" applyFont="1" applyBorder="1" applyAlignment="1">
      <alignment horizontal="right" wrapText="1"/>
    </xf>
    <xf numFmtId="0" fontId="6" fillId="0" borderId="158" xfId="0" applyFont="1" applyBorder="1" applyAlignment="1">
      <alignment horizontal="center" wrapText="1"/>
    </xf>
    <xf numFmtId="0" fontId="65" fillId="18" borderId="174" xfId="0" applyFont="1" applyFill="1" applyBorder="1" applyAlignment="1">
      <alignment wrapText="1"/>
    </xf>
    <xf numFmtId="0" fontId="1" fillId="18" borderId="174" xfId="0" applyFont="1" applyFill="1" applyBorder="1" applyAlignment="1">
      <alignment wrapText="1"/>
    </xf>
    <xf numFmtId="0" fontId="68" fillId="0" borderId="158" xfId="0" applyFont="1" applyBorder="1" applyAlignment="1">
      <alignment horizontal="right" wrapText="1"/>
    </xf>
    <xf numFmtId="0" fontId="41" fillId="0" borderId="158" xfId="0" applyFont="1" applyBorder="1" applyAlignment="1">
      <alignment wrapText="1"/>
    </xf>
    <xf numFmtId="0" fontId="1" fillId="18" borderId="158" xfId="0" applyFont="1" applyFill="1" applyBorder="1" applyAlignment="1">
      <alignment wrapText="1"/>
    </xf>
    <xf numFmtId="0" fontId="6" fillId="0" borderId="174" xfId="0" applyFont="1" applyBorder="1" applyAlignment="1">
      <alignment horizontal="center" wrapText="1"/>
    </xf>
    <xf numFmtId="3" fontId="6" fillId="0" borderId="158" xfId="0" applyNumberFormat="1" applyFont="1" applyBorder="1" applyAlignment="1">
      <alignment horizontal="right" wrapText="1"/>
    </xf>
    <xf numFmtId="0" fontId="41" fillId="0" borderId="174" xfId="0" applyFont="1" applyBorder="1" applyAlignment="1">
      <alignment wrapText="1"/>
    </xf>
    <xf numFmtId="0" fontId="6" fillId="0" borderId="169" xfId="0" applyFont="1" applyBorder="1" applyAlignment="1">
      <alignment horizontal="center" vertical="top" wrapText="1"/>
    </xf>
    <xf numFmtId="0" fontId="6" fillId="0" borderId="174" xfId="0" applyFont="1" applyBorder="1" applyAlignment="1">
      <alignment wrapText="1"/>
    </xf>
    <xf numFmtId="0" fontId="51" fillId="0" borderId="158" xfId="0" applyFont="1" applyBorder="1" applyAlignment="1">
      <alignment wrapText="1"/>
    </xf>
    <xf numFmtId="0" fontId="4" fillId="17" borderId="173" xfId="0" applyFont="1" applyFill="1" applyBorder="1" applyAlignment="1">
      <alignment horizontal="center" wrapText="1"/>
    </xf>
    <xf numFmtId="0" fontId="1" fillId="0" borderId="169" xfId="0" applyFont="1" applyBorder="1" applyAlignment="1">
      <alignment horizontal="right" wrapText="1"/>
    </xf>
    <xf numFmtId="0" fontId="1" fillId="0" borderId="158" xfId="0" applyFont="1" applyBorder="1" applyAlignment="1">
      <alignment horizontal="right" wrapText="1"/>
    </xf>
    <xf numFmtId="0" fontId="1" fillId="0" borderId="124" xfId="0" applyFont="1" applyBorder="1" applyAlignment="1">
      <alignment wrapText="1"/>
    </xf>
    <xf numFmtId="0" fontId="44" fillId="0" borderId="154" xfId="0" applyFont="1" applyBorder="1" applyAlignment="1">
      <alignment vertical="center"/>
    </xf>
    <xf numFmtId="0" fontId="1" fillId="0" borderId="154" xfId="0" applyFont="1" applyBorder="1" applyAlignment="1">
      <alignment vertical="center" wrapText="1"/>
    </xf>
    <xf numFmtId="0" fontId="113" fillId="0" borderId="158" xfId="1" applyBorder="1" applyAlignment="1">
      <alignment vertical="center" wrapText="1"/>
    </xf>
    <xf numFmtId="0" fontId="65" fillId="0" borderId="158" xfId="0" applyFont="1" applyBorder="1" applyAlignment="1">
      <alignment vertical="center" wrapText="1"/>
    </xf>
    <xf numFmtId="0" fontId="6" fillId="0" borderId="169" xfId="0" applyFont="1" applyBorder="1" applyAlignment="1">
      <alignment vertical="center"/>
    </xf>
    <xf numFmtId="0" fontId="65" fillId="0" borderId="174" xfId="0" applyFont="1" applyBorder="1" applyAlignment="1">
      <alignment vertical="center" wrapText="1"/>
    </xf>
    <xf numFmtId="0" fontId="1" fillId="0" borderId="174" xfId="0" applyFont="1" applyBorder="1" applyAlignment="1">
      <alignment vertical="center" wrapText="1"/>
    </xf>
    <xf numFmtId="0" fontId="1" fillId="0" borderId="158" xfId="0" applyFont="1" applyBorder="1" applyAlignment="1">
      <alignment vertical="center" wrapText="1"/>
    </xf>
    <xf numFmtId="3" fontId="1" fillId="0" borderId="158" xfId="0" applyNumberFormat="1" applyFont="1" applyBorder="1" applyAlignment="1">
      <alignment horizontal="right" wrapText="1"/>
    </xf>
    <xf numFmtId="0" fontId="6" fillId="0" borderId="169" xfId="0" applyFont="1" applyBorder="1" applyAlignment="1">
      <alignment horizontal="center" wrapText="1"/>
    </xf>
    <xf numFmtId="0" fontId="6" fillId="0" borderId="155" xfId="0" applyFont="1" applyBorder="1" applyAlignment="1">
      <alignment horizontal="center" vertical="top" wrapText="1"/>
    </xf>
    <xf numFmtId="0" fontId="6" fillId="0" borderId="158" xfId="0" applyFont="1" applyBorder="1" applyAlignment="1">
      <alignment vertical="center" wrapText="1"/>
    </xf>
    <xf numFmtId="0" fontId="51" fillId="0" borderId="158" xfId="0" applyFont="1" applyBorder="1" applyAlignment="1">
      <alignment vertical="center" wrapText="1"/>
    </xf>
    <xf numFmtId="0" fontId="4" fillId="0" borderId="173" xfId="0" applyFont="1" applyBorder="1" applyAlignment="1">
      <alignment horizontal="center" vertical="center" wrapText="1"/>
    </xf>
    <xf numFmtId="0" fontId="115" fillId="0" borderId="124" xfId="0" applyFont="1" applyBorder="1" applyAlignment="1">
      <alignment wrapText="1"/>
    </xf>
    <xf numFmtId="0" fontId="116" fillId="0" borderId="154" xfId="0" applyFont="1" applyBorder="1" applyAlignment="1">
      <alignment vertical="center"/>
    </xf>
    <xf numFmtId="0" fontId="115" fillId="0" borderId="154" xfId="0" applyFont="1" applyBorder="1" applyAlignment="1">
      <alignment vertical="center" wrapText="1"/>
    </xf>
    <xf numFmtId="0" fontId="115" fillId="0" borderId="152" xfId="0" applyFont="1" applyBorder="1" applyAlignment="1">
      <alignment vertical="center" wrapText="1"/>
    </xf>
    <xf numFmtId="0" fontId="115" fillId="0" borderId="155" xfId="0" applyFont="1" applyBorder="1" applyAlignment="1">
      <alignment wrapText="1"/>
    </xf>
    <xf numFmtId="0" fontId="115" fillId="0" borderId="0" xfId="0" applyFont="1"/>
    <xf numFmtId="0" fontId="117" fillId="0" borderId="158" xfId="1" applyFont="1" applyBorder="1" applyAlignment="1">
      <alignment vertical="center" wrapText="1"/>
    </xf>
    <xf numFmtId="0" fontId="119" fillId="0" borderId="158" xfId="0" applyFont="1" applyBorder="1" applyAlignment="1">
      <alignment vertical="center" wrapText="1"/>
    </xf>
    <xf numFmtId="0" fontId="118" fillId="0" borderId="158" xfId="0" applyFont="1" applyBorder="1" applyAlignment="1">
      <alignment wrapText="1"/>
    </xf>
    <xf numFmtId="0" fontId="115" fillId="0" borderId="158" xfId="0" applyFont="1" applyBorder="1" applyAlignment="1">
      <alignment wrapText="1"/>
    </xf>
    <xf numFmtId="0" fontId="120" fillId="0" borderId="158" xfId="0" applyFont="1" applyBorder="1" applyAlignment="1">
      <alignment horizontal="right" wrapText="1"/>
    </xf>
    <xf numFmtId="0" fontId="119" fillId="0" borderId="158" xfId="0" applyFont="1" applyBorder="1" applyAlignment="1">
      <alignment wrapText="1"/>
    </xf>
    <xf numFmtId="0" fontId="116" fillId="0" borderId="158" xfId="0" applyFont="1" applyBorder="1" applyAlignment="1">
      <alignment wrapText="1"/>
    </xf>
    <xf numFmtId="0" fontId="118" fillId="0" borderId="174" xfId="0" applyFont="1" applyBorder="1" applyAlignment="1">
      <alignment horizontal="right" wrapText="1"/>
    </xf>
    <xf numFmtId="0" fontId="115" fillId="0" borderId="174" xfId="0" applyFont="1" applyBorder="1" applyAlignment="1">
      <alignment wrapText="1"/>
    </xf>
    <xf numFmtId="0" fontId="118" fillId="0" borderId="158" xfId="0" applyFont="1" applyBorder="1" applyAlignment="1">
      <alignment horizontal="right" wrapText="1"/>
    </xf>
    <xf numFmtId="0" fontId="118" fillId="0" borderId="169" xfId="0" applyFont="1" applyBorder="1" applyAlignment="1">
      <alignment horizontal="right" wrapText="1"/>
    </xf>
    <xf numFmtId="0" fontId="115" fillId="0" borderId="169" xfId="0" applyFont="1" applyBorder="1" applyAlignment="1">
      <alignment horizontal="center" vertical="center"/>
    </xf>
    <xf numFmtId="0" fontId="115" fillId="0" borderId="169" xfId="0" applyFont="1" applyBorder="1" applyAlignment="1">
      <alignment wrapText="1"/>
    </xf>
    <xf numFmtId="0" fontId="119" fillId="0" borderId="174" xfId="0" applyFont="1" applyBorder="1" applyAlignment="1">
      <alignment vertical="center" wrapText="1"/>
    </xf>
    <xf numFmtId="0" fontId="115" fillId="0" borderId="174" xfId="0" applyFont="1" applyBorder="1" applyAlignment="1">
      <alignment vertical="center" wrapText="1"/>
    </xf>
    <xf numFmtId="0" fontId="115" fillId="0" borderId="158" xfId="0" applyFont="1" applyBorder="1" applyAlignment="1">
      <alignment horizontal="right" wrapText="1"/>
    </xf>
    <xf numFmtId="0" fontId="115" fillId="0" borderId="158" xfId="0" applyFont="1" applyBorder="1" applyAlignment="1">
      <alignment vertical="center" wrapText="1"/>
    </xf>
    <xf numFmtId="0" fontId="116" fillId="0" borderId="174" xfId="0" applyFont="1" applyBorder="1" applyAlignment="1">
      <alignment horizontal="center" wrapText="1"/>
    </xf>
    <xf numFmtId="3" fontId="115" fillId="0" borderId="158" xfId="0" applyNumberFormat="1" applyFont="1" applyBorder="1" applyAlignment="1">
      <alignment horizontal="right" wrapText="1"/>
    </xf>
    <xf numFmtId="0" fontId="121" fillId="0" borderId="174" xfId="0" applyFont="1" applyBorder="1" applyAlignment="1">
      <alignment wrapText="1"/>
    </xf>
    <xf numFmtId="9" fontId="115" fillId="0" borderId="158" xfId="0" applyNumberFormat="1" applyFont="1" applyBorder="1" applyAlignment="1">
      <alignment horizontal="right" wrapText="1"/>
    </xf>
    <xf numFmtId="0" fontId="115" fillId="0" borderId="169" xfId="0" applyFont="1" applyBorder="1" applyAlignment="1">
      <alignment horizontal="center" wrapText="1"/>
    </xf>
    <xf numFmtId="0" fontId="115" fillId="0" borderId="158" xfId="0" applyFont="1" applyBorder="1" applyAlignment="1">
      <alignment horizontal="center" wrapText="1"/>
    </xf>
    <xf numFmtId="0" fontId="115" fillId="0" borderId="158" xfId="0" applyFont="1" applyBorder="1" applyAlignment="1">
      <alignment horizontal="center" vertical="center" wrapText="1"/>
    </xf>
    <xf numFmtId="9" fontId="115" fillId="0" borderId="158" xfId="0" applyNumberFormat="1" applyFont="1" applyBorder="1" applyAlignment="1">
      <alignment horizontal="center" vertical="center" wrapText="1"/>
    </xf>
    <xf numFmtId="0" fontId="121" fillId="0" borderId="155" xfId="0" applyFont="1" applyBorder="1" applyAlignment="1">
      <alignment wrapText="1"/>
    </xf>
    <xf numFmtId="9" fontId="115" fillId="0" borderId="169" xfId="0" applyNumberFormat="1" applyFont="1" applyBorder="1" applyAlignment="1">
      <alignment horizontal="right" wrapText="1"/>
    </xf>
    <xf numFmtId="0" fontId="118" fillId="0" borderId="155" xfId="0" applyFont="1" applyBorder="1" applyAlignment="1">
      <alignment horizontal="center" vertical="top" wrapText="1"/>
    </xf>
    <xf numFmtId="0" fontId="118" fillId="0" borderId="174" xfId="0" applyFont="1" applyBorder="1" applyAlignment="1">
      <alignment wrapText="1"/>
    </xf>
    <xf numFmtId="0" fontId="118" fillId="0" borderId="158" xfId="0" applyFont="1" applyBorder="1" applyAlignment="1">
      <alignment vertical="center" wrapText="1"/>
    </xf>
    <xf numFmtId="0" fontId="122" fillId="0" borderId="158" xfId="0" applyFont="1" applyBorder="1" applyAlignment="1">
      <alignment vertical="center" wrapText="1"/>
    </xf>
    <xf numFmtId="0" fontId="116" fillId="0" borderId="173" xfId="0" applyFont="1" applyBorder="1" applyAlignment="1">
      <alignment horizontal="center" vertical="center" wrapText="1"/>
    </xf>
    <xf numFmtId="0" fontId="3" fillId="0" borderId="17" xfId="0" applyFont="1" applyBorder="1" applyAlignment="1">
      <alignment horizontal="center" vertical="center" wrapText="1"/>
    </xf>
    <xf numFmtId="0" fontId="8" fillId="9" borderId="13" xfId="0" applyFont="1" applyFill="1" applyBorder="1" applyAlignment="1">
      <alignment horizontal="center" vertical="center" wrapText="1"/>
    </xf>
    <xf numFmtId="0" fontId="5" fillId="0" borderId="10" xfId="0" applyFont="1" applyBorder="1"/>
    <xf numFmtId="0" fontId="5" fillId="0" borderId="12" xfId="0" applyFont="1" applyBorder="1"/>
    <xf numFmtId="0" fontId="4" fillId="3" borderId="2" xfId="0" applyFont="1" applyFill="1" applyBorder="1" applyAlignment="1">
      <alignment horizontal="center" vertical="center"/>
    </xf>
    <xf numFmtId="0" fontId="5" fillId="0" borderId="3" xfId="0" applyFont="1" applyBorder="1"/>
    <xf numFmtId="0" fontId="7" fillId="3" borderId="4" xfId="0" applyFont="1" applyFill="1" applyBorder="1" applyAlignment="1">
      <alignment horizontal="center" vertical="center" wrapText="1"/>
    </xf>
    <xf numFmtId="0" fontId="5" fillId="0" borderId="5" xfId="0" applyFont="1" applyBorder="1"/>
    <xf numFmtId="0" fontId="8" fillId="9" borderId="8" xfId="0" applyFont="1" applyFill="1" applyBorder="1" applyAlignment="1">
      <alignment horizontal="center" vertical="center" wrapText="1"/>
    </xf>
    <xf numFmtId="0" fontId="5" fillId="0" borderId="16" xfId="0" applyFont="1" applyBorder="1"/>
    <xf numFmtId="0" fontId="2" fillId="0" borderId="17" xfId="0" applyFont="1" applyBorder="1" applyAlignment="1">
      <alignment horizontal="center" vertical="center" wrapText="1"/>
    </xf>
    <xf numFmtId="0" fontId="5" fillId="0" borderId="18" xfId="0" applyFont="1" applyBorder="1"/>
    <xf numFmtId="0" fontId="2" fillId="0" borderId="17" xfId="0" applyFont="1" applyBorder="1" applyAlignment="1">
      <alignment horizontal="left" vertical="center" wrapText="1"/>
    </xf>
    <xf numFmtId="0" fontId="2" fillId="0" borderId="17" xfId="0" applyFont="1" applyBorder="1" applyAlignment="1">
      <alignment horizontal="right" vertical="center" wrapText="1"/>
    </xf>
    <xf numFmtId="0" fontId="3" fillId="0" borderId="17" xfId="0" applyFont="1" applyBorder="1" applyAlignment="1">
      <alignment horizontal="right" vertical="center" wrapText="1"/>
    </xf>
    <xf numFmtId="0" fontId="2" fillId="0" borderId="19" xfId="0" applyFont="1" applyBorder="1" applyAlignment="1">
      <alignment horizontal="left" vertical="center" wrapText="1"/>
    </xf>
    <xf numFmtId="0" fontId="5" fillId="0" borderId="20" xfId="0" applyFont="1" applyBorder="1"/>
    <xf numFmtId="0" fontId="5" fillId="0" borderId="21" xfId="0" applyFont="1" applyBorder="1"/>
    <xf numFmtId="0" fontId="3" fillId="0" borderId="25" xfId="0" applyFont="1" applyBorder="1" applyAlignment="1">
      <alignment horizontal="right" vertical="center" wrapText="1"/>
    </xf>
    <xf numFmtId="0" fontId="5" fillId="0" borderId="26" xfId="0" applyFont="1" applyBorder="1"/>
    <xf numFmtId="0" fontId="2" fillId="0" borderId="35" xfId="0" applyFont="1" applyBorder="1" applyAlignment="1">
      <alignment horizontal="center" vertical="center" wrapText="1"/>
    </xf>
    <xf numFmtId="0" fontId="5" fillId="0" borderId="35" xfId="0" applyFont="1" applyBorder="1"/>
    <xf numFmtId="0" fontId="5" fillId="0" borderId="36" xfId="0" applyFont="1" applyBorder="1"/>
    <xf numFmtId="0" fontId="2" fillId="0" borderId="37" xfId="0" applyFont="1" applyBorder="1" applyAlignment="1">
      <alignment horizontal="center" vertical="center" wrapText="1"/>
    </xf>
    <xf numFmtId="0" fontId="5" fillId="0" borderId="28" xfId="0" applyFont="1" applyBorder="1"/>
    <xf numFmtId="0" fontId="3" fillId="0" borderId="18" xfId="0" applyFont="1" applyBorder="1" applyAlignment="1">
      <alignment vertical="center"/>
    </xf>
    <xf numFmtId="0" fontId="3" fillId="0" borderId="17" xfId="0" applyFont="1" applyBorder="1" applyAlignment="1">
      <alignment horizontal="center" vertical="center" wrapText="1"/>
    </xf>
    <xf numFmtId="0" fontId="2" fillId="0" borderId="25" xfId="0" applyFont="1" applyBorder="1" applyAlignment="1">
      <alignment horizontal="left" vertical="center" wrapText="1"/>
    </xf>
    <xf numFmtId="0" fontId="43" fillId="11" borderId="61" xfId="0" applyFont="1" applyFill="1" applyBorder="1" applyAlignment="1">
      <alignment horizontal="left" vertical="center" wrapText="1"/>
    </xf>
    <xf numFmtId="0" fontId="43" fillId="11" borderId="61" xfId="0" applyFont="1" applyFill="1" applyBorder="1" applyAlignment="1">
      <alignment horizontal="left"/>
    </xf>
    <xf numFmtId="0" fontId="43" fillId="11" borderId="67" xfId="0" applyFont="1" applyFill="1" applyBorder="1" applyAlignment="1">
      <alignment horizontal="left"/>
    </xf>
    <xf numFmtId="0" fontId="5" fillId="0" borderId="68" xfId="0" applyFont="1" applyBorder="1"/>
    <xf numFmtId="0" fontId="5" fillId="0" borderId="75" xfId="0" applyFont="1" applyBorder="1"/>
    <xf numFmtId="0" fontId="43" fillId="11" borderId="17" xfId="0" applyFont="1" applyFill="1" applyBorder="1" applyAlignment="1">
      <alignment horizontal="left"/>
    </xf>
    <xf numFmtId="0" fontId="43" fillId="11" borderId="61" xfId="0" applyFont="1" applyFill="1" applyBorder="1" applyAlignment="1">
      <alignment horizontal="center"/>
    </xf>
    <xf numFmtId="49" fontId="44" fillId="6" borderId="17" xfId="0" applyNumberFormat="1" applyFont="1" applyFill="1" applyBorder="1" applyAlignment="1">
      <alignment horizontal="center"/>
    </xf>
    <xf numFmtId="0" fontId="5" fillId="0" borderId="57" xfId="0" applyFont="1" applyBorder="1"/>
    <xf numFmtId="0" fontId="45" fillId="6" borderId="60" xfId="0" applyFont="1" applyFill="1" applyBorder="1" applyAlignment="1">
      <alignment horizontal="center"/>
    </xf>
    <xf numFmtId="0" fontId="5" fillId="0" borderId="62" xfId="0" applyFont="1" applyBorder="1"/>
    <xf numFmtId="0" fontId="5" fillId="0" borderId="77" xfId="0" applyFont="1" applyBorder="1"/>
    <xf numFmtId="0" fontId="6" fillId="3" borderId="27" xfId="0" applyFont="1" applyFill="1" applyBorder="1" applyAlignment="1">
      <alignment horizontal="left" vertical="center" wrapText="1"/>
    </xf>
    <xf numFmtId="0" fontId="43" fillId="11" borderId="64" xfId="0" applyFont="1" applyFill="1" applyBorder="1" applyAlignment="1">
      <alignment horizontal="left" wrapText="1"/>
    </xf>
    <xf numFmtId="0" fontId="5" fillId="0" borderId="65" xfId="0" applyFont="1" applyBorder="1"/>
    <xf numFmtId="0" fontId="47" fillId="11" borderId="61" xfId="0" applyFont="1" applyFill="1" applyBorder="1" applyAlignment="1">
      <alignment horizontal="left"/>
    </xf>
    <xf numFmtId="0" fontId="6" fillId="3" borderId="70" xfId="0" applyFont="1" applyFill="1" applyBorder="1" applyAlignment="1">
      <alignment horizontal="left" vertical="center" wrapText="1"/>
    </xf>
    <xf numFmtId="0" fontId="5" fillId="0" borderId="71" xfId="0" applyFont="1" applyBorder="1"/>
    <xf numFmtId="0" fontId="5" fillId="0" borderId="72" xfId="0" applyFont="1" applyBorder="1"/>
    <xf numFmtId="0" fontId="6" fillId="3" borderId="27" xfId="0" applyFont="1" applyFill="1" applyBorder="1" applyAlignment="1">
      <alignment horizontal="left" vertical="center"/>
    </xf>
    <xf numFmtId="0" fontId="6" fillId="3" borderId="17" xfId="0" applyFont="1" applyFill="1" applyBorder="1" applyAlignment="1">
      <alignment horizontal="left" vertical="center"/>
    </xf>
    <xf numFmtId="0" fontId="43" fillId="11" borderId="61" xfId="0" applyFont="1" applyFill="1" applyBorder="1" applyAlignment="1">
      <alignment horizontal="left" vertical="center"/>
    </xf>
    <xf numFmtId="0" fontId="6" fillId="3" borderId="67" xfId="0" applyFont="1" applyFill="1" applyBorder="1" applyAlignment="1">
      <alignment horizontal="center"/>
    </xf>
    <xf numFmtId="0" fontId="43" fillId="11" borderId="67" xfId="0" applyFont="1" applyFill="1" applyBorder="1" applyAlignment="1">
      <alignment horizontal="center"/>
    </xf>
    <xf numFmtId="0" fontId="47" fillId="0" borderId="47" xfId="0" applyFont="1" applyBorder="1" applyAlignment="1">
      <alignment horizontal="left" vertical="center" wrapText="1"/>
    </xf>
    <xf numFmtId="0" fontId="5" fillId="0" borderId="47" xfId="0" applyFont="1" applyBorder="1"/>
    <xf numFmtId="0" fontId="5" fillId="0" borderId="76" xfId="0" applyFont="1" applyBorder="1"/>
    <xf numFmtId="0" fontId="6" fillId="3" borderId="74" xfId="0" applyFont="1" applyFill="1" applyBorder="1" applyAlignment="1">
      <alignment horizontal="center"/>
    </xf>
    <xf numFmtId="0" fontId="45" fillId="6" borderId="78" xfId="0" applyFont="1" applyFill="1" applyBorder="1" applyAlignment="1">
      <alignment horizontal="center" vertical="center" wrapText="1"/>
    </xf>
    <xf numFmtId="0" fontId="5" fillId="0" borderId="90" xfId="0" applyFont="1" applyBorder="1"/>
    <xf numFmtId="0" fontId="45" fillId="6" borderId="60" xfId="0" applyFont="1" applyFill="1" applyBorder="1" applyAlignment="1">
      <alignment horizontal="center" wrapText="1"/>
    </xf>
    <xf numFmtId="0" fontId="5" fillId="0" borderId="91" xfId="0" applyFont="1" applyBorder="1"/>
    <xf numFmtId="0" fontId="6" fillId="13" borderId="17" xfId="0" applyFont="1" applyFill="1" applyBorder="1" applyAlignment="1">
      <alignment wrapText="1"/>
    </xf>
    <xf numFmtId="0" fontId="6" fillId="11" borderId="17" xfId="0" applyFont="1" applyFill="1" applyBorder="1" applyAlignment="1">
      <alignment wrapText="1"/>
    </xf>
    <xf numFmtId="9" fontId="6" fillId="3" borderId="67" xfId="0" applyNumberFormat="1" applyFont="1" applyFill="1" applyBorder="1" applyAlignment="1">
      <alignment horizontal="center" vertical="center" wrapText="1"/>
    </xf>
    <xf numFmtId="0" fontId="45" fillId="6" borderId="78" xfId="0" applyFont="1" applyFill="1" applyBorder="1" applyAlignment="1">
      <alignment horizontal="center"/>
    </xf>
    <xf numFmtId="0" fontId="47" fillId="3" borderId="79" xfId="0" applyFont="1" applyFill="1" applyBorder="1" applyAlignment="1">
      <alignment horizontal="left" vertical="center"/>
    </xf>
    <xf numFmtId="0" fontId="5" fillId="0" borderId="80" xfId="0" applyFont="1" applyBorder="1"/>
    <xf numFmtId="0" fontId="47" fillId="0" borderId="47" xfId="0" applyFont="1" applyBorder="1" applyAlignment="1">
      <alignment horizontal="left" vertical="center"/>
    </xf>
    <xf numFmtId="0" fontId="43" fillId="11" borderId="86" xfId="0" applyFont="1" applyFill="1" applyBorder="1" applyAlignment="1">
      <alignment horizontal="center" vertical="top"/>
    </xf>
    <xf numFmtId="0" fontId="5" fillId="0" borderId="88" xfId="0" applyFont="1" applyBorder="1"/>
    <xf numFmtId="0" fontId="43" fillId="11" borderId="25" xfId="0" applyFont="1" applyFill="1" applyBorder="1" applyAlignment="1">
      <alignment horizontal="center"/>
    </xf>
    <xf numFmtId="0" fontId="5" fillId="0" borderId="55" xfId="0" applyFont="1" applyBorder="1"/>
    <xf numFmtId="0" fontId="5" fillId="0" borderId="30" xfId="0" applyFont="1" applyBorder="1"/>
    <xf numFmtId="0" fontId="6" fillId="3" borderId="25" xfId="0" applyFont="1" applyFill="1" applyBorder="1" applyAlignment="1">
      <alignment horizontal="left" vertical="top"/>
    </xf>
    <xf numFmtId="0" fontId="5" fillId="0" borderId="87" xfId="0" applyFont="1" applyBorder="1"/>
    <xf numFmtId="0" fontId="5" fillId="0" borderId="89" xfId="0" applyFont="1" applyBorder="1"/>
    <xf numFmtId="0" fontId="49" fillId="11" borderId="17" xfId="0" applyFont="1" applyFill="1" applyBorder="1" applyAlignment="1">
      <alignment wrapText="1"/>
    </xf>
    <xf numFmtId="0" fontId="45" fillId="0" borderId="94" xfId="0" applyFont="1" applyBorder="1" applyAlignment="1">
      <alignment horizontal="center" vertical="center"/>
    </xf>
    <xf numFmtId="0" fontId="5" fillId="0" borderId="95" xfId="0" applyFont="1" applyBorder="1"/>
    <xf numFmtId="0" fontId="45" fillId="0" borderId="94" xfId="0" applyFont="1" applyBorder="1" applyAlignment="1">
      <alignment horizontal="center" vertical="center" wrapText="1"/>
    </xf>
    <xf numFmtId="0" fontId="5" fillId="0" borderId="99" xfId="0" applyFont="1" applyBorder="1"/>
    <xf numFmtId="0" fontId="47" fillId="0" borderId="98" xfId="0" applyFont="1" applyBorder="1" applyAlignment="1">
      <alignment horizontal="left" vertical="top" wrapText="1"/>
    </xf>
    <xf numFmtId="0" fontId="5" fillId="0" borderId="48" xfId="0" applyFont="1" applyBorder="1"/>
    <xf numFmtId="0" fontId="5" fillId="0" borderId="97" xfId="0" applyFont="1" applyBorder="1"/>
    <xf numFmtId="0" fontId="47" fillId="0" borderId="24" xfId="0" applyFont="1" applyBorder="1" applyAlignment="1">
      <alignment horizontal="left" vertical="top" wrapText="1"/>
    </xf>
    <xf numFmtId="0" fontId="5" fillId="0" borderId="53" xfId="0" applyFont="1" applyBorder="1"/>
    <xf numFmtId="0" fontId="5" fillId="0" borderId="29" xfId="0" applyFont="1" applyBorder="1"/>
    <xf numFmtId="0" fontId="43" fillId="0" borderId="30" xfId="0" applyFont="1" applyBorder="1" applyAlignment="1">
      <alignment horizontal="center"/>
    </xf>
    <xf numFmtId="0" fontId="43" fillId="0" borderId="0" xfId="0" applyFont="1" applyAlignment="1">
      <alignment horizontal="center"/>
    </xf>
    <xf numFmtId="0" fontId="0" fillId="0" borderId="0" xfId="0"/>
    <xf numFmtId="0" fontId="43" fillId="0" borderId="20" xfId="0" applyFont="1" applyBorder="1" applyAlignment="1">
      <alignment horizontal="center"/>
    </xf>
    <xf numFmtId="0" fontId="43" fillId="0" borderId="17" xfId="0" applyFont="1" applyBorder="1" applyAlignment="1">
      <alignment horizontal="center" vertical="center" wrapText="1"/>
    </xf>
    <xf numFmtId="0" fontId="43" fillId="0" borderId="25" xfId="0" applyFont="1" applyBorder="1" applyAlignment="1">
      <alignment horizontal="left" vertical="top"/>
    </xf>
    <xf numFmtId="0" fontId="43" fillId="0" borderId="17" xfId="0" applyFont="1" applyBorder="1" applyAlignment="1">
      <alignment horizontal="center" vertical="top" wrapText="1"/>
    </xf>
    <xf numFmtId="0" fontId="43" fillId="0" borderId="17" xfId="0" applyFont="1" applyBorder="1" applyAlignment="1">
      <alignment horizontal="center" wrapText="1"/>
    </xf>
    <xf numFmtId="0" fontId="43" fillId="0" borderId="17" xfId="0" applyFont="1" applyBorder="1" applyAlignment="1">
      <alignment horizontal="center"/>
    </xf>
    <xf numFmtId="0" fontId="43" fillId="0" borderId="0" xfId="0" applyFont="1" applyAlignment="1">
      <alignment horizontal="center" wrapText="1"/>
    </xf>
    <xf numFmtId="0" fontId="5" fillId="0" borderId="38" xfId="0" applyFont="1" applyBorder="1"/>
    <xf numFmtId="0" fontId="43" fillId="0" borderId="17" xfId="0" applyFont="1" applyBorder="1" applyAlignment="1">
      <alignment horizontal="left"/>
    </xf>
    <xf numFmtId="9" fontId="43" fillId="0" borderId="17" xfId="0" applyNumberFormat="1" applyFont="1" applyBorder="1" applyAlignment="1">
      <alignment horizontal="center"/>
    </xf>
    <xf numFmtId="9" fontId="43" fillId="0" borderId="0" xfId="0" applyNumberFormat="1" applyFont="1" applyAlignment="1">
      <alignment horizontal="center"/>
    </xf>
    <xf numFmtId="9" fontId="43" fillId="0" borderId="0" xfId="0" applyNumberFormat="1" applyFont="1" applyAlignment="1">
      <alignment horizontal="center" vertical="center" wrapText="1"/>
    </xf>
    <xf numFmtId="0" fontId="43" fillId="0" borderId="38" xfId="0" applyFont="1" applyBorder="1" applyAlignment="1">
      <alignment horizontal="center" vertical="top"/>
    </xf>
    <xf numFmtId="0" fontId="43" fillId="0" borderId="25" xfId="0" applyFont="1" applyBorder="1" applyAlignment="1">
      <alignment horizontal="center" vertical="center" wrapText="1"/>
    </xf>
    <xf numFmtId="0" fontId="47" fillId="0" borderId="18" xfId="0" applyFont="1" applyBorder="1" applyAlignment="1">
      <alignment horizontal="left"/>
    </xf>
    <xf numFmtId="0" fontId="43" fillId="0" borderId="27" xfId="0" applyFont="1" applyBorder="1" applyAlignment="1">
      <alignment horizontal="left" vertical="center"/>
    </xf>
    <xf numFmtId="0" fontId="43" fillId="0" borderId="18" xfId="0" applyFont="1" applyBorder="1" applyAlignment="1">
      <alignment horizontal="left"/>
    </xf>
    <xf numFmtId="0" fontId="43" fillId="0" borderId="27" xfId="0" applyFont="1" applyBorder="1" applyAlignment="1">
      <alignment horizontal="left" vertical="center" wrapText="1"/>
    </xf>
    <xf numFmtId="0" fontId="54" fillId="0" borderId="17" xfId="0" applyFont="1" applyBorder="1" applyAlignment="1">
      <alignment horizontal="center"/>
    </xf>
    <xf numFmtId="0" fontId="47" fillId="0" borderId="103" xfId="0" applyFont="1" applyBorder="1" applyAlignment="1">
      <alignment vertical="top" wrapText="1"/>
    </xf>
    <xf numFmtId="0" fontId="5" fillId="0" borderId="103" xfId="0" applyFont="1" applyBorder="1"/>
    <xf numFmtId="0" fontId="45" fillId="0" borderId="95" xfId="0" applyFont="1" applyBorder="1" applyAlignment="1">
      <alignment horizontal="center" wrapText="1"/>
    </xf>
    <xf numFmtId="0" fontId="45" fillId="0" borderId="95" xfId="0" applyFont="1" applyBorder="1" applyAlignment="1">
      <alignment horizontal="center"/>
    </xf>
    <xf numFmtId="0" fontId="43" fillId="0" borderId="20" xfId="0" applyFont="1" applyBorder="1"/>
    <xf numFmtId="0" fontId="47" fillId="0" borderId="20" xfId="0" applyFont="1" applyBorder="1"/>
    <xf numFmtId="0" fontId="56" fillId="0" borderId="20" xfId="0" applyFont="1" applyBorder="1"/>
    <xf numFmtId="0" fontId="56" fillId="0" borderId="0" xfId="0" applyFont="1"/>
    <xf numFmtId="0" fontId="43" fillId="0" borderId="20" xfId="0" applyFont="1" applyBorder="1" applyAlignment="1">
      <alignment vertical="top" wrapText="1"/>
    </xf>
    <xf numFmtId="0" fontId="43" fillId="0" borderId="20" xfId="0" applyFont="1" applyBorder="1" applyAlignment="1">
      <alignment horizontal="center" wrapText="1"/>
    </xf>
    <xf numFmtId="9" fontId="43" fillId="0" borderId="20" xfId="0" applyNumberFormat="1" applyFont="1" applyBorder="1" applyAlignment="1">
      <alignment horizontal="center"/>
    </xf>
    <xf numFmtId="9" fontId="56" fillId="0" borderId="0" xfId="0" applyNumberFormat="1" applyFont="1"/>
    <xf numFmtId="0" fontId="12" fillId="0" borderId="105" xfId="0" applyFont="1" applyBorder="1"/>
    <xf numFmtId="0" fontId="5" fillId="0" borderId="105" xfId="0" applyFont="1" applyBorder="1"/>
    <xf numFmtId="0" fontId="5" fillId="0" borderId="104" xfId="0" applyFont="1" applyBorder="1"/>
    <xf numFmtId="0" fontId="43" fillId="0" borderId="0" xfId="0" applyFont="1" applyAlignment="1">
      <alignment vertical="top"/>
    </xf>
    <xf numFmtId="0" fontId="58" fillId="0" borderId="20" xfId="0" applyFont="1" applyBorder="1" applyAlignment="1">
      <alignment horizontal="center"/>
    </xf>
    <xf numFmtId="0" fontId="43" fillId="0" borderId="27" xfId="0" applyFont="1" applyBorder="1" applyAlignment="1">
      <alignment horizontal="center" vertical="center" wrapText="1"/>
    </xf>
    <xf numFmtId="0" fontId="43" fillId="0" borderId="30" xfId="0" applyFont="1" applyBorder="1" applyAlignment="1">
      <alignment horizontal="center" wrapText="1"/>
    </xf>
    <xf numFmtId="0" fontId="43" fillId="0" borderId="17" xfId="0" applyFont="1" applyBorder="1" applyAlignment="1">
      <alignment horizontal="left" wrapText="1"/>
    </xf>
    <xf numFmtId="0" fontId="47" fillId="0" borderId="18" xfId="0" applyFont="1" applyBorder="1" applyAlignment="1">
      <alignment horizontal="left" wrapText="1"/>
    </xf>
    <xf numFmtId="0" fontId="43" fillId="0" borderId="38" xfId="0" applyFont="1" applyBorder="1" applyAlignment="1">
      <alignment horizontal="center" vertical="top" wrapText="1"/>
    </xf>
    <xf numFmtId="0" fontId="43" fillId="0" borderId="25" xfId="0" applyFont="1" applyBorder="1" applyAlignment="1">
      <alignment horizontal="left" vertical="top" wrapText="1"/>
    </xf>
    <xf numFmtId="0" fontId="60" fillId="0" borderId="17" xfId="0" applyFont="1" applyBorder="1" applyAlignment="1">
      <alignment horizontal="center" wrapText="1"/>
    </xf>
    <xf numFmtId="0" fontId="61" fillId="0" borderId="17" xfId="0" applyFont="1" applyBorder="1" applyAlignment="1">
      <alignment horizontal="center" wrapText="1"/>
    </xf>
    <xf numFmtId="0" fontId="43" fillId="0" borderId="17" xfId="0" applyFont="1" applyBorder="1" applyAlignment="1">
      <alignment wrapText="1"/>
    </xf>
    <xf numFmtId="0" fontId="43" fillId="0" borderId="0" xfId="0" applyFont="1" applyAlignment="1">
      <alignment horizontal="center" vertical="top" wrapText="1"/>
    </xf>
    <xf numFmtId="0" fontId="43" fillId="0" borderId="25" xfId="0" applyFont="1" applyBorder="1" applyAlignment="1">
      <alignment horizontal="center" wrapText="1"/>
    </xf>
    <xf numFmtId="0" fontId="43" fillId="0" borderId="30" xfId="0" applyFont="1" applyBorder="1" applyAlignment="1">
      <alignment wrapText="1"/>
    </xf>
    <xf numFmtId="0" fontId="12" fillId="0" borderId="0" xfId="0" applyFont="1"/>
    <xf numFmtId="0" fontId="47" fillId="0" borderId="17" xfId="0" applyFont="1" applyBorder="1" applyAlignment="1">
      <alignment wrapText="1"/>
    </xf>
    <xf numFmtId="0" fontId="62" fillId="0" borderId="17" xfId="0" applyFont="1" applyBorder="1"/>
    <xf numFmtId="0" fontId="12" fillId="0" borderId="30" xfId="0" applyFont="1" applyBorder="1" applyAlignment="1">
      <alignment horizontal="center"/>
    </xf>
    <xf numFmtId="0" fontId="43" fillId="0" borderId="25" xfId="0" applyFont="1" applyBorder="1"/>
    <xf numFmtId="0" fontId="12" fillId="0" borderId="25" xfId="0" applyFont="1" applyBorder="1"/>
    <xf numFmtId="0" fontId="43" fillId="0" borderId="25" xfId="0" applyFont="1" applyBorder="1" applyAlignment="1">
      <alignment wrapText="1"/>
    </xf>
    <xf numFmtId="0" fontId="47" fillId="0" borderId="94" xfId="0" applyFont="1" applyBorder="1" applyAlignment="1">
      <alignment horizontal="left" vertical="top" wrapText="1"/>
    </xf>
    <xf numFmtId="0" fontId="5" fillId="0" borderId="19" xfId="0" applyFont="1" applyBorder="1"/>
    <xf numFmtId="0" fontId="43" fillId="0" borderId="17" xfId="0" applyFont="1" applyBorder="1" applyAlignment="1">
      <alignment vertical="center" wrapText="1"/>
    </xf>
    <xf numFmtId="0" fontId="64" fillId="0" borderId="17" xfId="0" applyFont="1" applyBorder="1" applyAlignment="1">
      <alignment wrapText="1"/>
    </xf>
    <xf numFmtId="0" fontId="12" fillId="0" borderId="17" xfId="0" applyFont="1" applyBorder="1"/>
    <xf numFmtId="3" fontId="43" fillId="0" borderId="0" xfId="0" applyNumberFormat="1" applyFont="1" applyAlignment="1">
      <alignment horizontal="center" vertical="center" wrapText="1"/>
    </xf>
    <xf numFmtId="0" fontId="6" fillId="0" borderId="17" xfId="0" applyFont="1" applyBorder="1" applyAlignment="1">
      <alignment wrapText="1"/>
    </xf>
    <xf numFmtId="0" fontId="43" fillId="0" borderId="20" xfId="0" applyFont="1" applyBorder="1" applyAlignment="1">
      <alignment horizontal="left"/>
    </xf>
    <xf numFmtId="0" fontId="62" fillId="0" borderId="20" xfId="0" applyFont="1" applyBorder="1"/>
    <xf numFmtId="0" fontId="43" fillId="0" borderId="30" xfId="0" applyFont="1" applyBorder="1" applyAlignment="1">
      <alignment horizontal="left"/>
    </xf>
    <xf numFmtId="0" fontId="6" fillId="0" borderId="0" xfId="0" applyFont="1" applyAlignment="1">
      <alignment horizontal="center"/>
    </xf>
    <xf numFmtId="0" fontId="43" fillId="0" borderId="54" xfId="0" applyFont="1" applyBorder="1" applyAlignment="1">
      <alignment horizontal="center"/>
    </xf>
    <xf numFmtId="0" fontId="43" fillId="0" borderId="27" xfId="0" applyFont="1" applyBorder="1" applyAlignment="1">
      <alignment horizontal="center" wrapText="1"/>
    </xf>
    <xf numFmtId="0" fontId="6" fillId="0" borderId="27" xfId="0" applyFont="1" applyBorder="1" applyAlignment="1">
      <alignment horizontal="center" vertical="center" wrapText="1"/>
    </xf>
    <xf numFmtId="0" fontId="5" fillId="0" borderId="113" xfId="0" applyFont="1" applyBorder="1"/>
    <xf numFmtId="0" fontId="6" fillId="0" borderId="26" xfId="0" applyFont="1" applyBorder="1" applyAlignment="1">
      <alignment horizontal="center" vertical="center" wrapText="1"/>
    </xf>
    <xf numFmtId="0" fontId="65" fillId="0" borderId="98" xfId="0" applyFont="1" applyBorder="1" applyAlignment="1">
      <alignment horizontal="left" vertical="top" wrapText="1"/>
    </xf>
    <xf numFmtId="0" fontId="6" fillId="0" borderId="17"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5" xfId="0" applyFont="1" applyBorder="1" applyAlignment="1">
      <alignment horizontal="left" vertical="top"/>
    </xf>
    <xf numFmtId="0" fontId="4" fillId="6" borderId="110" xfId="0" applyFont="1" applyFill="1" applyBorder="1" applyAlignment="1">
      <alignment horizontal="center" vertical="center" wrapText="1"/>
    </xf>
    <xf numFmtId="0" fontId="5" fillId="0" borderId="111" xfId="0" applyFont="1" applyBorder="1"/>
    <xf numFmtId="0" fontId="5" fillId="0" borderId="117" xfId="0" applyFont="1" applyBorder="1"/>
    <xf numFmtId="0" fontId="5" fillId="0" borderId="114" xfId="0" applyFont="1" applyBorder="1"/>
    <xf numFmtId="0" fontId="6" fillId="0" borderId="119" xfId="0" applyFont="1" applyBorder="1" applyAlignment="1">
      <alignment horizontal="left" vertical="center" wrapText="1"/>
    </xf>
    <xf numFmtId="0" fontId="5" fillId="0" borderId="120" xfId="0" applyFont="1" applyBorder="1"/>
    <xf numFmtId="0" fontId="5" fillId="0" borderId="121" xfId="0" applyFont="1" applyBorder="1"/>
    <xf numFmtId="0" fontId="43" fillId="13" borderId="17" xfId="0" applyFont="1" applyFill="1" applyBorder="1" applyAlignment="1">
      <alignment horizontal="center"/>
    </xf>
    <xf numFmtId="0" fontId="65" fillId="3" borderId="98" xfId="0" applyFont="1" applyFill="1" applyBorder="1" applyAlignment="1">
      <alignment horizontal="left" vertical="top" wrapText="1"/>
    </xf>
    <xf numFmtId="0" fontId="5" fillId="0" borderId="115" xfId="0" applyFont="1" applyBorder="1"/>
    <xf numFmtId="0" fontId="4" fillId="6" borderId="110" xfId="0" applyFont="1" applyFill="1" applyBorder="1" applyAlignment="1">
      <alignment horizontal="center" vertical="center"/>
    </xf>
    <xf numFmtId="0" fontId="12" fillId="0" borderId="17" xfId="0" applyFont="1" applyBorder="1" applyAlignment="1">
      <alignment horizontal="left"/>
    </xf>
    <xf numFmtId="0" fontId="43" fillId="0" borderId="19" xfId="0" applyFont="1" applyBorder="1" applyAlignment="1">
      <alignment horizontal="center"/>
    </xf>
    <xf numFmtId="0" fontId="43" fillId="0" borderId="0" xfId="0" applyFont="1" applyAlignment="1">
      <alignment horizontal="left" wrapText="1"/>
    </xf>
    <xf numFmtId="0" fontId="43" fillId="0" borderId="119" xfId="0" applyFont="1" applyBorder="1" applyAlignment="1">
      <alignment horizontal="left" vertical="center" wrapText="1"/>
    </xf>
    <xf numFmtId="0" fontId="6" fillId="0" borderId="17" xfId="0" applyFont="1" applyBorder="1" applyAlignment="1">
      <alignment horizontal="center"/>
    </xf>
    <xf numFmtId="0" fontId="69" fillId="0" borderId="17" xfId="0" applyFont="1" applyBorder="1" applyAlignment="1">
      <alignment horizontal="center"/>
    </xf>
    <xf numFmtId="0" fontId="6" fillId="3" borderId="25" xfId="0" applyFont="1" applyFill="1" applyBorder="1" applyAlignment="1">
      <alignment horizontal="center" vertical="center" wrapText="1"/>
    </xf>
    <xf numFmtId="0" fontId="6" fillId="11" borderId="17" xfId="0" applyFont="1" applyFill="1" applyBorder="1" applyAlignment="1">
      <alignment horizontal="center"/>
    </xf>
    <xf numFmtId="0" fontId="6" fillId="11" borderId="17" xfId="0" applyFont="1" applyFill="1" applyBorder="1" applyAlignment="1">
      <alignment horizontal="left"/>
    </xf>
    <xf numFmtId="9" fontId="6" fillId="3" borderId="2" xfId="0" applyNumberFormat="1" applyFont="1" applyFill="1" applyBorder="1" applyAlignment="1">
      <alignment horizontal="center" vertical="center" wrapText="1"/>
    </xf>
    <xf numFmtId="0" fontId="6" fillId="11" borderId="86" xfId="0" applyFont="1" applyFill="1" applyBorder="1" applyAlignment="1">
      <alignment horizontal="center" vertical="top"/>
    </xf>
    <xf numFmtId="0" fontId="6" fillId="0" borderId="17" xfId="0" applyFont="1" applyBorder="1" applyAlignment="1">
      <alignment horizontal="left"/>
    </xf>
    <xf numFmtId="0" fontId="65" fillId="0" borderId="18" xfId="0" applyFont="1" applyBorder="1" applyAlignment="1">
      <alignment horizontal="left"/>
    </xf>
    <xf numFmtId="0" fontId="6" fillId="0" borderId="20" xfId="0" applyFont="1" applyBorder="1" applyAlignment="1">
      <alignment horizontal="left"/>
    </xf>
    <xf numFmtId="0" fontId="43" fillId="0" borderId="17" xfId="0" applyFont="1" applyBorder="1" applyAlignment="1">
      <alignment vertical="top"/>
    </xf>
    <xf numFmtId="0" fontId="6" fillId="0" borderId="30" xfId="0" applyFont="1" applyBorder="1"/>
    <xf numFmtId="0" fontId="6" fillId="0" borderId="30" xfId="0" applyFont="1" applyBorder="1" applyAlignment="1">
      <alignment horizontal="left"/>
    </xf>
    <xf numFmtId="0" fontId="6" fillId="3" borderId="2" xfId="0" applyFont="1" applyFill="1" applyBorder="1" applyAlignment="1">
      <alignment horizontal="center"/>
    </xf>
    <xf numFmtId="0" fontId="6" fillId="0" borderId="20" xfId="0" applyFont="1" applyBorder="1" applyAlignment="1">
      <alignment horizontal="center"/>
    </xf>
    <xf numFmtId="0" fontId="6" fillId="0" borderId="30" xfId="0" applyFont="1" applyBorder="1" applyAlignment="1">
      <alignment horizontal="center"/>
    </xf>
    <xf numFmtId="0" fontId="6" fillId="0" borderId="17" xfId="0" applyFont="1" applyBorder="1" applyAlignment="1">
      <alignment vertical="top"/>
    </xf>
    <xf numFmtId="0" fontId="6" fillId="0" borderId="0" xfId="0" applyFont="1" applyAlignment="1">
      <alignment horizontal="center" wrapText="1"/>
    </xf>
    <xf numFmtId="0" fontId="6" fillId="3" borderId="27" xfId="0" applyFont="1" applyFill="1" applyBorder="1" applyAlignment="1">
      <alignment horizontal="center" vertical="center" wrapText="1"/>
    </xf>
    <xf numFmtId="0" fontId="4" fillId="0" borderId="94" xfId="0" applyFont="1" applyBorder="1" applyAlignment="1">
      <alignment horizontal="center" vertical="center"/>
    </xf>
    <xf numFmtId="0" fontId="4" fillId="0" borderId="94" xfId="0" applyFont="1" applyBorder="1" applyAlignment="1">
      <alignment horizontal="center" vertical="center" wrapText="1"/>
    </xf>
    <xf numFmtId="0" fontId="6" fillId="0" borderId="27" xfId="0" applyFont="1" applyBorder="1" applyAlignment="1">
      <alignment horizontal="left" vertical="center"/>
    </xf>
    <xf numFmtId="0" fontId="6" fillId="0" borderId="19" xfId="0" applyFont="1" applyBorder="1" applyAlignment="1">
      <alignment horizontal="center"/>
    </xf>
    <xf numFmtId="0" fontId="6" fillId="0" borderId="123" xfId="0" applyFont="1" applyBorder="1" applyAlignment="1">
      <alignment horizontal="left" vertical="center" wrapText="1"/>
    </xf>
    <xf numFmtId="0" fontId="5" fillId="0" borderId="31" xfId="0" applyFont="1" applyBorder="1"/>
    <xf numFmtId="0" fontId="5" fillId="0" borderId="102" xfId="0" applyFont="1" applyBorder="1"/>
    <xf numFmtId="0" fontId="6" fillId="0" borderId="27" xfId="0" applyFont="1" applyBorder="1" applyAlignment="1">
      <alignment horizontal="left" vertical="center" wrapText="1"/>
    </xf>
    <xf numFmtId="0" fontId="65"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20" xfId="0" applyFont="1" applyBorder="1" applyAlignment="1">
      <alignment horizontal="center" vertical="center" wrapText="1"/>
    </xf>
    <xf numFmtId="0" fontId="6" fillId="0" borderId="38" xfId="0" applyFont="1" applyBorder="1" applyAlignment="1">
      <alignment horizontal="center" vertical="top" wrapText="1"/>
    </xf>
    <xf numFmtId="0" fontId="72" fillId="0" borderId="17" xfId="0" applyFont="1" applyBorder="1"/>
    <xf numFmtId="0" fontId="12" fillId="0" borderId="20" xfId="0" applyFont="1" applyBorder="1"/>
    <xf numFmtId="0" fontId="12" fillId="0" borderId="37" xfId="0" applyFont="1" applyBorder="1"/>
    <xf numFmtId="0" fontId="45" fillId="0" borderId="25" xfId="0" applyFont="1" applyBorder="1" applyAlignment="1">
      <alignment horizontal="center"/>
    </xf>
    <xf numFmtId="0" fontId="5" fillId="0" borderId="54" xfId="0" applyFont="1" applyBorder="1"/>
    <xf numFmtId="0" fontId="45" fillId="0" borderId="25" xfId="0" applyFont="1" applyBorder="1" applyAlignment="1">
      <alignment horizontal="center" wrapText="1"/>
    </xf>
    <xf numFmtId="0" fontId="45" fillId="0" borderId="95" xfId="0" applyFont="1" applyBorder="1" applyAlignment="1">
      <alignment horizontal="center" vertical="center" wrapText="1"/>
    </xf>
    <xf numFmtId="0" fontId="47" fillId="0" borderId="25" xfId="0" applyFont="1" applyBorder="1" applyAlignment="1">
      <alignment vertical="top" wrapText="1"/>
    </xf>
    <xf numFmtId="0" fontId="12" fillId="0" borderId="54" xfId="0" applyFont="1" applyBorder="1"/>
    <xf numFmtId="0" fontId="12" fillId="0" borderId="30" xfId="0" applyFont="1" applyBorder="1"/>
    <xf numFmtId="0" fontId="47" fillId="0" borderId="25" xfId="0" applyFont="1" applyBorder="1" applyAlignment="1">
      <alignment wrapText="1"/>
    </xf>
    <xf numFmtId="0" fontId="47" fillId="0" borderId="26" xfId="0" applyFont="1" applyBorder="1" applyAlignment="1">
      <alignment horizontal="left" vertical="center" wrapText="1"/>
    </xf>
    <xf numFmtId="0" fontId="12" fillId="0" borderId="30" xfId="0" applyFont="1" applyBorder="1" applyAlignment="1">
      <alignment vertical="top" wrapText="1"/>
    </xf>
    <xf numFmtId="9" fontId="43" fillId="0" borderId="0" xfId="0" applyNumberFormat="1" applyFont="1" applyAlignment="1">
      <alignment horizontal="center" vertical="top" wrapText="1"/>
    </xf>
    <xf numFmtId="9" fontId="12" fillId="0" borderId="0" xfId="0" applyNumberFormat="1" applyFont="1"/>
    <xf numFmtId="0" fontId="43" fillId="0" borderId="25" xfId="0" applyFont="1" applyBorder="1" applyAlignment="1">
      <alignment horizontal="left" vertical="center"/>
    </xf>
    <xf numFmtId="0" fontId="12" fillId="0" borderId="26" xfId="0" applyFont="1" applyBorder="1"/>
    <xf numFmtId="49" fontId="45" fillId="0" borderId="17" xfId="0" applyNumberFormat="1" applyFont="1" applyBorder="1"/>
    <xf numFmtId="0" fontId="43" fillId="0" borderId="95" xfId="0" applyFont="1" applyBorder="1" applyAlignment="1">
      <alignment horizontal="left" vertical="center" wrapText="1"/>
    </xf>
    <xf numFmtId="0" fontId="43" fillId="0" borderId="123" xfId="0" applyFont="1" applyBorder="1" applyAlignment="1">
      <alignment horizontal="left" vertical="center" wrapText="1"/>
    </xf>
    <xf numFmtId="0" fontId="47"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26" xfId="0" applyFont="1" applyBorder="1" applyAlignment="1">
      <alignment horizontal="center" vertical="center" wrapText="1"/>
    </xf>
    <xf numFmtId="0" fontId="75" fillId="0" borderId="17" xfId="0" applyFont="1" applyBorder="1" applyAlignment="1">
      <alignment horizontal="center"/>
    </xf>
    <xf numFmtId="0" fontId="43" fillId="0" borderId="17" xfId="0" applyFont="1" applyBorder="1"/>
    <xf numFmtId="0" fontId="43" fillId="0" borderId="17" xfId="0" applyFont="1" applyBorder="1" applyAlignment="1">
      <alignment vertical="top" wrapText="1"/>
    </xf>
    <xf numFmtId="0" fontId="43" fillId="0" borderId="30" xfId="0" applyFont="1" applyBorder="1"/>
    <xf numFmtId="0" fontId="76" fillId="0" borderId="30" xfId="0" applyFont="1" applyBorder="1"/>
    <xf numFmtId="0" fontId="43" fillId="0" borderId="26" xfId="0" applyFont="1" applyBorder="1" applyAlignment="1">
      <alignment vertical="center" wrapText="1"/>
    </xf>
    <xf numFmtId="0" fontId="43" fillId="0" borderId="54" xfId="0" applyFont="1" applyBorder="1" applyAlignment="1">
      <alignment horizontal="center" vertical="center" wrapText="1"/>
    </xf>
    <xf numFmtId="0" fontId="43" fillId="0" borderId="25" xfId="0" applyFont="1" applyBorder="1" applyAlignment="1">
      <alignment vertical="center" wrapText="1"/>
    </xf>
    <xf numFmtId="0" fontId="43" fillId="0" borderId="25" xfId="0" applyFont="1" applyBorder="1" applyAlignment="1">
      <alignment vertical="top" wrapText="1"/>
    </xf>
    <xf numFmtId="0" fontId="12" fillId="0" borderId="18" xfId="0" applyFont="1" applyBorder="1"/>
    <xf numFmtId="0" fontId="43" fillId="0" borderId="25" xfId="0" applyFont="1" applyBorder="1" applyAlignment="1">
      <alignment vertical="top"/>
    </xf>
    <xf numFmtId="9" fontId="43" fillId="0" borderId="17" xfId="0" applyNumberFormat="1" applyFont="1" applyBorder="1" applyAlignment="1">
      <alignment horizontal="center" vertical="center" wrapText="1"/>
    </xf>
    <xf numFmtId="0" fontId="43" fillId="0" borderId="95" xfId="0" applyFont="1" applyBorder="1" applyAlignment="1">
      <alignment horizontal="center"/>
    </xf>
    <xf numFmtId="0" fontId="62" fillId="0" borderId="27" xfId="0" applyFont="1" applyBorder="1"/>
    <xf numFmtId="0" fontId="43" fillId="0" borderId="27" xfId="0" applyFont="1" applyBorder="1" applyAlignment="1">
      <alignment wrapText="1"/>
    </xf>
    <xf numFmtId="0" fontId="43" fillId="0" borderId="17" xfId="0" applyFont="1" applyBorder="1" applyAlignment="1">
      <alignment horizontal="left" vertical="center" wrapText="1"/>
    </xf>
    <xf numFmtId="0" fontId="72" fillId="0" borderId="30" xfId="0" applyFont="1" applyBorder="1" applyAlignment="1">
      <alignment horizontal="left"/>
    </xf>
    <xf numFmtId="9" fontId="43" fillId="0" borderId="20" xfId="0" applyNumberFormat="1" applyFont="1" applyBorder="1" applyAlignment="1">
      <alignment horizontal="center" wrapText="1"/>
    </xf>
    <xf numFmtId="0" fontId="72" fillId="0" borderId="17" xfId="0" applyFont="1" applyBorder="1" applyAlignment="1">
      <alignment wrapText="1"/>
    </xf>
    <xf numFmtId="0" fontId="43" fillId="0" borderId="18" xfId="0" applyFont="1" applyBorder="1" applyAlignment="1">
      <alignment horizontal="left" vertical="center"/>
    </xf>
    <xf numFmtId="2" fontId="43" fillId="0" borderId="17" xfId="0" applyNumberFormat="1" applyFont="1" applyBorder="1" applyAlignment="1">
      <alignment horizontal="center"/>
    </xf>
    <xf numFmtId="49" fontId="45" fillId="0" borderId="25" xfId="0" applyNumberFormat="1" applyFont="1" applyBorder="1" applyAlignment="1">
      <alignment horizontal="left"/>
    </xf>
    <xf numFmtId="0" fontId="47" fillId="0" borderId="47" xfId="0" applyFont="1" applyBorder="1" applyAlignment="1">
      <alignment horizontal="left" vertical="top"/>
    </xf>
    <xf numFmtId="0" fontId="43" fillId="0" borderId="18" xfId="0" applyFont="1" applyBorder="1" applyAlignment="1">
      <alignment horizontal="center"/>
    </xf>
    <xf numFmtId="0" fontId="78" fillId="0" borderId="17" xfId="0" applyFont="1" applyBorder="1"/>
    <xf numFmtId="0" fontId="5" fillId="0" borderId="125" xfId="0" applyFont="1" applyBorder="1"/>
    <xf numFmtId="0" fontId="47" fillId="0" borderId="39" xfId="0" applyFont="1" applyBorder="1" applyAlignment="1">
      <alignment horizontal="left" vertical="top"/>
    </xf>
    <xf numFmtId="0" fontId="43" fillId="0" borderId="25" xfId="0" applyFont="1" applyBorder="1" applyAlignment="1">
      <alignment horizontal="center"/>
    </xf>
    <xf numFmtId="0" fontId="45" fillId="0" borderId="24" xfId="0" applyFont="1" applyBorder="1" applyAlignment="1">
      <alignment horizontal="center" wrapText="1"/>
    </xf>
    <xf numFmtId="0" fontId="47" fillId="0" borderId="39" xfId="0" applyFont="1" applyBorder="1" applyAlignment="1">
      <alignment vertical="top" wrapText="1"/>
    </xf>
    <xf numFmtId="0" fontId="47" fillId="0" borderId="24" xfId="0" applyFont="1" applyBorder="1" applyAlignment="1">
      <alignment vertical="top" wrapText="1"/>
    </xf>
    <xf numFmtId="0" fontId="45" fillId="0" borderId="24" xfId="0" applyFont="1" applyBorder="1" applyAlignment="1">
      <alignment horizontal="center"/>
    </xf>
    <xf numFmtId="0" fontId="43" fillId="0" borderId="0" xfId="0" applyFont="1"/>
    <xf numFmtId="0" fontId="43" fillId="0" borderId="18" xfId="0" applyFont="1" applyBorder="1" applyAlignment="1">
      <alignment horizontal="center" vertical="center" wrapText="1"/>
    </xf>
    <xf numFmtId="0" fontId="43" fillId="0" borderId="17" xfId="0" applyFont="1" applyBorder="1" applyAlignment="1">
      <alignment horizontal="left" vertical="center"/>
    </xf>
    <xf numFmtId="0" fontId="79" fillId="0" borderId="17" xfId="0" applyFont="1" applyBorder="1" applyAlignment="1">
      <alignment horizontal="center" wrapText="1"/>
    </xf>
    <xf numFmtId="0" fontId="47" fillId="0" borderId="53" xfId="0" applyFont="1" applyBorder="1" applyAlignment="1">
      <alignment horizontal="left" vertical="top"/>
    </xf>
    <xf numFmtId="0" fontId="45" fillId="0" borderId="25" xfId="0" applyFont="1" applyBorder="1" applyAlignment="1">
      <alignment horizontal="left"/>
    </xf>
    <xf numFmtId="0" fontId="43" fillId="0" borderId="18" xfId="0" applyFont="1" applyBorder="1" applyAlignment="1">
      <alignment horizontal="left" wrapText="1"/>
    </xf>
    <xf numFmtId="0" fontId="45" fillId="0" borderId="54" xfId="0" applyFont="1" applyBorder="1" applyAlignment="1">
      <alignment horizontal="center"/>
    </xf>
    <xf numFmtId="9" fontId="43" fillId="0" borderId="18" xfId="0" applyNumberFormat="1" applyFont="1" applyBorder="1" applyAlignment="1">
      <alignment horizontal="center"/>
    </xf>
    <xf numFmtId="0" fontId="43" fillId="0" borderId="18" xfId="0" applyFont="1" applyBorder="1" applyAlignment="1">
      <alignment horizontal="center" wrapText="1"/>
    </xf>
    <xf numFmtId="0" fontId="72" fillId="0" borderId="20" xfId="0" applyFont="1" applyBorder="1" applyAlignment="1">
      <alignment horizontal="left"/>
    </xf>
    <xf numFmtId="0" fontId="43" fillId="0" borderId="0" xfId="0" applyFont="1" applyAlignment="1">
      <alignment horizontal="left"/>
    </xf>
    <xf numFmtId="0" fontId="60" fillId="0" borderId="20" xfId="0" applyFont="1" applyBorder="1" applyAlignment="1">
      <alignment horizontal="center"/>
    </xf>
    <xf numFmtId="0" fontId="80" fillId="0" borderId="20" xfId="0" applyFont="1" applyBorder="1" applyAlignment="1">
      <alignment horizontal="center"/>
    </xf>
    <xf numFmtId="9" fontId="12" fillId="0" borderId="17" xfId="0" applyNumberFormat="1" applyFont="1" applyBorder="1"/>
    <xf numFmtId="0" fontId="43" fillId="0" borderId="99" xfId="0" applyFont="1" applyBorder="1"/>
    <xf numFmtId="0" fontId="43" fillId="0" borderId="99" xfId="0" applyFont="1" applyBorder="1" applyAlignment="1">
      <alignment horizontal="center"/>
    </xf>
    <xf numFmtId="0" fontId="43" fillId="0" borderId="120" xfId="0" applyFont="1" applyBorder="1" applyAlignment="1">
      <alignment horizontal="center"/>
    </xf>
    <xf numFmtId="0" fontId="76" fillId="0" borderId="30" xfId="0" applyFont="1" applyBorder="1" applyAlignment="1">
      <alignment vertical="top" wrapText="1"/>
    </xf>
    <xf numFmtId="0" fontId="43" fillId="0" borderId="30" xfId="0" applyFont="1" applyBorder="1" applyAlignment="1">
      <alignment vertical="top" wrapText="1"/>
    </xf>
    <xf numFmtId="0" fontId="43" fillId="0" borderId="30" xfId="0" applyFont="1" applyBorder="1" applyAlignment="1">
      <alignment vertical="top"/>
    </xf>
    <xf numFmtId="0" fontId="72" fillId="0" borderId="17" xfId="0" applyFont="1" applyBorder="1" applyAlignment="1">
      <alignment vertical="top"/>
    </xf>
    <xf numFmtId="10" fontId="12" fillId="0" borderId="17" xfId="0" applyNumberFormat="1" applyFont="1" applyBorder="1" applyAlignment="1">
      <alignment horizontal="center"/>
    </xf>
    <xf numFmtId="177" fontId="12" fillId="0" borderId="17" xfId="0" applyNumberFormat="1" applyFont="1" applyBorder="1" applyAlignment="1">
      <alignment horizontal="left"/>
    </xf>
    <xf numFmtId="0" fontId="43" fillId="0" borderId="25" xfId="0" applyFont="1" applyBorder="1" applyAlignment="1">
      <alignment horizontal="left" wrapText="1"/>
    </xf>
    <xf numFmtId="0" fontId="12" fillId="0" borderId="17" xfId="0" applyFont="1" applyBorder="1" applyAlignment="1">
      <alignment horizontal="center"/>
    </xf>
    <xf numFmtId="0" fontId="43" fillId="0" borderId="18" xfId="0" applyFont="1" applyBorder="1"/>
    <xf numFmtId="0" fontId="43" fillId="0" borderId="0" xfId="0" applyFont="1" applyAlignment="1">
      <alignment horizontal="left" vertical="top"/>
    </xf>
    <xf numFmtId="0" fontId="12" fillId="0" borderId="24" xfId="0" applyFont="1" applyBorder="1"/>
    <xf numFmtId="0" fontId="72" fillId="0" borderId="25" xfId="0" applyFont="1" applyBorder="1"/>
    <xf numFmtId="49" fontId="45" fillId="0" borderId="92" xfId="0" applyNumberFormat="1" applyFont="1" applyBorder="1" applyAlignment="1">
      <alignment horizontal="left" vertical="center"/>
    </xf>
    <xf numFmtId="0" fontId="5" fillId="0" borderId="32" xfId="0" applyFont="1" applyBorder="1"/>
    <xf numFmtId="0" fontId="43" fillId="0" borderId="19" xfId="0" applyFont="1" applyBorder="1" applyAlignment="1">
      <alignment wrapText="1"/>
    </xf>
    <xf numFmtId="0" fontId="12" fillId="0" borderId="20" xfId="0" applyFont="1" applyBorder="1" applyAlignment="1">
      <alignment horizontal="center"/>
    </xf>
    <xf numFmtId="164" fontId="43" fillId="0" borderId="17" xfId="0" applyNumberFormat="1" applyFont="1" applyBorder="1" applyAlignment="1">
      <alignment horizontal="left" wrapText="1"/>
    </xf>
    <xf numFmtId="0" fontId="82" fillId="0" borderId="19" xfId="0" applyFont="1" applyBorder="1" applyAlignment="1">
      <alignment wrapText="1"/>
    </xf>
    <xf numFmtId="0" fontId="43" fillId="0" borderId="20" xfId="0" applyFont="1" applyBorder="1" applyAlignment="1">
      <alignment wrapText="1"/>
    </xf>
    <xf numFmtId="0" fontId="76" fillId="0" borderId="17" xfId="0" applyFont="1" applyBorder="1" applyAlignment="1">
      <alignment wrapText="1"/>
    </xf>
    <xf numFmtId="0" fontId="43" fillId="0" borderId="24" xfId="0" applyFont="1" applyBorder="1" applyAlignment="1">
      <alignment horizontal="center" vertical="top" wrapText="1"/>
    </xf>
    <xf numFmtId="9" fontId="43" fillId="0" borderId="17" xfId="0" applyNumberFormat="1" applyFont="1" applyBorder="1" applyAlignment="1">
      <alignment horizontal="center" wrapText="1"/>
    </xf>
    <xf numFmtId="0" fontId="85" fillId="0" borderId="17" xfId="0" applyFont="1" applyBorder="1" applyAlignment="1">
      <alignment horizontal="left" vertical="center" wrapText="1"/>
    </xf>
    <xf numFmtId="0" fontId="43" fillId="0" borderId="27" xfId="0" applyFont="1" applyBorder="1" applyAlignment="1">
      <alignment vertical="center" wrapText="1"/>
    </xf>
    <xf numFmtId="1" fontId="43" fillId="0" borderId="17" xfId="0" applyNumberFormat="1" applyFont="1" applyBorder="1" applyAlignment="1">
      <alignment horizontal="center" vertical="center" wrapText="1"/>
    </xf>
    <xf numFmtId="0" fontId="86" fillId="0" borderId="27" xfId="0" applyFont="1" applyBorder="1" applyAlignment="1">
      <alignment horizontal="left" vertical="center" wrapText="1"/>
    </xf>
    <xf numFmtId="0" fontId="87" fillId="0" borderId="17" xfId="0" applyFont="1" applyBorder="1" applyAlignment="1">
      <alignment horizontal="center" wrapText="1"/>
    </xf>
    <xf numFmtId="0" fontId="72" fillId="0" borderId="30" xfId="0" applyFont="1" applyBorder="1" applyAlignment="1">
      <alignment vertical="center" wrapText="1"/>
    </xf>
    <xf numFmtId="0" fontId="47" fillId="0" borderId="25" xfId="0" applyFont="1" applyBorder="1" applyAlignment="1">
      <alignment vertical="center" wrapText="1"/>
    </xf>
    <xf numFmtId="2" fontId="43" fillId="0" borderId="17" xfId="0" applyNumberFormat="1" applyFont="1" applyBorder="1" applyAlignment="1">
      <alignment horizontal="center" wrapText="1"/>
    </xf>
    <xf numFmtId="49" fontId="45" fillId="0" borderId="17" xfId="0" applyNumberFormat="1" applyFont="1" applyBorder="1" applyAlignment="1">
      <alignment horizontal="left"/>
    </xf>
    <xf numFmtId="0" fontId="72" fillId="0" borderId="20" xfId="0" applyFont="1" applyBorder="1"/>
    <xf numFmtId="0" fontId="72" fillId="0" borderId="30" xfId="0" applyFont="1" applyBorder="1"/>
    <xf numFmtId="0" fontId="43" fillId="0" borderId="94" xfId="0" applyFont="1" applyBorder="1" applyAlignment="1">
      <alignment horizontal="left" vertical="center"/>
    </xf>
    <xf numFmtId="0" fontId="72" fillId="0" borderId="25" xfId="0" applyFont="1" applyBorder="1" applyAlignment="1">
      <alignment wrapText="1"/>
    </xf>
    <xf numFmtId="0" fontId="72" fillId="0" borderId="17" xfId="0" applyFont="1" applyBorder="1" applyAlignment="1">
      <alignment horizontal="center"/>
    </xf>
    <xf numFmtId="0" fontId="43" fillId="0" borderId="94" xfId="0" applyFont="1" applyBorder="1" applyAlignment="1">
      <alignment horizontal="left" vertical="center" wrapText="1"/>
    </xf>
    <xf numFmtId="0" fontId="12" fillId="0" borderId="17" xfId="0" applyFont="1" applyBorder="1" applyAlignment="1">
      <alignment wrapText="1"/>
    </xf>
    <xf numFmtId="0" fontId="43" fillId="0" borderId="20" xfId="0" applyFont="1" applyBorder="1" applyAlignment="1">
      <alignment horizontal="left" vertical="center" wrapText="1"/>
    </xf>
    <xf numFmtId="0" fontId="43" fillId="0" borderId="26" xfId="0" applyFont="1" applyBorder="1" applyAlignment="1">
      <alignment horizontal="center"/>
    </xf>
    <xf numFmtId="0" fontId="12" fillId="0" borderId="18" xfId="0" applyFont="1" applyBorder="1" applyAlignment="1">
      <alignment horizontal="center"/>
    </xf>
    <xf numFmtId="0" fontId="72" fillId="0" borderId="17" xfId="0" applyFont="1" applyBorder="1" applyAlignment="1">
      <alignment horizontal="left"/>
    </xf>
    <xf numFmtId="9" fontId="6" fillId="11" borderId="61" xfId="0" applyNumberFormat="1" applyFont="1" applyFill="1" applyBorder="1" applyAlignment="1">
      <alignment horizontal="center"/>
    </xf>
    <xf numFmtId="0" fontId="6" fillId="0" borderId="18" xfId="0" applyFont="1" applyBorder="1" applyAlignment="1">
      <alignment wrapText="1"/>
    </xf>
    <xf numFmtId="0" fontId="65" fillId="3" borderId="110" xfId="0" applyFont="1" applyFill="1" applyBorder="1" applyAlignment="1">
      <alignment horizontal="left" vertical="top" wrapText="1"/>
    </xf>
    <xf numFmtId="0" fontId="6" fillId="11" borderId="67" xfId="0" applyFont="1" applyFill="1" applyBorder="1" applyAlignment="1">
      <alignment horizontal="center"/>
    </xf>
    <xf numFmtId="0" fontId="6" fillId="3" borderId="17" xfId="0" applyFont="1" applyFill="1" applyBorder="1" applyAlignment="1">
      <alignment horizontal="center" vertical="center" wrapText="1"/>
    </xf>
    <xf numFmtId="0" fontId="6" fillId="0" borderId="18" xfId="0" applyFont="1" applyBorder="1" applyAlignment="1">
      <alignment horizontal="left"/>
    </xf>
    <xf numFmtId="0" fontId="5" fillId="0" borderId="129" xfId="0" applyFont="1" applyBorder="1"/>
    <xf numFmtId="0" fontId="6" fillId="0" borderId="17" xfId="0" applyFont="1" applyBorder="1" applyAlignment="1">
      <alignment horizontal="left" vertical="top" wrapText="1"/>
    </xf>
    <xf numFmtId="0" fontId="3" fillId="11" borderId="67" xfId="0" applyFont="1" applyFill="1" applyBorder="1"/>
    <xf numFmtId="0" fontId="7" fillId="0" borderId="20" xfId="0" applyFont="1" applyBorder="1" applyAlignment="1">
      <alignment horizontal="center"/>
    </xf>
    <xf numFmtId="0" fontId="90" fillId="0" borderId="20" xfId="0" applyFont="1" applyBorder="1" applyAlignment="1">
      <alignment horizontal="center"/>
    </xf>
    <xf numFmtId="0" fontId="60" fillId="0" borderId="17" xfId="0" applyFont="1" applyBorder="1" applyAlignment="1">
      <alignment horizontal="center"/>
    </xf>
    <xf numFmtId="0" fontId="60" fillId="0" borderId="30" xfId="0" applyFont="1" applyBorder="1" applyAlignment="1">
      <alignment horizontal="center"/>
    </xf>
    <xf numFmtId="0" fontId="91" fillId="0" borderId="30" xfId="0" applyFont="1" applyBorder="1" applyAlignment="1">
      <alignment horizontal="center"/>
    </xf>
    <xf numFmtId="0" fontId="72" fillId="0" borderId="18" xfId="0" applyFont="1" applyBorder="1" applyAlignment="1">
      <alignment horizontal="center"/>
    </xf>
    <xf numFmtId="9" fontId="43" fillId="0" borderId="0" xfId="0" applyNumberFormat="1" applyFont="1" applyAlignment="1">
      <alignment horizontal="right"/>
    </xf>
    <xf numFmtId="0" fontId="6" fillId="0" borderId="118" xfId="0" applyFont="1" applyBorder="1" applyAlignment="1">
      <alignment wrapText="1"/>
    </xf>
    <xf numFmtId="0" fontId="6" fillId="0" borderId="36" xfId="0" applyFont="1" applyBorder="1" applyAlignment="1">
      <alignment wrapText="1"/>
    </xf>
    <xf numFmtId="0" fontId="1" fillId="0" borderId="118" xfId="0" applyFont="1" applyBorder="1" applyAlignment="1">
      <alignment wrapText="1"/>
    </xf>
    <xf numFmtId="0" fontId="1" fillId="0" borderId="143" xfId="0" applyFont="1" applyBorder="1" applyAlignment="1">
      <alignment wrapText="1"/>
    </xf>
    <xf numFmtId="0" fontId="1" fillId="0" borderId="36" xfId="0" applyFont="1" applyBorder="1" applyAlignment="1">
      <alignment wrapText="1"/>
    </xf>
    <xf numFmtId="0" fontId="65" fillId="0" borderId="118" xfId="0" applyFont="1" applyBorder="1" applyAlignment="1">
      <alignment wrapText="1"/>
    </xf>
    <xf numFmtId="0" fontId="65" fillId="0" borderId="143" xfId="0" applyFont="1" applyBorder="1" applyAlignment="1">
      <alignment wrapText="1"/>
    </xf>
    <xf numFmtId="0" fontId="65" fillId="0" borderId="36" xfId="0" applyFont="1" applyBorder="1" applyAlignment="1">
      <alignment wrapText="1"/>
    </xf>
    <xf numFmtId="0" fontId="65" fillId="18" borderId="177" xfId="0" applyFont="1" applyFill="1" applyBorder="1" applyAlignment="1">
      <alignment vertical="center" wrapText="1"/>
    </xf>
    <xf numFmtId="0" fontId="65" fillId="18" borderId="161" xfId="0" applyFont="1" applyFill="1" applyBorder="1" applyAlignment="1">
      <alignment vertical="center" wrapText="1"/>
    </xf>
    <xf numFmtId="0" fontId="65" fillId="18" borderId="162" xfId="0" applyFont="1" applyFill="1" applyBorder="1" applyAlignment="1">
      <alignment vertical="center" wrapText="1"/>
    </xf>
    <xf numFmtId="0" fontId="41" fillId="0" borderId="182" xfId="0" applyFont="1" applyBorder="1" applyAlignment="1">
      <alignment wrapText="1"/>
    </xf>
    <xf numFmtId="0" fontId="41" fillId="0" borderId="170" xfId="0" applyFont="1" applyBorder="1" applyAlignment="1">
      <alignment wrapText="1"/>
    </xf>
    <xf numFmtId="0" fontId="6" fillId="0" borderId="118" xfId="0" applyFont="1" applyBorder="1" applyAlignment="1">
      <alignment horizontal="center" wrapText="1"/>
    </xf>
    <xf numFmtId="0" fontId="6" fillId="0" borderId="183" xfId="0" applyFont="1" applyBorder="1" applyAlignment="1">
      <alignment horizontal="center" wrapText="1"/>
    </xf>
    <xf numFmtId="0" fontId="1" fillId="0" borderId="171" xfId="0" applyFont="1" applyBorder="1" applyAlignment="1">
      <alignment wrapText="1"/>
    </xf>
    <xf numFmtId="0" fontId="1" fillId="0" borderId="172" xfId="0" applyFont="1" applyBorder="1" applyAlignment="1">
      <alignment wrapText="1"/>
    </xf>
    <xf numFmtId="0" fontId="6" fillId="0" borderId="159" xfId="0" applyFont="1" applyBorder="1" applyAlignment="1">
      <alignment horizontal="center" wrapText="1"/>
    </xf>
    <xf numFmtId="0" fontId="6" fillId="0" borderId="170" xfId="0" applyFont="1" applyBorder="1" applyAlignment="1">
      <alignment horizontal="center" wrapText="1"/>
    </xf>
    <xf numFmtId="0" fontId="41" fillId="0" borderId="184" xfId="0" applyFont="1" applyBorder="1" applyAlignment="1">
      <alignment horizontal="center" wrapText="1"/>
    </xf>
    <xf numFmtId="0" fontId="41" fillId="0" borderId="183" xfId="0" applyFont="1" applyBorder="1" applyAlignment="1">
      <alignment horizontal="center" wrapText="1"/>
    </xf>
    <xf numFmtId="0" fontId="1" fillId="0" borderId="159" xfId="0" applyFont="1" applyBorder="1" applyAlignment="1">
      <alignment wrapText="1"/>
    </xf>
    <xf numFmtId="0" fontId="1" fillId="0" borderId="170" xfId="0" applyFont="1" applyBorder="1" applyAlignment="1">
      <alignment wrapText="1"/>
    </xf>
    <xf numFmtId="0" fontId="41" fillId="0" borderId="118" xfId="0" applyFont="1" applyBorder="1" applyAlignment="1">
      <alignment wrapText="1"/>
    </xf>
    <xf numFmtId="0" fontId="41" fillId="0" borderId="143" xfId="0" applyFont="1" applyBorder="1" applyAlignment="1">
      <alignment wrapText="1"/>
    </xf>
    <xf numFmtId="0" fontId="41" fillId="0" borderId="36" xfId="0" applyFont="1" applyBorder="1" applyAlignment="1">
      <alignment wrapText="1"/>
    </xf>
    <xf numFmtId="0" fontId="1" fillId="0" borderId="178" xfId="0" applyFont="1" applyBorder="1" applyAlignment="1">
      <alignment wrapText="1"/>
    </xf>
    <xf numFmtId="0" fontId="1" fillId="0" borderId="179" xfId="0" applyFont="1" applyBorder="1" applyAlignment="1">
      <alignment wrapText="1"/>
    </xf>
    <xf numFmtId="0" fontId="1" fillId="0" borderId="180" xfId="0" applyFont="1" applyBorder="1" applyAlignment="1">
      <alignment wrapText="1"/>
    </xf>
    <xf numFmtId="0" fontId="1" fillId="0" borderId="181" xfId="0" applyFont="1" applyBorder="1" applyAlignment="1">
      <alignment wrapText="1"/>
    </xf>
    <xf numFmtId="0" fontId="1" fillId="0" borderId="108" xfId="0" applyFont="1" applyBorder="1" applyAlignment="1">
      <alignment wrapText="1"/>
    </xf>
    <xf numFmtId="0" fontId="1" fillId="0" borderId="109" xfId="0" applyFont="1" applyBorder="1" applyAlignment="1">
      <alignment wrapText="1"/>
    </xf>
    <xf numFmtId="0" fontId="1" fillId="0" borderId="167" xfId="0" applyFont="1" applyBorder="1" applyAlignment="1">
      <alignment wrapText="1"/>
    </xf>
    <xf numFmtId="0" fontId="1" fillId="0" borderId="71" xfId="0" applyFont="1" applyBorder="1" applyAlignment="1">
      <alignment wrapText="1"/>
    </xf>
    <xf numFmtId="0" fontId="1" fillId="0" borderId="147" xfId="0" applyFont="1" applyBorder="1" applyAlignment="1">
      <alignment wrapText="1"/>
    </xf>
    <xf numFmtId="0" fontId="1" fillId="0" borderId="168" xfId="0" applyFont="1" applyBorder="1" applyAlignment="1">
      <alignment wrapText="1"/>
    </xf>
    <xf numFmtId="0" fontId="1" fillId="0" borderId="105" xfId="0" applyFont="1" applyBorder="1" applyAlignment="1">
      <alignment wrapText="1"/>
    </xf>
    <xf numFmtId="0" fontId="1" fillId="0" borderId="104" xfId="0" applyFont="1" applyBorder="1" applyAlignment="1">
      <alignment wrapText="1"/>
    </xf>
    <xf numFmtId="0" fontId="1" fillId="0" borderId="118" xfId="0" applyFont="1" applyBorder="1" applyAlignment="1">
      <alignment horizontal="right" wrapText="1"/>
    </xf>
    <xf numFmtId="0" fontId="1" fillId="0" borderId="36" xfId="0" applyFont="1" applyBorder="1" applyAlignment="1">
      <alignment horizontal="right" wrapText="1"/>
    </xf>
    <xf numFmtId="0" fontId="6" fillId="0" borderId="143" xfId="0" applyFont="1" applyBorder="1" applyAlignment="1">
      <alignment wrapText="1"/>
    </xf>
    <xf numFmtId="0" fontId="4" fillId="17" borderId="106" xfId="0" applyFont="1" applyFill="1" applyBorder="1" applyAlignment="1">
      <alignment horizontal="center" vertical="center" wrapText="1"/>
    </xf>
    <xf numFmtId="0" fontId="4" fillId="17" borderId="116" xfId="0" applyFont="1" applyFill="1" applyBorder="1" applyAlignment="1">
      <alignment horizontal="center" vertical="center" wrapText="1"/>
    </xf>
    <xf numFmtId="0" fontId="4" fillId="17" borderId="100" xfId="0" applyFont="1" applyFill="1" applyBorder="1" applyAlignment="1">
      <alignment horizontal="center" vertical="center" wrapText="1"/>
    </xf>
    <xf numFmtId="0" fontId="6" fillId="0" borderId="166" xfId="0" applyFont="1" applyBorder="1" applyAlignment="1">
      <alignment horizontal="center" vertical="center" wrapText="1"/>
    </xf>
    <xf numFmtId="0" fontId="6" fillId="0" borderId="185" xfId="0" applyFont="1" applyBorder="1" applyAlignment="1">
      <alignment horizontal="center" vertical="center" wrapText="1"/>
    </xf>
    <xf numFmtId="0" fontId="114" fillId="0" borderId="118" xfId="0" applyFont="1" applyBorder="1" applyAlignment="1">
      <alignment wrapText="1"/>
    </xf>
    <xf numFmtId="0" fontId="114" fillId="0" borderId="143" xfId="0" applyFont="1" applyBorder="1" applyAlignment="1">
      <alignment wrapText="1"/>
    </xf>
    <xf numFmtId="0" fontId="114" fillId="0" borderId="36" xfId="0" applyFont="1" applyBorder="1" applyAlignment="1">
      <alignment wrapText="1"/>
    </xf>
    <xf numFmtId="0" fontId="65" fillId="0" borderId="106" xfId="0" applyFont="1" applyBorder="1" applyAlignment="1">
      <alignment vertical="center" wrapText="1"/>
    </xf>
    <xf numFmtId="0" fontId="65" fillId="0" borderId="116" xfId="0" applyFont="1" applyBorder="1" applyAlignment="1">
      <alignment vertical="center" wrapText="1"/>
    </xf>
    <xf numFmtId="0" fontId="65" fillId="0" borderId="100" xfId="0" applyFont="1" applyBorder="1" applyAlignment="1">
      <alignment vertical="center" wrapText="1"/>
    </xf>
    <xf numFmtId="0" fontId="6" fillId="0" borderId="107" xfId="0" applyFont="1" applyBorder="1" applyAlignment="1">
      <alignment horizontal="center" vertical="center" wrapText="1"/>
    </xf>
    <xf numFmtId="0" fontId="6" fillId="0" borderId="108" xfId="0" applyFont="1" applyBorder="1" applyAlignment="1">
      <alignment horizontal="center" vertical="center" wrapText="1"/>
    </xf>
    <xf numFmtId="0" fontId="6" fillId="0" borderId="109" xfId="0" applyFont="1" applyBorder="1" applyAlignment="1">
      <alignment horizontal="center" vertical="center" wrapText="1"/>
    </xf>
    <xf numFmtId="0" fontId="6" fillId="0" borderId="117" xfId="0" applyFont="1" applyBorder="1" applyAlignment="1">
      <alignment horizontal="center" vertical="center" wrapText="1"/>
    </xf>
    <xf numFmtId="0" fontId="6" fillId="0" borderId="105" xfId="0" applyFont="1" applyBorder="1" applyAlignment="1">
      <alignment horizontal="center" vertical="center" wrapText="1"/>
    </xf>
    <xf numFmtId="0" fontId="6" fillId="0" borderId="104" xfId="0" applyFont="1" applyBorder="1" applyAlignment="1">
      <alignment horizontal="center" vertical="center" wrapText="1"/>
    </xf>
    <xf numFmtId="0" fontId="6" fillId="0" borderId="107" xfId="0" applyFont="1" applyBorder="1" applyAlignment="1">
      <alignment vertical="center" wrapText="1"/>
    </xf>
    <xf numFmtId="0" fontId="6" fillId="0" borderId="109" xfId="0" applyFont="1" applyBorder="1" applyAlignment="1">
      <alignment vertical="center" wrapText="1"/>
    </xf>
    <xf numFmtId="0" fontId="6" fillId="0" borderId="117" xfId="0" applyFont="1" applyBorder="1" applyAlignment="1">
      <alignment vertical="center" wrapText="1"/>
    </xf>
    <xf numFmtId="0" fontId="6" fillId="0" borderId="104" xfId="0" applyFont="1" applyBorder="1" applyAlignment="1">
      <alignment vertical="center" wrapText="1"/>
    </xf>
    <xf numFmtId="0" fontId="1" fillId="0" borderId="117" xfId="0" applyFont="1" applyBorder="1" applyAlignment="1">
      <alignment wrapText="1"/>
    </xf>
    <xf numFmtId="0" fontId="6" fillId="0" borderId="118" xfId="0" applyFont="1" applyBorder="1" applyAlignment="1">
      <alignment horizontal="right" wrapText="1"/>
    </xf>
    <xf numFmtId="0" fontId="6" fillId="0" borderId="143" xfId="0" applyFont="1" applyBorder="1" applyAlignment="1">
      <alignment horizontal="right" wrapText="1"/>
    </xf>
    <xf numFmtId="0" fontId="6" fillId="0" borderId="36" xfId="0" applyFont="1" applyBorder="1" applyAlignment="1">
      <alignment horizontal="right" wrapText="1"/>
    </xf>
    <xf numFmtId="0" fontId="113" fillId="0" borderId="118" xfId="1" applyBorder="1" applyAlignment="1">
      <alignment wrapText="1"/>
    </xf>
    <xf numFmtId="0" fontId="6" fillId="0" borderId="143" xfId="0" applyFont="1" applyBorder="1" applyAlignment="1">
      <alignment horizontal="center" wrapText="1"/>
    </xf>
    <xf numFmtId="0" fontId="6" fillId="0" borderId="36" xfId="0" applyFont="1" applyBorder="1" applyAlignment="1">
      <alignment horizontal="center" wrapText="1"/>
    </xf>
    <xf numFmtId="0" fontId="4" fillId="17" borderId="176" xfId="0" applyFont="1" applyFill="1" applyBorder="1" applyAlignment="1">
      <alignment horizontal="center" vertical="center" wrapText="1"/>
    </xf>
    <xf numFmtId="0" fontId="4" fillId="17" borderId="156" xfId="0" applyFont="1" applyFill="1" applyBorder="1" applyAlignment="1">
      <alignment horizontal="center" vertical="center" wrapText="1"/>
    </xf>
    <xf numFmtId="0" fontId="4" fillId="17" borderId="157" xfId="0" applyFont="1" applyFill="1" applyBorder="1" applyAlignment="1">
      <alignment horizontal="center" vertical="center" wrapText="1"/>
    </xf>
    <xf numFmtId="0" fontId="72" fillId="0" borderId="26" xfId="0" applyFont="1" applyBorder="1"/>
    <xf numFmtId="9" fontId="72" fillId="0" borderId="17" xfId="0" applyNumberFormat="1" applyFont="1" applyBorder="1"/>
    <xf numFmtId="0" fontId="72" fillId="0" borderId="0" xfId="0" applyFont="1"/>
    <xf numFmtId="0" fontId="76" fillId="0" borderId="30" xfId="0" applyFont="1" applyBorder="1" applyAlignment="1">
      <alignment wrapText="1"/>
    </xf>
    <xf numFmtId="0" fontId="1" fillId="0" borderId="184" xfId="0" applyFont="1" applyBorder="1" applyAlignment="1">
      <alignment wrapText="1"/>
    </xf>
    <xf numFmtId="0" fontId="1" fillId="0" borderId="183" xfId="0" applyFont="1" applyBorder="1" applyAlignment="1">
      <alignment wrapText="1"/>
    </xf>
    <xf numFmtId="0" fontId="6" fillId="0" borderId="118" xfId="0" applyFont="1" applyBorder="1" applyAlignment="1">
      <alignment horizontal="center" vertical="center" wrapText="1"/>
    </xf>
    <xf numFmtId="0" fontId="6" fillId="0" borderId="36" xfId="0" applyFont="1" applyBorder="1" applyAlignment="1">
      <alignment horizontal="center" vertical="center" wrapText="1"/>
    </xf>
    <xf numFmtId="0" fontId="1" fillId="0" borderId="187" xfId="0" applyFont="1" applyBorder="1" applyAlignment="1">
      <alignment wrapText="1"/>
    </xf>
    <xf numFmtId="0" fontId="1" fillId="0" borderId="186" xfId="0" applyFont="1" applyBorder="1" applyAlignment="1">
      <alignment wrapText="1"/>
    </xf>
    <xf numFmtId="0" fontId="6" fillId="0" borderId="160" xfId="0" applyFont="1" applyBorder="1" applyAlignment="1">
      <alignment horizontal="center" vertical="center" wrapText="1"/>
    </xf>
    <xf numFmtId="0" fontId="6" fillId="0" borderId="175" xfId="0" applyFont="1" applyBorder="1" applyAlignment="1">
      <alignment horizontal="center" vertical="center" wrapText="1"/>
    </xf>
    <xf numFmtId="0" fontId="4" fillId="0" borderId="106" xfId="0" applyFont="1" applyBorder="1" applyAlignment="1">
      <alignment horizontal="center" vertical="center" wrapText="1"/>
    </xf>
    <xf numFmtId="0" fontId="4" fillId="0" borderId="116" xfId="0" applyFont="1" applyBorder="1" applyAlignment="1">
      <alignment horizontal="center" vertical="center" wrapText="1"/>
    </xf>
    <xf numFmtId="0" fontId="4" fillId="0" borderId="100" xfId="0" applyFont="1" applyBorder="1" applyAlignment="1">
      <alignment horizontal="center" vertical="center" wrapText="1"/>
    </xf>
    <xf numFmtId="0" fontId="41" fillId="0" borderId="143" xfId="0" applyFont="1" applyBorder="1" applyAlignment="1">
      <alignment horizontal="center" wrapText="1"/>
    </xf>
    <xf numFmtId="0" fontId="41" fillId="0" borderId="36" xfId="0" applyFont="1" applyBorder="1" applyAlignment="1">
      <alignment horizontal="center" wrapText="1"/>
    </xf>
    <xf numFmtId="0" fontId="6" fillId="0" borderId="184" xfId="0" applyFont="1" applyBorder="1" applyAlignment="1">
      <alignment horizontal="center" wrapText="1"/>
    </xf>
    <xf numFmtId="0" fontId="1" fillId="0" borderId="118" xfId="0" applyFont="1" applyBorder="1" applyAlignment="1">
      <alignment vertical="center" wrapText="1"/>
    </xf>
    <xf numFmtId="0" fontId="1" fillId="0" borderId="143" xfId="0" applyFont="1" applyBorder="1" applyAlignment="1">
      <alignment vertical="center" wrapText="1"/>
    </xf>
    <xf numFmtId="0" fontId="1" fillId="0" borderId="36" xfId="0" applyFont="1" applyBorder="1" applyAlignment="1">
      <alignment vertical="center" wrapText="1"/>
    </xf>
    <xf numFmtId="0" fontId="113" fillId="0" borderId="118" xfId="1" applyBorder="1" applyAlignment="1">
      <alignment horizontal="center" wrapText="1"/>
    </xf>
    <xf numFmtId="0" fontId="113" fillId="0" borderId="143" xfId="1" applyBorder="1" applyAlignment="1">
      <alignment horizontal="center" wrapText="1"/>
    </xf>
    <xf numFmtId="0" fontId="113" fillId="0" borderId="36" xfId="1" applyBorder="1" applyAlignment="1">
      <alignment horizontal="center" wrapText="1"/>
    </xf>
    <xf numFmtId="0" fontId="43" fillId="0" borderId="26" xfId="0" applyFont="1" applyBorder="1" applyAlignment="1">
      <alignment horizontal="left"/>
    </xf>
    <xf numFmtId="0" fontId="43" fillId="0" borderId="17" xfId="0" applyFont="1" applyBorder="1" applyAlignment="1">
      <alignment horizontal="right" vertical="center" wrapText="1"/>
    </xf>
    <xf numFmtId="0" fontId="12" fillId="0" borderId="17" xfId="0" applyFont="1" applyBorder="1" applyAlignment="1">
      <alignment horizontal="right"/>
    </xf>
    <xf numFmtId="0" fontId="43" fillId="0" borderId="17" xfId="0" applyFont="1" applyBorder="1" applyAlignment="1">
      <alignment horizontal="right"/>
    </xf>
    <xf numFmtId="0" fontId="45" fillId="0" borderId="94" xfId="0" applyFont="1" applyBorder="1" applyAlignment="1">
      <alignment horizontal="center" wrapText="1"/>
    </xf>
    <xf numFmtId="0" fontId="47" fillId="0" borderId="98" xfId="0" applyFont="1" applyBorder="1" applyAlignment="1">
      <alignment vertical="top" wrapText="1"/>
    </xf>
    <xf numFmtId="0" fontId="47" fillId="0" borderId="94" xfId="0" applyFont="1" applyBorder="1" applyAlignment="1">
      <alignment vertical="top" wrapText="1"/>
    </xf>
    <xf numFmtId="0" fontId="45" fillId="0" borderId="94" xfId="0" applyFont="1" applyBorder="1" applyAlignment="1">
      <alignment horizontal="center"/>
    </xf>
    <xf numFmtId="0" fontId="12" fillId="0" borderId="27" xfId="0" applyFont="1" applyBorder="1"/>
    <xf numFmtId="0" fontId="43" fillId="0" borderId="17" xfId="0" applyFont="1" applyBorder="1" applyAlignment="1">
      <alignment horizontal="left" vertical="top" wrapText="1"/>
    </xf>
    <xf numFmtId="0" fontId="43" fillId="0" borderId="55" xfId="0" applyFont="1" applyBorder="1" applyAlignment="1">
      <alignment horizontal="center" vertical="top" wrapText="1"/>
    </xf>
    <xf numFmtId="0" fontId="12" fillId="0" borderId="0" xfId="0" applyFont="1" applyAlignment="1">
      <alignment vertical="top"/>
    </xf>
    <xf numFmtId="0" fontId="12" fillId="0" borderId="98" xfId="0" applyFont="1" applyBorder="1" applyAlignment="1">
      <alignment vertical="top"/>
    </xf>
    <xf numFmtId="49" fontId="12" fillId="14" borderId="130" xfId="0" applyNumberFormat="1" applyFont="1" applyFill="1" applyBorder="1" applyAlignment="1">
      <alignment horizontal="center"/>
    </xf>
    <xf numFmtId="0" fontId="5" fillId="0" borderId="131" xfId="0" applyFont="1" applyBorder="1"/>
    <xf numFmtId="0" fontId="118" fillId="0" borderId="118" xfId="0" applyFont="1" applyBorder="1" applyAlignment="1">
      <alignment wrapText="1"/>
    </xf>
    <xf numFmtId="0" fontId="118" fillId="0" borderId="143" xfId="0" applyFont="1" applyBorder="1" applyAlignment="1">
      <alignment wrapText="1"/>
    </xf>
    <xf numFmtId="0" fontId="118" fillId="0" borderId="36" xfId="0" applyFont="1" applyBorder="1" applyAlignment="1">
      <alignment wrapText="1"/>
    </xf>
    <xf numFmtId="0" fontId="115" fillId="0" borderId="118" xfId="0" applyFont="1" applyBorder="1" applyAlignment="1">
      <alignment wrapText="1"/>
    </xf>
    <xf numFmtId="0" fontId="115" fillId="0" borderId="36" xfId="0" applyFont="1" applyBorder="1" applyAlignment="1">
      <alignment wrapText="1"/>
    </xf>
    <xf numFmtId="0" fontId="115" fillId="0" borderId="188" xfId="0" applyFont="1" applyBorder="1" applyAlignment="1">
      <alignment wrapText="1"/>
    </xf>
    <xf numFmtId="0" fontId="115" fillId="0" borderId="180" xfId="0" applyFont="1" applyBorder="1" applyAlignment="1">
      <alignment wrapText="1"/>
    </xf>
    <xf numFmtId="0" fontId="115" fillId="0" borderId="188" xfId="0" applyFont="1" applyBorder="1" applyAlignment="1">
      <alignment vertical="center" wrapText="1"/>
    </xf>
    <xf numFmtId="0" fontId="115" fillId="0" borderId="180" xfId="0" applyFont="1" applyBorder="1" applyAlignment="1">
      <alignment vertical="center" wrapText="1"/>
    </xf>
    <xf numFmtId="0" fontId="115" fillId="0" borderId="163" xfId="0" applyFont="1" applyBorder="1" applyAlignment="1">
      <alignment wrapText="1"/>
    </xf>
    <xf numFmtId="0" fontId="115" fillId="0" borderId="164" xfId="0" applyFont="1" applyBorder="1" applyAlignment="1">
      <alignment wrapText="1"/>
    </xf>
    <xf numFmtId="0" fontId="115" fillId="0" borderId="165" xfId="0" applyFont="1" applyBorder="1" applyAlignment="1">
      <alignment wrapText="1"/>
    </xf>
    <xf numFmtId="0" fontId="115" fillId="0" borderId="106" xfId="0" applyFont="1" applyBorder="1" applyAlignment="1">
      <alignment vertical="top" wrapText="1"/>
    </xf>
    <xf numFmtId="0" fontId="115" fillId="0" borderId="100" xfId="0" applyFont="1" applyBorder="1" applyAlignment="1">
      <alignment vertical="top" wrapText="1"/>
    </xf>
    <xf numFmtId="0" fontId="118" fillId="0" borderId="118" xfId="0" applyFont="1" applyBorder="1" applyAlignment="1">
      <alignment horizontal="center" wrapText="1"/>
    </xf>
    <xf numFmtId="0" fontId="118" fillId="0" borderId="36" xfId="0" applyFont="1" applyBorder="1" applyAlignment="1">
      <alignment horizontal="center" wrapText="1"/>
    </xf>
    <xf numFmtId="0" fontId="118" fillId="0" borderId="177" xfId="0" applyFont="1" applyBorder="1" applyAlignment="1">
      <alignment horizontal="center" vertical="center" wrapText="1"/>
    </xf>
    <xf numFmtId="0" fontId="118" fillId="0" borderId="162" xfId="0" applyFont="1" applyBorder="1" applyAlignment="1">
      <alignment horizontal="center" vertical="center" wrapText="1"/>
    </xf>
    <xf numFmtId="0" fontId="118" fillId="0" borderId="107" xfId="0" applyFont="1" applyBorder="1" applyAlignment="1">
      <alignment horizontal="center" vertical="center" wrapText="1"/>
    </xf>
    <xf numFmtId="0" fontId="118" fillId="0" borderId="108" xfId="0" applyFont="1" applyBorder="1" applyAlignment="1">
      <alignment horizontal="center" vertical="center" wrapText="1"/>
    </xf>
    <xf numFmtId="0" fontId="118" fillId="0" borderId="109" xfId="0" applyFont="1" applyBorder="1" applyAlignment="1">
      <alignment horizontal="center" vertical="center" wrapText="1"/>
    </xf>
    <xf numFmtId="0" fontId="118" fillId="0" borderId="117" xfId="0" applyFont="1" applyBorder="1" applyAlignment="1">
      <alignment horizontal="center" vertical="center" wrapText="1"/>
    </xf>
    <xf numFmtId="0" fontId="118" fillId="0" borderId="105" xfId="0" applyFont="1" applyBorder="1" applyAlignment="1">
      <alignment horizontal="center" vertical="center" wrapText="1"/>
    </xf>
    <xf numFmtId="0" fontId="118" fillId="0" borderId="104" xfId="0" applyFont="1" applyBorder="1" applyAlignment="1">
      <alignment horizontal="center" vertical="center" wrapText="1"/>
    </xf>
    <xf numFmtId="0" fontId="115" fillId="0" borderId="189" xfId="0" applyFont="1" applyBorder="1" applyAlignment="1">
      <alignment vertical="top" wrapText="1"/>
    </xf>
    <xf numFmtId="0" fontId="115" fillId="0" borderId="166" xfId="0" applyFont="1" applyBorder="1" applyAlignment="1">
      <alignment vertical="top" wrapText="1"/>
    </xf>
    <xf numFmtId="0" fontId="115" fillId="0" borderId="190" xfId="0" applyFont="1" applyBorder="1" applyAlignment="1">
      <alignment vertical="top" wrapText="1"/>
    </xf>
    <xf numFmtId="0" fontId="115" fillId="0" borderId="185" xfId="0" applyFont="1" applyBorder="1" applyAlignment="1">
      <alignment vertical="top" wrapText="1"/>
    </xf>
    <xf numFmtId="0" fontId="118" fillId="0" borderId="143" xfId="0" applyFont="1" applyBorder="1" applyAlignment="1">
      <alignment horizontal="center" wrapText="1"/>
    </xf>
    <xf numFmtId="0" fontId="119" fillId="0" borderId="118" xfId="0" applyFont="1" applyBorder="1" applyAlignment="1">
      <alignment wrapText="1"/>
    </xf>
    <xf numFmtId="0" fontId="119" fillId="0" borderId="36" xfId="0" applyFont="1" applyBorder="1" applyAlignment="1">
      <alignment wrapText="1"/>
    </xf>
    <xf numFmtId="0" fontId="116" fillId="0" borderId="106" xfId="0" applyFont="1" applyBorder="1" applyAlignment="1">
      <alignment horizontal="center" vertical="center" wrapText="1"/>
    </xf>
    <xf numFmtId="0" fontId="116" fillId="0" borderId="116" xfId="0" applyFont="1" applyBorder="1" applyAlignment="1">
      <alignment horizontal="center" vertical="center" wrapText="1"/>
    </xf>
    <xf numFmtId="0" fontId="116" fillId="0" borderId="100" xfId="0" applyFont="1" applyBorder="1" applyAlignment="1">
      <alignment horizontal="center" vertical="center" wrapText="1"/>
    </xf>
    <xf numFmtId="0" fontId="119" fillId="0" borderId="106" xfId="0" applyFont="1" applyBorder="1" applyAlignment="1">
      <alignment vertical="center" wrapText="1"/>
    </xf>
    <xf numFmtId="0" fontId="119" fillId="0" borderId="100" xfId="0" applyFont="1" applyBorder="1" applyAlignment="1">
      <alignment vertical="center" wrapText="1"/>
    </xf>
    <xf numFmtId="0" fontId="115" fillId="0" borderId="116" xfId="0" applyFont="1" applyBorder="1" applyAlignment="1">
      <alignment vertical="top" wrapText="1"/>
    </xf>
    <xf numFmtId="0" fontId="119" fillId="0" borderId="116" xfId="0" applyFont="1" applyBorder="1" applyAlignment="1">
      <alignment vertical="center" wrapText="1"/>
    </xf>
    <xf numFmtId="0" fontId="118" fillId="0" borderId="118" xfId="0" applyFont="1" applyBorder="1" applyAlignment="1">
      <alignment vertical="center" wrapText="1"/>
    </xf>
    <xf numFmtId="0" fontId="118" fillId="0" borderId="143" xfId="0" applyFont="1" applyBorder="1" applyAlignment="1">
      <alignment vertical="center" wrapText="1"/>
    </xf>
    <xf numFmtId="0" fontId="118" fillId="0" borderId="36" xfId="0" applyFont="1" applyBorder="1" applyAlignment="1">
      <alignment vertical="center" wrapText="1"/>
    </xf>
    <xf numFmtId="0" fontId="115" fillId="0" borderId="143" xfId="0" applyFont="1" applyBorder="1" applyAlignment="1">
      <alignment wrapText="1"/>
    </xf>
    <xf numFmtId="0" fontId="117" fillId="0" borderId="118" xfId="1" applyFont="1" applyBorder="1" applyAlignment="1">
      <alignment wrapText="1"/>
    </xf>
    <xf numFmtId="0" fontId="117" fillId="0" borderId="143" xfId="1" applyFont="1" applyBorder="1" applyAlignment="1">
      <alignment wrapText="1"/>
    </xf>
    <xf numFmtId="0" fontId="117" fillId="0" borderId="36" xfId="1" applyFont="1" applyBorder="1" applyAlignment="1">
      <alignment wrapText="1"/>
    </xf>
    <xf numFmtId="0" fontId="56" fillId="0" borderId="17" xfId="0" applyFont="1" applyBorder="1"/>
    <xf numFmtId="0" fontId="43" fillId="0" borderId="25" xfId="0" applyFont="1" applyBorder="1" applyAlignment="1">
      <alignment horizontal="center" vertical="top" wrapText="1"/>
    </xf>
    <xf numFmtId="0" fontId="12" fillId="0" borderId="17" xfId="0" applyFont="1" applyBorder="1" applyAlignment="1">
      <alignment horizontal="center" vertical="top" wrapText="1"/>
    </xf>
    <xf numFmtId="0" fontId="95" fillId="0" borderId="27" xfId="0" applyFont="1" applyBorder="1" applyAlignment="1">
      <alignment horizontal="center" vertical="center" wrapText="1"/>
    </xf>
    <xf numFmtId="2" fontId="43" fillId="0" borderId="17" xfId="0" applyNumberFormat="1" applyFont="1" applyBorder="1" applyAlignment="1">
      <alignment horizontal="center" vertical="center" wrapText="1"/>
    </xf>
    <xf numFmtId="0" fontId="96" fillId="0" borderId="20" xfId="0" applyFont="1" applyBorder="1" applyAlignment="1">
      <alignment horizontal="center" wrapText="1"/>
    </xf>
    <xf numFmtId="0" fontId="47" fillId="0" borderId="54" xfId="0" applyFont="1" applyBorder="1" applyAlignment="1">
      <alignment horizontal="left" vertical="top"/>
    </xf>
    <xf numFmtId="0" fontId="47" fillId="0" borderId="25" xfId="0" applyFont="1" applyBorder="1" applyAlignment="1">
      <alignment horizontal="left" vertical="top"/>
    </xf>
    <xf numFmtId="1" fontId="12" fillId="0" borderId="17" xfId="0" applyNumberFormat="1" applyFont="1" applyBorder="1" applyAlignment="1">
      <alignment horizontal="center"/>
    </xf>
    <xf numFmtId="0" fontId="43" fillId="0" borderId="24" xfId="0" applyFont="1" applyBorder="1" applyAlignment="1">
      <alignment horizontal="center" vertical="top"/>
    </xf>
    <xf numFmtId="0" fontId="47" fillId="0" borderId="18" xfId="0" applyFont="1" applyBorder="1"/>
    <xf numFmtId="0" fontId="45" fillId="0" borderId="54" xfId="0" applyFont="1" applyBorder="1" applyAlignment="1">
      <alignment horizontal="center" wrapText="1"/>
    </xf>
    <xf numFmtId="0" fontId="12" fillId="0" borderId="20" xfId="0" applyFont="1" applyBorder="1" applyAlignment="1">
      <alignment wrapText="1"/>
    </xf>
    <xf numFmtId="0" fontId="43" fillId="0" borderId="20" xfId="0" applyFont="1" applyBorder="1" applyAlignment="1">
      <alignment horizontal="left" wrapText="1"/>
    </xf>
    <xf numFmtId="0" fontId="43" fillId="0" borderId="24" xfId="0" applyFont="1" applyBorder="1" applyAlignment="1">
      <alignment horizontal="center" wrapText="1"/>
    </xf>
    <xf numFmtId="177" fontId="43" fillId="0" borderId="17" xfId="0" applyNumberFormat="1" applyFont="1" applyBorder="1" applyAlignment="1">
      <alignment horizontal="left" wrapText="1"/>
    </xf>
    <xf numFmtId="0" fontId="62" fillId="0" borderId="17" xfId="0" applyFont="1" applyBorder="1" applyAlignment="1">
      <alignment wrapText="1"/>
    </xf>
    <xf numFmtId="0" fontId="97" fillId="0" borderId="17" xfId="0" applyFont="1" applyBorder="1" applyAlignment="1">
      <alignment horizontal="left" wrapText="1"/>
    </xf>
    <xf numFmtId="0" fontId="43" fillId="0" borderId="0" xfId="0" applyFont="1" applyAlignment="1">
      <alignment horizontal="center" vertical="center" wrapText="1"/>
    </xf>
    <xf numFmtId="0" fontId="76" fillId="0" borderId="25" xfId="0" applyFont="1" applyBorder="1" applyAlignment="1">
      <alignment vertical="top" wrapText="1"/>
    </xf>
    <xf numFmtId="0" fontId="47" fillId="0" borderId="50" xfId="0" applyFont="1" applyBorder="1" applyAlignment="1">
      <alignment horizontal="left" vertical="top" wrapText="1"/>
    </xf>
    <xf numFmtId="0" fontId="5" fillId="0" borderId="49" xfId="0" applyFont="1" applyBorder="1"/>
    <xf numFmtId="0" fontId="47" fillId="0" borderId="37" xfId="0" applyFont="1" applyBorder="1" applyAlignment="1">
      <alignment wrapText="1"/>
    </xf>
    <xf numFmtId="0" fontId="12" fillId="0" borderId="37" xfId="0" applyFont="1" applyBorder="1" applyAlignment="1">
      <alignment wrapText="1"/>
    </xf>
    <xf numFmtId="0" fontId="43" fillId="0" borderId="35" xfId="0" applyFont="1" applyBorder="1"/>
    <xf numFmtId="0" fontId="43" fillId="0" borderId="35" xfId="0" applyFont="1" applyBorder="1" applyAlignment="1">
      <alignment wrapText="1"/>
    </xf>
    <xf numFmtId="0" fontId="72" fillId="0" borderId="20" xfId="0" applyFont="1" applyBorder="1" applyAlignment="1">
      <alignment horizontal="center" wrapText="1"/>
    </xf>
    <xf numFmtId="9" fontId="43" fillId="0" borderId="20" xfId="0" applyNumberFormat="1" applyFont="1" applyBorder="1" applyAlignment="1">
      <alignment horizontal="center" vertical="center" wrapText="1"/>
    </xf>
    <xf numFmtId="0" fontId="47" fillId="0" borderId="24" xfId="0" applyFont="1" applyBorder="1" applyAlignment="1">
      <alignment horizontal="left"/>
    </xf>
    <xf numFmtId="0" fontId="47" fillId="0" borderId="25" xfId="0" applyFont="1" applyBorder="1" applyAlignment="1">
      <alignment horizontal="left" vertical="center"/>
    </xf>
    <xf numFmtId="3" fontId="72" fillId="0" borderId="18" xfId="0" applyNumberFormat="1" applyFont="1" applyBorder="1" applyAlignment="1">
      <alignment horizontal="center"/>
    </xf>
    <xf numFmtId="0" fontId="72" fillId="0" borderId="18" xfId="0" applyFont="1" applyBorder="1"/>
    <xf numFmtId="0" fontId="43" fillId="0" borderId="54" xfId="0" applyFont="1" applyBorder="1" applyAlignment="1">
      <alignment wrapText="1"/>
    </xf>
    <xf numFmtId="0" fontId="43" fillId="0" borderId="54" xfId="0" applyFont="1" applyBorder="1" applyAlignment="1">
      <alignment horizontal="left" wrapText="1"/>
    </xf>
    <xf numFmtId="0" fontId="43" fillId="0" borderId="37" xfId="0" applyFont="1" applyBorder="1"/>
    <xf numFmtId="0" fontId="43" fillId="0" borderId="37" xfId="0" applyFont="1" applyBorder="1" applyAlignment="1">
      <alignment wrapText="1"/>
    </xf>
    <xf numFmtId="0" fontId="5" fillId="0" borderId="132" xfId="0" applyFont="1" applyBorder="1"/>
    <xf numFmtId="0" fontId="43" fillId="0" borderId="134" xfId="0" applyFont="1" applyBorder="1" applyAlignment="1">
      <alignment horizontal="center" wrapText="1"/>
    </xf>
    <xf numFmtId="0" fontId="45" fillId="0" borderId="98" xfId="0" applyFont="1" applyBorder="1" applyAlignment="1">
      <alignment horizontal="center" vertical="center"/>
    </xf>
    <xf numFmtId="0" fontId="47" fillId="0" borderId="40" xfId="0" applyFont="1" applyBorder="1" applyAlignment="1">
      <alignment horizontal="left" vertical="top" wrapText="1"/>
    </xf>
    <xf numFmtId="0" fontId="5" fillId="0" borderId="100" xfId="0" applyFont="1" applyBorder="1"/>
    <xf numFmtId="0" fontId="43" fillId="0" borderId="31" xfId="0" applyFont="1" applyBorder="1" applyAlignment="1">
      <alignment horizontal="center"/>
    </xf>
    <xf numFmtId="0" fontId="45" fillId="0" borderId="120" xfId="0" applyFont="1" applyBorder="1" applyAlignment="1">
      <alignment horizontal="center"/>
    </xf>
    <xf numFmtId="0" fontId="47" fillId="0" borderId="40" xfId="0" applyFont="1" applyBorder="1" applyAlignment="1">
      <alignment horizontal="left" vertical="center"/>
    </xf>
    <xf numFmtId="0" fontId="43" fillId="0" borderId="37" xfId="0" applyFont="1" applyBorder="1" applyAlignment="1">
      <alignment horizontal="left" vertical="center" wrapText="1"/>
    </xf>
    <xf numFmtId="0" fontId="43" fillId="0" borderId="35" xfId="0" applyFont="1" applyBorder="1" applyAlignment="1">
      <alignment horizontal="left" wrapText="1"/>
    </xf>
    <xf numFmtId="0" fontId="43" fillId="0" borderId="32" xfId="0" applyFont="1" applyBorder="1" applyAlignment="1">
      <alignment wrapText="1"/>
    </xf>
    <xf numFmtId="0" fontId="5" fillId="0" borderId="93" xfId="0" applyFont="1" applyBorder="1"/>
    <xf numFmtId="0" fontId="47" fillId="0" borderId="92" xfId="0" applyFont="1" applyBorder="1" applyAlignment="1">
      <alignment horizontal="left" vertical="top" wrapText="1"/>
    </xf>
    <xf numFmtId="0" fontId="47" fillId="0" borderId="92" xfId="0" applyFont="1" applyBorder="1" applyAlignment="1">
      <alignment horizontal="left"/>
    </xf>
    <xf numFmtId="0" fontId="47" fillId="0" borderId="25" xfId="0" applyFont="1" applyBorder="1" applyAlignment="1">
      <alignment horizontal="left" vertical="top" wrapText="1"/>
    </xf>
    <xf numFmtId="0" fontId="43" fillId="0" borderId="105" xfId="0" applyFont="1" applyBorder="1" applyAlignment="1">
      <alignment vertical="top" wrapText="1"/>
    </xf>
    <xf numFmtId="0" fontId="56" fillId="0" borderId="37" xfId="0" applyFont="1" applyBorder="1"/>
    <xf numFmtId="0" fontId="43" fillId="0" borderId="35" xfId="0" applyFont="1" applyBorder="1" applyAlignment="1">
      <alignment horizontal="center" wrapText="1"/>
    </xf>
    <xf numFmtId="0" fontId="43" fillId="0" borderId="136" xfId="0" applyFont="1" applyBorder="1" applyAlignment="1">
      <alignment wrapText="1"/>
    </xf>
    <xf numFmtId="0" fontId="43" fillId="0" borderId="35" xfId="0" applyFont="1" applyBorder="1" applyAlignment="1">
      <alignment vertical="top" wrapText="1"/>
    </xf>
    <xf numFmtId="0" fontId="43" fillId="0" borderId="27" xfId="0" applyFont="1" applyBorder="1" applyAlignment="1">
      <alignment vertical="center"/>
    </xf>
    <xf numFmtId="0" fontId="43" fillId="0" borderId="20" xfId="0" applyFont="1" applyBorder="1" applyAlignment="1">
      <alignment vertical="center" wrapText="1"/>
    </xf>
    <xf numFmtId="9" fontId="43" fillId="0" borderId="0" xfId="0" applyNumberFormat="1" applyFont="1" applyAlignment="1">
      <alignment vertical="center" wrapText="1"/>
    </xf>
    <xf numFmtId="0" fontId="43" fillId="0" borderId="38" xfId="0" applyFont="1" applyBorder="1" applyAlignment="1">
      <alignment vertical="top" wrapText="1"/>
    </xf>
    <xf numFmtId="0" fontId="102" fillId="0" borderId="27" xfId="0" applyFont="1" applyBorder="1" applyAlignment="1">
      <alignment vertical="center" wrapText="1"/>
    </xf>
    <xf numFmtId="0" fontId="43" fillId="0" borderId="123" xfId="0" applyFont="1" applyBorder="1" applyAlignment="1">
      <alignment vertical="center" wrapText="1"/>
    </xf>
    <xf numFmtId="0" fontId="47" fillId="0" borderId="17" xfId="0" applyFont="1" applyBorder="1" applyAlignment="1">
      <alignment vertical="center" wrapText="1"/>
    </xf>
    <xf numFmtId="0" fontId="43" fillId="0" borderId="17" xfId="0" applyFont="1" applyBorder="1" applyAlignment="1">
      <alignment vertical="center"/>
    </xf>
    <xf numFmtId="0" fontId="43" fillId="0" borderId="19" xfId="0" applyFont="1" applyBorder="1"/>
    <xf numFmtId="0" fontId="72" fillId="0" borderId="37" xfId="0" applyFont="1" applyBorder="1"/>
    <xf numFmtId="0" fontId="62" fillId="0" borderId="37" xfId="0" applyFont="1" applyBorder="1"/>
    <xf numFmtId="0" fontId="43" fillId="0" borderId="37" xfId="0" applyFont="1" applyBorder="1" applyAlignment="1">
      <alignment horizontal="center" wrapText="1"/>
    </xf>
    <xf numFmtId="0" fontId="62" fillId="0" borderId="37" xfId="0" applyFont="1" applyBorder="1" applyAlignment="1">
      <alignment wrapText="1"/>
    </xf>
    <xf numFmtId="0" fontId="43" fillId="0" borderId="135" xfId="0" applyFont="1" applyBorder="1" applyAlignment="1">
      <alignment horizontal="right" wrapText="1"/>
    </xf>
    <xf numFmtId="0" fontId="43" fillId="0" borderId="17" xfId="0" applyFont="1" applyBorder="1" applyAlignment="1">
      <alignment horizontal="right" wrapText="1"/>
    </xf>
    <xf numFmtId="0" fontId="43" fillId="0" borderId="37" xfId="0" applyFont="1" applyBorder="1" applyAlignment="1">
      <alignment horizontal="left" wrapText="1"/>
    </xf>
    <xf numFmtId="0" fontId="62" fillId="0" borderId="105" xfId="0" applyFont="1" applyBorder="1"/>
    <xf numFmtId="0" fontId="43" fillId="0" borderId="25" xfId="0" applyFont="1" applyBorder="1" applyAlignment="1">
      <alignment horizontal="right" wrapText="1"/>
    </xf>
    <xf numFmtId="0" fontId="5" fillId="0" borderId="138" xfId="0" applyFont="1" applyBorder="1"/>
    <xf numFmtId="0" fontId="12" fillId="0" borderId="37" xfId="0" applyFont="1" applyBorder="1" applyAlignment="1">
      <alignment horizontal="left"/>
    </xf>
    <xf numFmtId="0" fontId="12" fillId="0" borderId="99" xfId="0" applyFont="1" applyBorder="1"/>
    <xf numFmtId="0" fontId="12" fillId="0" borderId="25" xfId="0" applyFont="1" applyBorder="1" applyAlignment="1">
      <alignment vertical="top"/>
    </xf>
    <xf numFmtId="1" fontId="43" fillId="0" borderId="17" xfId="0" applyNumberFormat="1" applyFont="1" applyBorder="1" applyAlignment="1">
      <alignment horizontal="center" wrapText="1"/>
    </xf>
    <xf numFmtId="49" fontId="8" fillId="14" borderId="142" xfId="0" applyNumberFormat="1" applyFont="1" applyFill="1" applyBorder="1" applyAlignment="1">
      <alignment horizontal="center" vertical="center"/>
    </xf>
    <xf numFmtId="0" fontId="5" fillId="0" borderId="143" xfId="0" applyFont="1" applyBorder="1"/>
    <xf numFmtId="0" fontId="43" fillId="0" borderId="123" xfId="0" applyFont="1" applyBorder="1" applyAlignment="1">
      <alignment horizontal="center" wrapText="1"/>
    </xf>
    <xf numFmtId="0" fontId="12" fillId="0" borderId="119" xfId="0" applyFont="1" applyBorder="1"/>
    <xf numFmtId="0" fontId="72" fillId="0" borderId="17" xfId="0" applyFont="1" applyBorder="1" applyAlignment="1">
      <alignment horizontal="center" wrapText="1"/>
    </xf>
    <xf numFmtId="0" fontId="104" fillId="0" borderId="27" xfId="0" applyFont="1" applyBorder="1" applyAlignment="1">
      <alignment wrapText="1"/>
    </xf>
    <xf numFmtId="1" fontId="6" fillId="3" borderId="17" xfId="0" applyNumberFormat="1" applyFont="1" applyFill="1" applyBorder="1" applyAlignment="1">
      <alignment horizontal="center" vertical="center" wrapText="1"/>
    </xf>
    <xf numFmtId="0" fontId="6" fillId="3" borderId="123" xfId="0" applyFont="1" applyFill="1" applyBorder="1" applyAlignment="1">
      <alignment horizontal="center" vertical="center" wrapText="1"/>
    </xf>
    <xf numFmtId="0" fontId="6" fillId="0" borderId="27" xfId="0" applyFont="1" applyBorder="1" applyAlignment="1">
      <alignment vertical="center" wrapText="1"/>
    </xf>
    <xf numFmtId="0" fontId="65" fillId="3" borderId="17" xfId="0" applyFont="1" applyFill="1" applyBorder="1" applyAlignment="1">
      <alignment horizontal="left" vertical="center" wrapText="1"/>
    </xf>
    <xf numFmtId="0" fontId="6" fillId="3" borderId="119" xfId="0" applyFont="1" applyFill="1" applyBorder="1" applyAlignment="1">
      <alignment horizontal="left" vertical="center" wrapText="1"/>
    </xf>
    <xf numFmtId="0" fontId="6" fillId="16" borderId="27" xfId="0" applyFont="1" applyFill="1" applyBorder="1" applyAlignment="1">
      <alignment vertical="center" wrapText="1"/>
    </xf>
    <xf numFmtId="0" fontId="105" fillId="15" borderId="17" xfId="0" applyFont="1" applyFill="1" applyBorder="1" applyAlignment="1">
      <alignment horizontal="center" vertical="center" wrapText="1"/>
    </xf>
    <xf numFmtId="0" fontId="6" fillId="12" borderId="27" xfId="0" applyFont="1" applyFill="1" applyBorder="1" applyAlignment="1">
      <alignment horizontal="center" vertical="center" wrapText="1"/>
    </xf>
    <xf numFmtId="0" fontId="5" fillId="0" borderId="150" xfId="0" applyFont="1" applyBorder="1"/>
    <xf numFmtId="0" fontId="6" fillId="3" borderId="86" xfId="0" applyFont="1" applyFill="1" applyBorder="1" applyAlignment="1">
      <alignment horizontal="center" vertical="top" wrapText="1"/>
    </xf>
    <xf numFmtId="0" fontId="107" fillId="0" borderId="17" xfId="0" applyFont="1" applyBorder="1" applyAlignment="1">
      <alignment horizontal="center" vertical="center" wrapText="1"/>
    </xf>
    <xf numFmtId="0" fontId="43" fillId="0" borderId="123" xfId="0" applyFont="1" applyBorder="1" applyAlignment="1">
      <alignment horizontal="center" vertical="center" wrapText="1"/>
    </xf>
    <xf numFmtId="0" fontId="108" fillId="0" borderId="19" xfId="0" applyFont="1" applyBorder="1" applyAlignment="1">
      <alignment wrapText="1"/>
    </xf>
    <xf numFmtId="0" fontId="2" fillId="19" borderId="56" xfId="0" applyFont="1" applyFill="1" applyBorder="1" applyAlignment="1">
      <alignment horizontal="center" vertical="center" wrapText="1"/>
    </xf>
    <xf numFmtId="0" fontId="2" fillId="19" borderId="24" xfId="0" applyFont="1" applyFill="1" applyBorder="1" applyAlignment="1">
      <alignment horizontal="center" vertical="center" wrapText="1"/>
    </xf>
    <xf numFmtId="0" fontId="2" fillId="19" borderId="23" xfId="0" applyFont="1" applyFill="1" applyBorder="1" applyAlignment="1">
      <alignment horizontal="center" vertical="center" wrapText="1"/>
    </xf>
    <xf numFmtId="0" fontId="2" fillId="19" borderId="17" xfId="0" applyFont="1" applyFill="1" applyBorder="1" applyAlignment="1">
      <alignment horizontal="center" vertical="center" wrapText="1"/>
    </xf>
    <xf numFmtId="0" fontId="5" fillId="19" borderId="28" xfId="0" applyFont="1" applyFill="1" applyBorder="1"/>
    <xf numFmtId="0" fontId="5" fillId="19" borderId="18" xfId="0" applyFont="1" applyFill="1" applyBorder="1"/>
    <xf numFmtId="0" fontId="2" fillId="19" borderId="39" xfId="0" applyFont="1" applyFill="1" applyBorder="1" applyAlignment="1">
      <alignment horizontal="center" vertical="center" wrapText="1"/>
    </xf>
    <xf numFmtId="0" fontId="2" fillId="19" borderId="40" xfId="0" applyFont="1" applyFill="1" applyBorder="1" applyAlignment="1">
      <alignment horizontal="center" vertical="center" wrapText="1"/>
    </xf>
    <xf numFmtId="0" fontId="2" fillId="19" borderId="41" xfId="0" applyFont="1" applyFill="1" applyBorder="1" applyAlignment="1">
      <alignment horizontal="center" vertical="center" wrapText="1"/>
    </xf>
    <xf numFmtId="0" fontId="2" fillId="19" borderId="42" xfId="0" applyFont="1" applyFill="1" applyBorder="1" applyAlignment="1">
      <alignment horizontal="center" vertical="center" wrapText="1"/>
    </xf>
    <xf numFmtId="0" fontId="2" fillId="19" borderId="43" xfId="0" applyFont="1" applyFill="1" applyBorder="1" applyAlignment="1">
      <alignment horizontal="center" vertical="center" wrapText="1"/>
    </xf>
    <xf numFmtId="0" fontId="2" fillId="19" borderId="44" xfId="0" applyFont="1" applyFill="1" applyBorder="1" applyAlignment="1">
      <alignment horizontal="center" vertical="center" wrapText="1"/>
    </xf>
    <xf numFmtId="0" fontId="0" fillId="19" borderId="0" xfId="0" applyFill="1"/>
    <xf numFmtId="0" fontId="2" fillId="19" borderId="69" xfId="0" applyFont="1" applyFill="1" applyBorder="1" applyAlignment="1">
      <alignment horizontal="center" vertical="center" wrapText="1"/>
    </xf>
    <xf numFmtId="0" fontId="2" fillId="19" borderId="45" xfId="0" applyFont="1" applyFill="1" applyBorder="1" applyAlignment="1">
      <alignment horizontal="center" vertical="center" wrapText="1"/>
    </xf>
    <xf numFmtId="0" fontId="2" fillId="19" borderId="46" xfId="0" applyFont="1" applyFill="1" applyBorder="1" applyAlignment="1">
      <alignment horizontal="center" vertical="center" wrapText="1"/>
    </xf>
    <xf numFmtId="0" fontId="2" fillId="19" borderId="47" xfId="0" applyFont="1" applyFill="1" applyBorder="1" applyAlignment="1">
      <alignment horizontal="center" vertical="center" wrapText="1"/>
    </xf>
    <xf numFmtId="0" fontId="2" fillId="19" borderId="48" xfId="0" applyFont="1" applyFill="1" applyBorder="1" applyAlignment="1">
      <alignment horizontal="center" vertical="center" wrapText="1"/>
    </xf>
    <xf numFmtId="0" fontId="2" fillId="19" borderId="49" xfId="0" applyFont="1" applyFill="1" applyBorder="1" applyAlignment="1">
      <alignment horizontal="center" vertical="center" wrapText="1"/>
    </xf>
    <xf numFmtId="0" fontId="2" fillId="19" borderId="50" xfId="0" applyFont="1" applyFill="1" applyBorder="1" applyAlignment="1">
      <alignment horizontal="center" vertical="center" wrapText="1"/>
    </xf>
    <xf numFmtId="0" fontId="2" fillId="19" borderId="51" xfId="0" applyFont="1" applyFill="1" applyBorder="1" applyAlignment="1">
      <alignment horizontal="center" vertical="center" wrapText="1"/>
    </xf>
    <xf numFmtId="0" fontId="2" fillId="19" borderId="52" xfId="0" applyFont="1" applyFill="1" applyBorder="1" applyAlignment="1">
      <alignment horizontal="center" vertical="center" wrapText="1"/>
    </xf>
    <xf numFmtId="0" fontId="10" fillId="19" borderId="56" xfId="0" applyFont="1" applyFill="1" applyBorder="1" applyAlignment="1">
      <alignment horizontal="center" vertical="center" wrapText="1"/>
    </xf>
    <xf numFmtId="0" fontId="10" fillId="19" borderId="69" xfId="0" applyFont="1" applyFill="1" applyBorder="1" applyAlignment="1">
      <alignment horizontal="center" vertical="center" wrapText="1"/>
    </xf>
    <xf numFmtId="0" fontId="2" fillId="19" borderId="84" xfId="0" applyFont="1" applyFill="1" applyBorder="1" applyAlignment="1">
      <alignment horizontal="center" wrapText="1"/>
    </xf>
    <xf numFmtId="0" fontId="2" fillId="19" borderId="83" xfId="0" applyFont="1" applyFill="1" applyBorder="1" applyAlignment="1">
      <alignment horizontal="center" wrapText="1"/>
    </xf>
    <xf numFmtId="0" fontId="2" fillId="19" borderId="82" xfId="0" applyFont="1" applyFill="1" applyBorder="1" applyAlignment="1">
      <alignment horizontal="center" wrapText="1"/>
    </xf>
    <xf numFmtId="0" fontId="0" fillId="0" borderId="0" xfId="0" applyAlignment="1">
      <alignment horizontal="center"/>
    </xf>
    <xf numFmtId="0" fontId="2" fillId="19" borderId="85" xfId="0" applyFont="1" applyFill="1" applyBorder="1" applyAlignment="1">
      <alignment horizontal="center" vertical="center" wrapText="1"/>
    </xf>
    <xf numFmtId="0" fontId="2" fillId="19" borderId="75" xfId="0" applyFont="1" applyFill="1" applyBorder="1" applyAlignment="1">
      <alignment horizontal="center" vertical="center" wrapText="1"/>
    </xf>
    <xf numFmtId="0" fontId="2" fillId="19" borderId="66" xfId="0" applyFont="1" applyFill="1" applyBorder="1" applyAlignment="1">
      <alignment horizontal="center" vertical="center" wrapText="1"/>
    </xf>
    <xf numFmtId="0" fontId="2" fillId="19" borderId="108" xfId="0" applyFont="1" applyFill="1" applyBorder="1" applyAlignment="1">
      <alignment horizontal="center" vertical="center" wrapText="1"/>
    </xf>
    <xf numFmtId="0" fontId="2" fillId="19" borderId="33" xfId="0" applyFont="1" applyFill="1" applyBorder="1" applyAlignment="1">
      <alignment horizontal="center" vertical="center" wrapText="1"/>
    </xf>
    <xf numFmtId="0" fontId="2" fillId="19" borderId="34" xfId="0" applyFont="1" applyFill="1" applyBorder="1" applyAlignment="1">
      <alignment horizontal="center" vertical="center" wrapText="1"/>
    </xf>
    <xf numFmtId="0" fontId="3" fillId="0" borderId="24" xfId="0" applyFont="1" applyBorder="1" applyAlignment="1">
      <alignment horizontal="center" vertical="center" wrapText="1"/>
    </xf>
    <xf numFmtId="9" fontId="3" fillId="0" borderId="29" xfId="0" applyNumberFormat="1" applyFont="1" applyBorder="1" applyAlignment="1">
      <alignment horizontal="center" vertical="center" wrapText="1"/>
    </xf>
    <xf numFmtId="9" fontId="3" fillId="0" borderId="23" xfId="0" applyNumberFormat="1" applyFont="1" applyBorder="1" applyAlignment="1">
      <alignment horizontal="center" vertical="center" wrapText="1"/>
    </xf>
    <xf numFmtId="9" fontId="3" fillId="0" borderId="28" xfId="0" applyNumberFormat="1" applyFont="1" applyBorder="1" applyAlignment="1">
      <alignment horizontal="center" vertical="center" wrapText="1"/>
    </xf>
    <xf numFmtId="9" fontId="3" fillId="0" borderId="23" xfId="0" applyNumberFormat="1" applyFont="1" applyBorder="1" applyAlignment="1">
      <alignment horizontal="center" vertical="center"/>
    </xf>
    <xf numFmtId="9" fontId="12" fillId="0" borderId="23" xfId="0" applyNumberFormat="1" applyFont="1" applyBorder="1" applyAlignment="1">
      <alignment horizontal="center" vertical="center" wrapText="1"/>
    </xf>
    <xf numFmtId="0" fontId="3" fillId="0" borderId="53" xfId="0" applyFont="1" applyBorder="1" applyAlignment="1">
      <alignment horizontal="center" vertical="center" wrapText="1"/>
    </xf>
    <xf numFmtId="0" fontId="3" fillId="0" borderId="18" xfId="0" applyFont="1" applyBorder="1" applyAlignment="1">
      <alignment horizontal="center" vertical="center" wrapText="1"/>
    </xf>
    <xf numFmtId="0" fontId="2" fillId="0" borderId="30" xfId="0" applyFont="1" applyBorder="1" applyAlignment="1">
      <alignment horizontal="center" vertical="center" wrapText="1"/>
    </xf>
    <xf numFmtId="0" fontId="12" fillId="0" borderId="29" xfId="0" applyFont="1" applyBorder="1" applyAlignment="1">
      <alignment horizontal="center" vertical="center" wrapText="1"/>
    </xf>
    <xf numFmtId="0" fontId="3" fillId="0" borderId="23" xfId="0" applyFont="1" applyBorder="1" applyAlignment="1">
      <alignment horizontal="left" vertical="top" wrapText="1"/>
    </xf>
    <xf numFmtId="0" fontId="9" fillId="0" borderId="18" xfId="0" applyFont="1" applyBorder="1" applyAlignment="1">
      <alignment horizontal="left" vertical="top" wrapText="1"/>
    </xf>
    <xf numFmtId="0" fontId="9" fillId="0" borderId="20" xfId="0" applyFont="1" applyBorder="1" applyAlignment="1">
      <alignment horizontal="left" vertical="top" wrapText="1"/>
    </xf>
    <xf numFmtId="0" fontId="3" fillId="0" borderId="29" xfId="0" applyFont="1" applyBorder="1" applyAlignment="1">
      <alignment horizontal="left" vertical="top" wrapText="1"/>
    </xf>
    <xf numFmtId="0" fontId="1" fillId="0" borderId="124" xfId="0" applyFont="1" applyBorder="1" applyAlignment="1">
      <alignment horizontal="left" vertical="top" wrapText="1"/>
    </xf>
    <xf numFmtId="0" fontId="0" fillId="0" borderId="0" xfId="0" applyAlignment="1">
      <alignment horizontal="left" vertical="top"/>
    </xf>
    <xf numFmtId="0" fontId="10" fillId="0" borderId="21" xfId="0" applyFont="1" applyBorder="1" applyAlignment="1">
      <alignment horizontal="left" vertical="top" wrapText="1"/>
    </xf>
    <xf numFmtId="0" fontId="1" fillId="0" borderId="152" xfId="0" applyFont="1" applyBorder="1" applyAlignment="1">
      <alignment horizontal="left" vertical="top" wrapText="1"/>
    </xf>
    <xf numFmtId="10" fontId="3" fillId="0" borderId="23" xfId="0" applyNumberFormat="1" applyFont="1" applyBorder="1" applyAlignment="1">
      <alignment horizontal="left" vertical="top" wrapText="1"/>
    </xf>
    <xf numFmtId="0" fontId="3" fillId="0" borderId="23" xfId="0" applyFont="1" applyBorder="1" applyAlignment="1">
      <alignment horizontal="left" vertical="top"/>
    </xf>
    <xf numFmtId="0" fontId="5" fillId="0" borderId="23" xfId="0" applyFont="1" applyBorder="1" applyAlignment="1">
      <alignment horizontal="left" vertical="top"/>
    </xf>
    <xf numFmtId="0" fontId="2" fillId="0" borderId="20" xfId="0" applyFont="1" applyBorder="1" applyAlignment="1">
      <alignment horizontal="center" vertical="center" wrapText="1"/>
    </xf>
    <xf numFmtId="10" fontId="3" fillId="0" borderId="29" xfId="0" applyNumberFormat="1" applyFont="1" applyBorder="1" applyAlignment="1">
      <alignment horizontal="center" vertical="center" wrapText="1"/>
    </xf>
    <xf numFmtId="10" fontId="3" fillId="0" borderId="23" xfId="0" applyNumberFormat="1" applyFont="1" applyBorder="1" applyAlignment="1">
      <alignment horizontal="center" vertical="center" wrapText="1"/>
    </xf>
    <xf numFmtId="10" fontId="1" fillId="0" borderId="152" xfId="0" applyNumberFormat="1" applyFont="1" applyBorder="1" applyAlignment="1">
      <alignment horizontal="center" vertical="center" wrapText="1"/>
    </xf>
    <xf numFmtId="10" fontId="12" fillId="0" borderId="23" xfId="0" applyNumberFormat="1" applyFont="1" applyBorder="1" applyAlignment="1">
      <alignment horizontal="center" vertical="center"/>
    </xf>
    <xf numFmtId="10" fontId="3" fillId="0" borderId="24" xfId="0" applyNumberFormat="1" applyFont="1" applyBorder="1" applyAlignment="1">
      <alignment horizontal="center" vertical="center" wrapText="1"/>
    </xf>
  </cellXfs>
  <cellStyles count="2">
    <cellStyle name="Hipervínculo" xfId="1" builtinId="8"/>
    <cellStyle name="Normal" xfId="0" builtinId="0"/>
  </cellStyles>
  <dxfs count="3">
    <dxf>
      <fill>
        <patternFill patternType="solid">
          <fgColor rgb="FFB7E1CD"/>
          <bgColor rgb="FFB7E1CD"/>
        </patternFill>
      </fill>
    </dxf>
    <dxf>
      <fill>
        <patternFill patternType="solid">
          <fgColor rgb="FFF3F3F3"/>
          <bgColor rgb="FFF3F3F3"/>
        </patternFill>
      </fill>
    </dxf>
    <dxf>
      <fill>
        <patternFill patternType="solid">
          <fgColor rgb="FFFFFFFF"/>
          <bgColor rgb="FFFFFFFF"/>
        </patternFill>
      </fill>
    </dxf>
  </dxfs>
  <tableStyles count="1">
    <tableStyle name="Plan de acción-style" pivot="0" count="2" xr9:uid="{00000000-0011-0000-FFFF-FFFF00000000}">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8"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0</xdr:colOff>
      <xdr:row>92</xdr:row>
      <xdr:rowOff>0</xdr:rowOff>
    </xdr:from>
    <xdr:ext cx="352425" cy="352425"/>
    <xdr:sp macro="" textlink="">
      <xdr:nvSpPr>
        <xdr:cNvPr id="3" name="Shape 3"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00000000-0008-0000-0300-000003000000}"/>
            </a:ext>
          </a:extLst>
        </xdr:cNvPr>
        <xdr:cNvSpPr/>
      </xdr:nvSpPr>
      <xdr:spPr>
        <a:xfrm>
          <a:off x="5174550" y="3608550"/>
          <a:ext cx="34290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92</xdr:row>
      <xdr:rowOff>0</xdr:rowOff>
    </xdr:from>
    <xdr:ext cx="361950" cy="361950"/>
    <xdr:sp macro="" textlink="">
      <xdr:nvSpPr>
        <xdr:cNvPr id="4" name="Shape 4"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00000000-0008-0000-0300-000004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40</xdr:col>
      <xdr:colOff>0</xdr:colOff>
      <xdr:row>92</xdr:row>
      <xdr:rowOff>0</xdr:rowOff>
    </xdr:from>
    <xdr:ext cx="352425" cy="352425"/>
    <xdr:sp macro="" textlink="">
      <xdr:nvSpPr>
        <xdr:cNvPr id="2" name="Shape 3"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00000000-0008-0000-0300-000002000000}"/>
            </a:ext>
          </a:extLst>
        </xdr:cNvPr>
        <xdr:cNvSpPr/>
      </xdr:nvSpPr>
      <xdr:spPr>
        <a:xfrm>
          <a:off x="5174550" y="3608550"/>
          <a:ext cx="34290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40</xdr:col>
      <xdr:colOff>0</xdr:colOff>
      <xdr:row>92</xdr:row>
      <xdr:rowOff>0</xdr:rowOff>
    </xdr:from>
    <xdr:ext cx="361950" cy="361950"/>
    <xdr:sp macro="" textlink="">
      <xdr:nvSpPr>
        <xdr:cNvPr id="5" name="Shape 4"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00000000-0008-0000-0300-000005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51</xdr:row>
      <xdr:rowOff>0</xdr:rowOff>
    </xdr:from>
    <xdr:ext cx="352425" cy="352425"/>
    <xdr:sp macro="" textlink="">
      <xdr:nvSpPr>
        <xdr:cNvPr id="6" name="Shape 3"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7CC5D27C-E230-42BE-BD24-1DE72521135B}"/>
            </a:ext>
          </a:extLst>
        </xdr:cNvPr>
        <xdr:cNvSpPr/>
      </xdr:nvSpPr>
      <xdr:spPr>
        <a:xfrm>
          <a:off x="0" y="140800667"/>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52</xdr:row>
      <xdr:rowOff>0</xdr:rowOff>
    </xdr:from>
    <xdr:ext cx="361950" cy="361950"/>
    <xdr:sp macro="" textlink="">
      <xdr:nvSpPr>
        <xdr:cNvPr id="7" name="Shape 4"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0E7C1AE7-56DA-4A41-8E20-FD4857FFE902}"/>
            </a:ext>
          </a:extLst>
        </xdr:cNvPr>
        <xdr:cNvSpPr/>
      </xdr:nvSpPr>
      <xdr:spPr>
        <a:xfrm>
          <a:off x="0" y="141446250"/>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40</xdr:col>
      <xdr:colOff>0</xdr:colOff>
      <xdr:row>51</xdr:row>
      <xdr:rowOff>0</xdr:rowOff>
    </xdr:from>
    <xdr:ext cx="352425" cy="352425"/>
    <xdr:sp macro="" textlink="">
      <xdr:nvSpPr>
        <xdr:cNvPr id="8" name="Shape 3"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A01FF495-FE86-4152-92AC-63B68322805F}"/>
            </a:ext>
          </a:extLst>
        </xdr:cNvPr>
        <xdr:cNvSpPr/>
      </xdr:nvSpPr>
      <xdr:spPr>
        <a:xfrm>
          <a:off x="48609250" y="140800667"/>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40</xdr:col>
      <xdr:colOff>0</xdr:colOff>
      <xdr:row>52</xdr:row>
      <xdr:rowOff>0</xdr:rowOff>
    </xdr:from>
    <xdr:ext cx="361950" cy="361950"/>
    <xdr:sp macro="" textlink="">
      <xdr:nvSpPr>
        <xdr:cNvPr id="9" name="Shape 4" descr="data:image/pjpeg;base64,/9j/4AAQSkZJRgABAQEAYABgAAD/2wBDAAEBAQEBAQEBAQEBAQEBAQEBAQEBAQEBAQEBAQEBAQEBAQEBAQEBAQEBAQEBAQEBAQEBAQEBAQEBAQEBAQEBAQH/2wBDAQEBAQEBAQEBAQEBAQEBAQEBAQEBAQEBAQEBAQEBAQEBAQEBAQEBAQEBAQEBAQEBAQEBAQEBAQEBAQEBAQEBAQH/wAARCABAAEADASIAAhEBAxEB/8QAHwAAAQUBAQEBAQEAAAAAAAAAAAECAwQFBgcICQoL/8QAtRAAAgEDAwIEAwUFBAQAAAF9AQIDAAQRBRIhMUEGE1FhByJxFDKBkaEII0KxwRVS0fAkM2JyggkKFhcYGRolJicoKSo0NTY3ODk6Q0RFRkdISUpTVFVWV1hZWmNkZWZnaGlqc3R1dnd4eXqDhIWGh4iJipKTlJWWl5iZmqKjpKWmp6ipqrKztLW2t7i5usLDxMXGx8jJytLT1NXW19jZ2uHi4+Tl5ufo6erx8vP09fb3+Pn6/8QAHwEAAwEBAQEBAQEBAQAAAAAAAAECAwQFBgcICQoL/8QAtREAAgECBAQDBAcFBAQAAQJ3AAECAxEEBSExBhJBUQdhcRMiMoEIFEKRobHBCSMzUvAVYnLRChYkNOEl8RcYGRomJygpKjU2Nzg5OkNERUZHSElKU1RVVldYWVpjZGVmZ2hpanN0dXZ3eHl6goOEhYaHiImKkpOUlZaXmJmaoqOkpaanqKmqsrO0tba3uLm6wsPExcbHyMnK0tPU1dbX2Nna4uPk5ebn6Onq8vP09fb3+Pn6/9oADAMBAAIRAxEAPwD+0iiiivhzzwooooAKKKKACiiigAooooAyNf8AEGg+FdG1LxH4o1rSfDnh7RrSW/1jXde1Gz0jRtKsYBunvdS1PUJreysbSFfmluLmeKGMcu4Fc8Pid8Nj4H/4WaPiD4IPw2+xnUP+FgjxXoP/AAhH2Bbv7Ab7/hK/t/8AYP2QXw+xG5+3+SLv/Rt/nfJXzf8A8FCv+TIv2nv+yQ+Kv/SUV+bsH/KBVv8Asjtx/wCrhlrhr4uVGrVpqCfs8DVxabbV5U5cqha2ifV7+RlOo4ycbbUp1PnFpW/E/XvQv2mv2bvFGp2ui+Gf2gvgj4i1m+lSCy0nQ/it4E1bU7yeRgkcNrYWGvXF1cSu7KqRwxO7MQoBJAr2+v53Lr9jj9i9/wDglhoPxp8ceB/C3gz4iP8As4W3i/TPiRbapf6Pr+o/Ew+GJb7w9bhP7SjstdvPEevpaaW+izWdwNQS9kjt47e5EN3b/o//AMEtvFfxB8Z/sMfA7XPiTd6nqWutp/iTTdP1XWZJpdV1Pwrovi/XtI8K3N5NcEzziPQ7Kzs7O6lJe9061s7xpJjcefLOGxdWpVp0a1OnGVXDLFQlSnKSULwi41IyjFxleacWrqXvW2Jp1ZSkoTUbyp+0Ti29PdVmnFWet97dj9BKKKK9A3CiiigD43/4KFf8mRftPf8AZIfFX/pKK/N2D/lAq3/ZHbj/ANXDLX7oeIvDnh7xhoWq+GPFmhaP4n8Na5ZzadrXh/xBptnrGi6vp9wu2ex1PS9QhuLK+tJl+WW2uoJYZBw6EVzQ+FHwuXwB/wAKoHw48CD4XfYjpv8AwrgeEtB/4QT+zmvf7Raw/wCES+wf2D9jbUCb4232DyTdk3JTzvnrhr4SVarVqKcYqpgauESaekqkuZTdvsrqlqZTpuUnK6SdKdP5yaafpofjZ+xd/wAEs/2PfiF8APgD8Y/H3g3xN4w8S+Kvh94W8W6xpeseN9fTwvNq+oWUV3cbdG0u407Fi0+CdOe5ktJY1EFxFNA0kb/uFpOk6XoGl6boeh6bY6Pouj2Nppek6TpdpBYabpmm2EEdrY6fp9jaxxW1nZWdtFHb21tbxxwwQxpFEiooAreHvDvh/wAI6HpXhjwpoekeGvDehWUGm6JoGgadaaRoukadaoI7aw0zS9Pht7Kws7eMBILa1gihiQBURQMVs1rhcLRwtOMKdOnCXJCM5wgoubikm20ru7u0m9Ljp0400kopOyUmlbmaVrsKKKK6TQKKKKACiiigAooooAKKKKAP/9k=">
          <a:extLst>
            <a:ext uri="{FF2B5EF4-FFF2-40B4-BE49-F238E27FC236}">
              <a16:creationId xmlns:a16="http://schemas.microsoft.com/office/drawing/2014/main" id="{ACDB6303-49DC-46D8-85C9-1D4E4F5581F0}"/>
            </a:ext>
          </a:extLst>
        </xdr:cNvPr>
        <xdr:cNvSpPr/>
      </xdr:nvSpPr>
      <xdr:spPr>
        <a:xfrm>
          <a:off x="48609250" y="141446250"/>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mailto:uyemail@educacionbogota.gov.co"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mailto:ymbautista@educacionbogota.gov.co"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19.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0.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1.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2.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6.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mailto:alejandro.franco@scrd.gov.co"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mailto:clopez@sdmujer.gov.co"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mailto:uyemail@educacionbogota.gov.co"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mailto:uyemail@educacionbogota.gov.co" TargetMode="External"/><Relationship Id="rId18" Type="http://schemas.openxmlformats.org/officeDocument/2006/relationships/hyperlink" Target="mailto:amcastillov@educacionbogota.gov.co" TargetMode="External"/><Relationship Id="rId26" Type="http://schemas.openxmlformats.org/officeDocument/2006/relationships/hyperlink" Target="mailto:dalonzo@sdp.gov.co" TargetMode="External"/><Relationship Id="rId3" Type="http://schemas.openxmlformats.org/officeDocument/2006/relationships/hyperlink" Target="mailto:amcastillov@educacionbogota.gov.co" TargetMode="External"/><Relationship Id="rId21" Type="http://schemas.openxmlformats.org/officeDocument/2006/relationships/hyperlink" Target="mailto:uyemail@educacionbogota.gov.co" TargetMode="External"/><Relationship Id="rId34" Type="http://schemas.openxmlformats.org/officeDocument/2006/relationships/drawing" Target="../drawings/drawing1.xml"/><Relationship Id="rId7" Type="http://schemas.openxmlformats.org/officeDocument/2006/relationships/hyperlink" Target="mailto:dalonzo@sdp.gov.co" TargetMode="External"/><Relationship Id="rId12" Type="http://schemas.openxmlformats.org/officeDocument/2006/relationships/hyperlink" Target="mailto:amcastillov@educacionbogota.gov.co" TargetMode="External"/><Relationship Id="rId17" Type="http://schemas.openxmlformats.org/officeDocument/2006/relationships/hyperlink" Target="mailto:ccardozoa@sdis.gov.co" TargetMode="External"/><Relationship Id="rId25" Type="http://schemas.openxmlformats.org/officeDocument/2006/relationships/hyperlink" Target="mailto:dalonzo@sdp.gov.co" TargetMode="External"/><Relationship Id="rId33" Type="http://schemas.openxmlformats.org/officeDocument/2006/relationships/printerSettings" Target="../printerSettings/printerSettings1.bin"/><Relationship Id="rId2" Type="http://schemas.openxmlformats.org/officeDocument/2006/relationships/hyperlink" Target="mailto:sguerrero@educacionbogota.gov.co" TargetMode="External"/><Relationship Id="rId16" Type="http://schemas.openxmlformats.org/officeDocument/2006/relationships/hyperlink" Target="mailto:uyemail@educacionbogota.gov.co" TargetMode="External"/><Relationship Id="rId20" Type="http://schemas.openxmlformats.org/officeDocument/2006/relationships/hyperlink" Target="mailto:amcastillov@educacionbogota.gov.co" TargetMode="External"/><Relationship Id="rId29" Type="http://schemas.openxmlformats.org/officeDocument/2006/relationships/hyperlink" Target="mailto:ivonne.gonzalez@gobiernobogota.gov.co" TargetMode="External"/><Relationship Id="rId1" Type="http://schemas.openxmlformats.org/officeDocument/2006/relationships/hyperlink" Target="mailto:sguerrero@educacionbogota.gov.co" TargetMode="External"/><Relationship Id="rId6" Type="http://schemas.openxmlformats.org/officeDocument/2006/relationships/hyperlink" Target="mailto:uyemail@educacionbogota.gov.co" TargetMode="External"/><Relationship Id="rId11" Type="http://schemas.openxmlformats.org/officeDocument/2006/relationships/hyperlink" Target="mailto:clopez@sdmujer.gov.co" TargetMode="External"/><Relationship Id="rId24" Type="http://schemas.openxmlformats.org/officeDocument/2006/relationships/hyperlink" Target="mailto:bbrigard@desarrolloeconomico.gov.co" TargetMode="External"/><Relationship Id="rId32" Type="http://schemas.openxmlformats.org/officeDocument/2006/relationships/hyperlink" Target="mailto:hrojas@desarrolloeconomico.gov.co" TargetMode="External"/><Relationship Id="rId5" Type="http://schemas.openxmlformats.org/officeDocument/2006/relationships/hyperlink" Target="mailto:jninor@educacionbogota.gov.co" TargetMode="External"/><Relationship Id="rId15" Type="http://schemas.openxmlformats.org/officeDocument/2006/relationships/hyperlink" Target="mailto:amcastillov@educacionbogota.gov.co" TargetMode="External"/><Relationship Id="rId23" Type="http://schemas.openxmlformats.org/officeDocument/2006/relationships/hyperlink" Target="mailto:camila.benitez@idt.gov.co" TargetMode="External"/><Relationship Id="rId28" Type="http://schemas.openxmlformats.org/officeDocument/2006/relationships/hyperlink" Target="mailto:sm2rodriguez@saludcapital.gov.co" TargetMode="External"/><Relationship Id="rId10" Type="http://schemas.openxmlformats.org/officeDocument/2006/relationships/hyperlink" Target="mailto:alejandro.franco@scrd.gov.co" TargetMode="External"/><Relationship Id="rId19" Type="http://schemas.openxmlformats.org/officeDocument/2006/relationships/hyperlink" Target="mailto:uyemail@educacionbogota.gov.co" TargetMode="External"/><Relationship Id="rId31" Type="http://schemas.openxmlformats.org/officeDocument/2006/relationships/hyperlink" Target="mailto:ivonne.gonzalez@gobiernobogota.gov.co" TargetMode="External"/><Relationship Id="rId4" Type="http://schemas.openxmlformats.org/officeDocument/2006/relationships/hyperlink" Target="mailto:uyemail@educacionbogota.gov.co" TargetMode="External"/><Relationship Id="rId9" Type="http://schemas.openxmlformats.org/officeDocument/2006/relationships/hyperlink" Target="mailto:diana.reyes@idartes.gov.co" TargetMode="External"/><Relationship Id="rId14" Type="http://schemas.openxmlformats.org/officeDocument/2006/relationships/hyperlink" Target="mailto:alejandro.franco@scrd.gov.co" TargetMode="External"/><Relationship Id="rId22" Type="http://schemas.openxmlformats.org/officeDocument/2006/relationships/hyperlink" Target="mailto:maurizio.toscano@scrd.gov.co" TargetMode="External"/><Relationship Id="rId27" Type="http://schemas.openxmlformats.org/officeDocument/2006/relationships/hyperlink" Target="mailto:alcortes@saludcapital.gov.co" TargetMode="External"/><Relationship Id="rId30" Type="http://schemas.openxmlformats.org/officeDocument/2006/relationships/hyperlink" Target="mailto:ivonne.gonzalez@gobiernobogota.gov.co" TargetMode="External"/><Relationship Id="rId8" Type="http://schemas.openxmlformats.org/officeDocument/2006/relationships/hyperlink" Target="mailto:dalonzo@sdp.gov.co"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mailto:alejandro.franco@scrd.gov.co"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mailto:cparra@fuga.gov.co"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mailto:uyemail@educacionbogota.gov.co"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mailto:ccardozoa@sdis.gov.co"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mailto:uyemail@educacionbogota.gov.co"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mailto:uyemail@educacionbogota.gov.co" TargetMode="External"/></Relationships>
</file>

<file path=xl/worksheets/_rels/sheet54.xml.rels><?xml version="1.0" encoding="UTF-8" standalone="yes"?>
<Relationships xmlns="http://schemas.openxmlformats.org/package/2006/relationships"><Relationship Id="rId2" Type="http://schemas.openxmlformats.org/officeDocument/2006/relationships/hyperlink" Target="mailto:maurizio.toscano@scrd.gov.co" TargetMode="External"/><Relationship Id="rId1" Type="http://schemas.openxmlformats.org/officeDocument/2006/relationships/hyperlink" Target="mailto:rafael.tamayo@scrd.gov.co"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mailto:edgar.figueroa@scrd.gov.co" TargetMode="External"/></Relationships>
</file>

<file path=xl/worksheets/_rels/sheet56.xml.rels><?xml version="1.0" encoding="UTF-8" standalone="yes"?>
<Relationships xmlns="http://schemas.openxmlformats.org/package/2006/relationships"><Relationship Id="rId2" Type="http://schemas.openxmlformats.org/officeDocument/2006/relationships/hyperlink" Target="mailto:maurizio.toscano@scrd.gov.co" TargetMode="External"/><Relationship Id="rId1" Type="http://schemas.openxmlformats.org/officeDocument/2006/relationships/hyperlink" Target="mailto:rafael.tamayo@scrd.gov.co"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mailto:sguerrero@educacionbogota.gov.co" TargetMode="External"/></Relationships>
</file>

<file path=xl/worksheets/_rels/sheet60.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64.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67.xml.rels><?xml version="1.0" encoding="UTF-8" standalone="yes"?>
<Relationships xmlns="http://schemas.openxmlformats.org/package/2006/relationships"><Relationship Id="rId1" Type="http://schemas.openxmlformats.org/officeDocument/2006/relationships/hyperlink" Target="mailto:ivan.chacon@idt.gov.co" TargetMode="External"/></Relationships>
</file>

<file path=xl/worksheets/_rels/sheet68.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69.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uyemail@educacionbogota.gov.co" TargetMode="External"/></Relationships>
</file>

<file path=xl/worksheets/_rels/sheet74.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75.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76.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77.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78.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79.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jninor@educacionbogota.gov.co" TargetMode="External"/></Relationships>
</file>

<file path=xl/worksheets/_rels/sheet80.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81.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82.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83.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84.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85.xml.rels><?xml version="1.0" encoding="UTF-8" standalone="yes"?>
<Relationships xmlns="http://schemas.openxmlformats.org/package/2006/relationships"><Relationship Id="rId1" Type="http://schemas.openxmlformats.org/officeDocument/2006/relationships/hyperlink" Target="mailto:amardila@saludcapital.gov.co" TargetMode="External"/></Relationships>
</file>

<file path=xl/worksheets/_rels/sheet86.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87.xml.rels><?xml version="1.0" encoding="UTF-8" standalone="yes"?>
<Relationships xmlns="http://schemas.openxmlformats.org/package/2006/relationships"><Relationship Id="rId1" Type="http://schemas.openxmlformats.org/officeDocument/2006/relationships/hyperlink" Target="mailto:amardila@saludcapital.gov.co" TargetMode="External"/></Relationships>
</file>

<file path=xl/worksheets/_rels/sheet88.xml.rels><?xml version="1.0" encoding="UTF-8" standalone="yes"?>
<Relationships xmlns="http://schemas.openxmlformats.org/package/2006/relationships"><Relationship Id="rId1" Type="http://schemas.openxmlformats.org/officeDocument/2006/relationships/hyperlink" Target="mailto:ivonne.gonzalez@gobiernobogota.gov.co"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mailto:rafael.tamayo@scrd.gov.co" TargetMode="External"/></Relationships>
</file>

<file path=xl/worksheets/_rels/sheet90.xml.rels><?xml version="1.0" encoding="UTF-8" standalone="yes"?>
<Relationships xmlns="http://schemas.openxmlformats.org/package/2006/relationships"><Relationship Id="rId1" Type="http://schemas.openxmlformats.org/officeDocument/2006/relationships/hyperlink" Target="mailto:luz.guzman@gobiernobogot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135"/>
  <sheetViews>
    <sheetView workbookViewId="0"/>
  </sheetViews>
  <sheetFormatPr baseColWidth="10" defaultColWidth="14.42578125" defaultRowHeight="15" customHeight="1"/>
  <cols>
    <col min="1" max="1" width="10.7109375" customWidth="1"/>
    <col min="2" max="2" width="21.5703125" customWidth="1"/>
    <col min="3" max="3" width="11.42578125" customWidth="1"/>
    <col min="4" max="4" width="10.7109375" customWidth="1"/>
    <col min="5" max="5" width="36.7109375" customWidth="1"/>
    <col min="6" max="6" width="32.7109375" customWidth="1"/>
    <col min="7" max="7" width="28.85546875" customWidth="1"/>
    <col min="8" max="10" width="10.7109375" customWidth="1"/>
    <col min="11" max="11" width="13.28515625" customWidth="1"/>
    <col min="12" max="12" width="38.28515625" customWidth="1"/>
    <col min="13" max="13" width="31.42578125" customWidth="1"/>
    <col min="14" max="26" width="10.7109375" customWidth="1"/>
  </cols>
  <sheetData>
    <row r="1" spans="2:9">
      <c r="B1" s="1" t="s">
        <v>0</v>
      </c>
    </row>
    <row r="2" spans="2:9">
      <c r="B2" s="2" t="s">
        <v>1</v>
      </c>
    </row>
    <row r="3" spans="2:9">
      <c r="B3" s="2" t="s">
        <v>2</v>
      </c>
      <c r="E3" s="3" t="s">
        <v>3</v>
      </c>
      <c r="F3" s="4" t="s">
        <v>4</v>
      </c>
      <c r="I3" s="3" t="s">
        <v>3</v>
      </c>
    </row>
    <row r="4" spans="2:9">
      <c r="B4" s="2" t="s">
        <v>5</v>
      </c>
      <c r="E4" s="5" t="s">
        <v>6</v>
      </c>
      <c r="F4" s="5" t="s">
        <v>7</v>
      </c>
      <c r="I4" s="5" t="s">
        <v>6</v>
      </c>
    </row>
    <row r="5" spans="2:9">
      <c r="B5" s="2" t="s">
        <v>8</v>
      </c>
      <c r="E5" s="5" t="s">
        <v>6</v>
      </c>
      <c r="F5" s="5" t="s">
        <v>9</v>
      </c>
      <c r="I5" s="5" t="s">
        <v>10</v>
      </c>
    </row>
    <row r="6" spans="2:9">
      <c r="B6" s="2" t="s">
        <v>11</v>
      </c>
      <c r="E6" s="5" t="s">
        <v>10</v>
      </c>
      <c r="F6" s="5" t="s">
        <v>12</v>
      </c>
      <c r="I6" s="5" t="s">
        <v>13</v>
      </c>
    </row>
    <row r="7" spans="2:9">
      <c r="B7" s="2" t="s">
        <v>14</v>
      </c>
      <c r="E7" s="5" t="s">
        <v>10</v>
      </c>
      <c r="F7" s="5" t="s">
        <v>15</v>
      </c>
      <c r="I7" s="5" t="s">
        <v>16</v>
      </c>
    </row>
    <row r="8" spans="2:9">
      <c r="B8" s="1" t="s">
        <v>17</v>
      </c>
      <c r="E8" s="5" t="s">
        <v>10</v>
      </c>
      <c r="F8" s="5" t="s">
        <v>18</v>
      </c>
      <c r="I8" s="5" t="s">
        <v>19</v>
      </c>
    </row>
    <row r="9" spans="2:9">
      <c r="B9" s="2" t="s">
        <v>20</v>
      </c>
      <c r="E9" s="5" t="s">
        <v>13</v>
      </c>
      <c r="F9" s="5" t="s">
        <v>21</v>
      </c>
      <c r="I9" s="5" t="s">
        <v>22</v>
      </c>
    </row>
    <row r="10" spans="2:9">
      <c r="B10" s="2" t="s">
        <v>23</v>
      </c>
      <c r="E10" s="5" t="s">
        <v>13</v>
      </c>
      <c r="F10" s="5" t="s">
        <v>24</v>
      </c>
      <c r="I10" s="5" t="s">
        <v>25</v>
      </c>
    </row>
    <row r="11" spans="2:9">
      <c r="B11" s="2" t="s">
        <v>26</v>
      </c>
      <c r="E11" s="5" t="s">
        <v>16</v>
      </c>
      <c r="F11" s="5" t="s">
        <v>27</v>
      </c>
      <c r="I11" s="5" t="s">
        <v>28</v>
      </c>
    </row>
    <row r="12" spans="2:9">
      <c r="B12" s="2" t="s">
        <v>29</v>
      </c>
      <c r="E12" s="5" t="s">
        <v>19</v>
      </c>
      <c r="F12" s="5" t="s">
        <v>30</v>
      </c>
      <c r="I12" s="5" t="s">
        <v>31</v>
      </c>
    </row>
    <row r="13" spans="2:9">
      <c r="E13" s="5" t="s">
        <v>19</v>
      </c>
      <c r="F13" s="5" t="s">
        <v>32</v>
      </c>
      <c r="I13" s="5" t="s">
        <v>33</v>
      </c>
    </row>
    <row r="14" spans="2:9">
      <c r="E14" s="5" t="s">
        <v>19</v>
      </c>
      <c r="F14" s="5" t="s">
        <v>34</v>
      </c>
      <c r="I14" s="5" t="s">
        <v>35</v>
      </c>
    </row>
    <row r="15" spans="2:9">
      <c r="E15" s="5" t="s">
        <v>19</v>
      </c>
      <c r="F15" s="5" t="s">
        <v>36</v>
      </c>
      <c r="I15" s="5" t="s">
        <v>37</v>
      </c>
    </row>
    <row r="16" spans="2:9">
      <c r="E16" s="5" t="s">
        <v>22</v>
      </c>
      <c r="F16" s="5" t="s">
        <v>38</v>
      </c>
      <c r="I16" s="5" t="s">
        <v>39</v>
      </c>
    </row>
    <row r="17" spans="5:12">
      <c r="E17" s="5" t="s">
        <v>25</v>
      </c>
      <c r="F17" s="5" t="s">
        <v>40</v>
      </c>
      <c r="I17" s="5" t="s">
        <v>41</v>
      </c>
    </row>
    <row r="18" spans="5:12">
      <c r="E18" s="5" t="s">
        <v>25</v>
      </c>
      <c r="F18" s="5" t="s">
        <v>42</v>
      </c>
      <c r="I18" s="5" t="s">
        <v>43</v>
      </c>
    </row>
    <row r="19" spans="5:12">
      <c r="E19" s="5" t="s">
        <v>25</v>
      </c>
      <c r="F19" s="5" t="s">
        <v>44</v>
      </c>
    </row>
    <row r="20" spans="5:12">
      <c r="E20" s="5" t="s">
        <v>25</v>
      </c>
      <c r="F20" s="5" t="s">
        <v>45</v>
      </c>
    </row>
    <row r="21" spans="5:12" ht="15.75" customHeight="1">
      <c r="E21" s="5" t="s">
        <v>28</v>
      </c>
      <c r="F21" s="5" t="s">
        <v>46</v>
      </c>
    </row>
    <row r="22" spans="5:12" ht="15.75" customHeight="1">
      <c r="E22" s="5" t="s">
        <v>28</v>
      </c>
      <c r="F22" s="5" t="s">
        <v>47</v>
      </c>
    </row>
    <row r="23" spans="5:12" ht="15.75" customHeight="1">
      <c r="E23" s="5" t="s">
        <v>28</v>
      </c>
      <c r="F23" s="5" t="s">
        <v>48</v>
      </c>
      <c r="L23" s="1" t="s">
        <v>49</v>
      </c>
    </row>
    <row r="24" spans="5:12" ht="15.75" customHeight="1">
      <c r="E24" s="5" t="s">
        <v>31</v>
      </c>
      <c r="F24" s="5" t="s">
        <v>50</v>
      </c>
      <c r="L24" s="2" t="s">
        <v>51</v>
      </c>
    </row>
    <row r="25" spans="5:12" ht="15.75" customHeight="1">
      <c r="E25" s="5" t="s">
        <v>31</v>
      </c>
      <c r="F25" s="5" t="s">
        <v>52</v>
      </c>
      <c r="L25" s="2" t="s">
        <v>53</v>
      </c>
    </row>
    <row r="26" spans="5:12" ht="15.75" customHeight="1">
      <c r="E26" s="5" t="s">
        <v>31</v>
      </c>
      <c r="F26" s="5" t="s">
        <v>54</v>
      </c>
      <c r="L26" s="2" t="s">
        <v>55</v>
      </c>
    </row>
    <row r="27" spans="5:12" ht="15.75" customHeight="1">
      <c r="E27" s="5" t="s">
        <v>33</v>
      </c>
      <c r="F27" s="5" t="s">
        <v>56</v>
      </c>
      <c r="L27" s="2" t="s">
        <v>57</v>
      </c>
    </row>
    <row r="28" spans="5:12" ht="15.75" customHeight="1">
      <c r="E28" s="5" t="s">
        <v>33</v>
      </c>
      <c r="F28" s="5" t="s">
        <v>58</v>
      </c>
      <c r="L28" s="2" t="s">
        <v>59</v>
      </c>
    </row>
    <row r="29" spans="5:12" ht="15.75" customHeight="1">
      <c r="E29" s="5" t="s">
        <v>35</v>
      </c>
      <c r="F29" s="5" t="s">
        <v>60</v>
      </c>
      <c r="L29" s="2" t="s">
        <v>61</v>
      </c>
    </row>
    <row r="30" spans="5:12" ht="15.75" customHeight="1">
      <c r="E30" s="5" t="s">
        <v>35</v>
      </c>
      <c r="F30" s="5" t="s">
        <v>62</v>
      </c>
      <c r="L30" s="2" t="s">
        <v>63</v>
      </c>
    </row>
    <row r="31" spans="5:12" ht="15.75" customHeight="1">
      <c r="E31" s="5" t="s">
        <v>35</v>
      </c>
      <c r="F31" s="5" t="s">
        <v>64</v>
      </c>
      <c r="L31" s="2" t="s">
        <v>65</v>
      </c>
    </row>
    <row r="32" spans="5:12" ht="15.75" customHeight="1">
      <c r="E32" s="5" t="s">
        <v>35</v>
      </c>
      <c r="F32" s="5" t="s">
        <v>66</v>
      </c>
      <c r="L32" s="2" t="s">
        <v>67</v>
      </c>
    </row>
    <row r="33" spans="2:12" ht="15.75" customHeight="1">
      <c r="E33" s="5" t="s">
        <v>35</v>
      </c>
      <c r="F33" s="5" t="s">
        <v>68</v>
      </c>
      <c r="L33" s="2" t="s">
        <v>69</v>
      </c>
    </row>
    <row r="34" spans="2:12" ht="15.75" customHeight="1">
      <c r="B34" s="1" t="s">
        <v>70</v>
      </c>
      <c r="E34" s="5" t="s">
        <v>35</v>
      </c>
      <c r="F34" s="5" t="s">
        <v>71</v>
      </c>
      <c r="L34" s="2" t="s">
        <v>72</v>
      </c>
    </row>
    <row r="35" spans="2:12" ht="15.75" customHeight="1">
      <c r="B35" s="2" t="s">
        <v>73</v>
      </c>
      <c r="E35" s="5" t="s">
        <v>35</v>
      </c>
      <c r="F35" s="5" t="s">
        <v>74</v>
      </c>
      <c r="L35" s="2" t="s">
        <v>75</v>
      </c>
    </row>
    <row r="36" spans="2:12" ht="15.75" customHeight="1">
      <c r="B36" s="2" t="s">
        <v>76</v>
      </c>
      <c r="E36" s="5" t="s">
        <v>37</v>
      </c>
      <c r="F36" s="5" t="s">
        <v>77</v>
      </c>
      <c r="L36" s="2" t="s">
        <v>78</v>
      </c>
    </row>
    <row r="37" spans="2:12" ht="15.75" customHeight="1">
      <c r="B37" s="2" t="s">
        <v>79</v>
      </c>
      <c r="E37" s="5" t="s">
        <v>37</v>
      </c>
      <c r="F37" s="5" t="s">
        <v>80</v>
      </c>
      <c r="L37" s="2" t="s">
        <v>81</v>
      </c>
    </row>
    <row r="38" spans="2:12" ht="15.75" customHeight="1">
      <c r="B38" s="2" t="s">
        <v>82</v>
      </c>
      <c r="E38" s="5" t="s">
        <v>37</v>
      </c>
      <c r="F38" s="5" t="s">
        <v>83</v>
      </c>
      <c r="L38" s="2" t="s">
        <v>84</v>
      </c>
    </row>
    <row r="39" spans="2:12" ht="15.75" customHeight="1">
      <c r="E39" s="5" t="s">
        <v>37</v>
      </c>
      <c r="F39" s="5" t="s">
        <v>85</v>
      </c>
      <c r="L39" s="2" t="s">
        <v>86</v>
      </c>
    </row>
    <row r="40" spans="2:12" ht="15.75" customHeight="1">
      <c r="E40" s="5" t="s">
        <v>39</v>
      </c>
      <c r="F40" s="5" t="s">
        <v>87</v>
      </c>
    </row>
    <row r="41" spans="2:12" ht="15.75" customHeight="1">
      <c r="E41" s="5" t="s">
        <v>39</v>
      </c>
      <c r="F41" s="5" t="s">
        <v>88</v>
      </c>
      <c r="L41" s="2"/>
    </row>
    <row r="42" spans="2:12" ht="15.75" customHeight="1">
      <c r="E42" s="5" t="s">
        <v>39</v>
      </c>
      <c r="F42" s="5" t="s">
        <v>89</v>
      </c>
    </row>
    <row r="43" spans="2:12" ht="15.75" customHeight="1">
      <c r="E43" s="5" t="s">
        <v>39</v>
      </c>
      <c r="F43" s="5" t="s">
        <v>90</v>
      </c>
    </row>
    <row r="44" spans="2:12" ht="15.75" customHeight="1">
      <c r="B44" s="1" t="s">
        <v>91</v>
      </c>
      <c r="E44" s="5" t="s">
        <v>39</v>
      </c>
      <c r="F44" s="5" t="s">
        <v>92</v>
      </c>
    </row>
    <row r="45" spans="2:12" ht="15.75" customHeight="1">
      <c r="B45" s="2" t="s">
        <v>93</v>
      </c>
      <c r="E45" s="5" t="s">
        <v>39</v>
      </c>
      <c r="F45" s="5" t="s">
        <v>94</v>
      </c>
      <c r="L45" s="2"/>
    </row>
    <row r="46" spans="2:12" ht="15.75" customHeight="1">
      <c r="B46" s="2" t="s">
        <v>95</v>
      </c>
      <c r="E46" s="5" t="s">
        <v>41</v>
      </c>
      <c r="F46" s="5" t="s">
        <v>96</v>
      </c>
      <c r="L46" s="2"/>
    </row>
    <row r="47" spans="2:12" ht="15.75" customHeight="1">
      <c r="E47" s="5" t="s">
        <v>41</v>
      </c>
      <c r="F47" s="5" t="s">
        <v>97</v>
      </c>
      <c r="L47" s="2"/>
    </row>
    <row r="48" spans="2:12" ht="15.75" customHeight="1">
      <c r="E48" s="5" t="s">
        <v>41</v>
      </c>
      <c r="F48" s="5" t="s">
        <v>98</v>
      </c>
      <c r="L48" s="2"/>
    </row>
    <row r="49" spans="2:13" ht="15.75" customHeight="1">
      <c r="B49" s="1" t="s">
        <v>99</v>
      </c>
      <c r="E49" s="5" t="s">
        <v>41</v>
      </c>
      <c r="F49" s="5" t="s">
        <v>100</v>
      </c>
    </row>
    <row r="50" spans="2:13" ht="15.75" customHeight="1">
      <c r="B50" s="2" t="s">
        <v>101</v>
      </c>
      <c r="E50" s="5" t="s">
        <v>41</v>
      </c>
      <c r="F50" s="5" t="s">
        <v>102</v>
      </c>
    </row>
    <row r="51" spans="2:13" ht="15.75" customHeight="1">
      <c r="B51" s="2" t="s">
        <v>103</v>
      </c>
      <c r="E51" s="5" t="s">
        <v>41</v>
      </c>
      <c r="F51" s="5" t="s">
        <v>104</v>
      </c>
    </row>
    <row r="52" spans="2:13" ht="15.75" customHeight="1">
      <c r="B52" s="2" t="s">
        <v>105</v>
      </c>
      <c r="E52" s="5" t="s">
        <v>41</v>
      </c>
      <c r="F52" s="5" t="s">
        <v>106</v>
      </c>
    </row>
    <row r="53" spans="2:13" ht="15.75" customHeight="1">
      <c r="E53" s="5" t="s">
        <v>43</v>
      </c>
      <c r="F53" s="5" t="s">
        <v>107</v>
      </c>
    </row>
    <row r="54" spans="2:13" ht="15.75" customHeight="1">
      <c r="L54" s="1" t="s">
        <v>49</v>
      </c>
      <c r="M54" s="1" t="s">
        <v>108</v>
      </c>
    </row>
    <row r="55" spans="2:13" ht="15.75" customHeight="1">
      <c r="L55" s="2" t="s">
        <v>51</v>
      </c>
      <c r="M55" s="6" t="s">
        <v>109</v>
      </c>
    </row>
    <row r="56" spans="2:13" ht="15.75" customHeight="1">
      <c r="L56" s="2" t="s">
        <v>51</v>
      </c>
      <c r="M56" s="6" t="s">
        <v>110</v>
      </c>
    </row>
    <row r="57" spans="2:13" ht="15.75" customHeight="1">
      <c r="L57" s="2" t="s">
        <v>51</v>
      </c>
      <c r="M57" s="6" t="s">
        <v>111</v>
      </c>
    </row>
    <row r="58" spans="2:13" ht="15.75" customHeight="1">
      <c r="L58" s="2" t="s">
        <v>51</v>
      </c>
      <c r="M58" s="6" t="s">
        <v>112</v>
      </c>
    </row>
    <row r="59" spans="2:13" ht="15.75" customHeight="1">
      <c r="L59" s="2" t="s">
        <v>51</v>
      </c>
      <c r="M59" s="6" t="s">
        <v>113</v>
      </c>
    </row>
    <row r="60" spans="2:13" ht="15.75" customHeight="1">
      <c r="L60" s="2" t="s">
        <v>53</v>
      </c>
      <c r="M60" s="7" t="s">
        <v>114</v>
      </c>
    </row>
    <row r="61" spans="2:13" ht="15.75" customHeight="1">
      <c r="L61" s="2" t="s">
        <v>53</v>
      </c>
      <c r="M61" s="7" t="s">
        <v>115</v>
      </c>
    </row>
    <row r="62" spans="2:13" ht="15.75" customHeight="1">
      <c r="L62" s="2" t="s">
        <v>55</v>
      </c>
      <c r="M62" s="8" t="s">
        <v>116</v>
      </c>
    </row>
    <row r="63" spans="2:13" ht="15.75" customHeight="1">
      <c r="L63" s="2" t="s">
        <v>55</v>
      </c>
      <c r="M63" s="8" t="s">
        <v>117</v>
      </c>
    </row>
    <row r="64" spans="2:13" ht="15.75" customHeight="1">
      <c r="L64" s="2" t="s">
        <v>55</v>
      </c>
      <c r="M64" s="8" t="s">
        <v>118</v>
      </c>
    </row>
    <row r="65" spans="12:13" ht="15.75" customHeight="1">
      <c r="L65" s="2" t="s">
        <v>55</v>
      </c>
      <c r="M65" s="8" t="s">
        <v>119</v>
      </c>
    </row>
    <row r="66" spans="12:13" ht="15.75" customHeight="1">
      <c r="L66" s="2" t="s">
        <v>55</v>
      </c>
      <c r="M66" s="8" t="s">
        <v>120</v>
      </c>
    </row>
    <row r="67" spans="12:13" ht="15.75" customHeight="1">
      <c r="L67" s="2" t="s">
        <v>55</v>
      </c>
      <c r="M67" s="8" t="s">
        <v>121</v>
      </c>
    </row>
    <row r="68" spans="12:13" ht="15.75" customHeight="1">
      <c r="L68" s="2" t="s">
        <v>55</v>
      </c>
      <c r="M68" s="8" t="s">
        <v>122</v>
      </c>
    </row>
    <row r="69" spans="12:13" ht="15.75" customHeight="1">
      <c r="L69" s="2" t="s">
        <v>55</v>
      </c>
      <c r="M69" s="8" t="s">
        <v>123</v>
      </c>
    </row>
    <row r="70" spans="12:13" ht="15.75" customHeight="1">
      <c r="L70" s="2" t="s">
        <v>55</v>
      </c>
      <c r="M70" s="8" t="s">
        <v>124</v>
      </c>
    </row>
    <row r="71" spans="12:13" ht="15.75" customHeight="1">
      <c r="L71" s="2" t="s">
        <v>55</v>
      </c>
      <c r="M71" s="8" t="s">
        <v>125</v>
      </c>
    </row>
    <row r="72" spans="12:13" ht="15.75" customHeight="1">
      <c r="L72" s="2" t="s">
        <v>57</v>
      </c>
      <c r="M72" s="7" t="s">
        <v>126</v>
      </c>
    </row>
    <row r="73" spans="12:13" ht="15.75" customHeight="1">
      <c r="L73" s="2" t="s">
        <v>57</v>
      </c>
      <c r="M73" s="7" t="s">
        <v>127</v>
      </c>
    </row>
    <row r="74" spans="12:13" ht="15.75" customHeight="1">
      <c r="L74" s="2" t="s">
        <v>57</v>
      </c>
      <c r="M74" s="7" t="s">
        <v>128</v>
      </c>
    </row>
    <row r="75" spans="12:13" ht="15.75" customHeight="1">
      <c r="L75" s="2" t="s">
        <v>57</v>
      </c>
      <c r="M75" s="7" t="s">
        <v>129</v>
      </c>
    </row>
    <row r="76" spans="12:13" ht="15.75" customHeight="1">
      <c r="L76" s="2" t="s">
        <v>57</v>
      </c>
      <c r="M76" s="7" t="s">
        <v>130</v>
      </c>
    </row>
    <row r="77" spans="12:13" ht="15.75" customHeight="1">
      <c r="L77" s="2" t="s">
        <v>57</v>
      </c>
      <c r="M77" s="7" t="s">
        <v>131</v>
      </c>
    </row>
    <row r="78" spans="12:13" ht="15.75" customHeight="1">
      <c r="L78" s="2" t="s">
        <v>59</v>
      </c>
      <c r="M78" s="9" t="s">
        <v>132</v>
      </c>
    </row>
    <row r="79" spans="12:13" ht="15.75" customHeight="1">
      <c r="L79" s="2" t="s">
        <v>59</v>
      </c>
      <c r="M79" s="9" t="s">
        <v>133</v>
      </c>
    </row>
    <row r="80" spans="12:13" ht="15.75" customHeight="1">
      <c r="L80" s="2" t="s">
        <v>59</v>
      </c>
      <c r="M80" s="9" t="s">
        <v>134</v>
      </c>
    </row>
    <row r="81" spans="12:13" ht="15.75" customHeight="1">
      <c r="L81" s="2" t="s">
        <v>59</v>
      </c>
      <c r="M81" s="9" t="s">
        <v>135</v>
      </c>
    </row>
    <row r="82" spans="12:13" ht="15.75" customHeight="1">
      <c r="L82" s="2" t="s">
        <v>59</v>
      </c>
      <c r="M82" s="9" t="s">
        <v>136</v>
      </c>
    </row>
    <row r="83" spans="12:13" ht="15.75" customHeight="1">
      <c r="L83" s="2" t="s">
        <v>59</v>
      </c>
      <c r="M83" s="9" t="s">
        <v>137</v>
      </c>
    </row>
    <row r="84" spans="12:13" ht="15.75" customHeight="1">
      <c r="L84" s="2" t="s">
        <v>59</v>
      </c>
      <c r="M84" s="9" t="s">
        <v>138</v>
      </c>
    </row>
    <row r="85" spans="12:13" ht="15.75" customHeight="1">
      <c r="L85" s="2" t="s">
        <v>59</v>
      </c>
      <c r="M85" s="9" t="s">
        <v>139</v>
      </c>
    </row>
    <row r="86" spans="12:13" ht="15.75" customHeight="1">
      <c r="L86" s="2" t="s">
        <v>61</v>
      </c>
      <c r="M86" s="2" t="s">
        <v>140</v>
      </c>
    </row>
    <row r="87" spans="12:13" ht="15.75" customHeight="1">
      <c r="L87" s="2" t="s">
        <v>61</v>
      </c>
      <c r="M87" s="2" t="s">
        <v>141</v>
      </c>
    </row>
    <row r="88" spans="12:13" ht="15.75" customHeight="1">
      <c r="L88" s="2" t="s">
        <v>61</v>
      </c>
      <c r="M88" s="2" t="s">
        <v>142</v>
      </c>
    </row>
    <row r="89" spans="12:13" ht="15.75" customHeight="1">
      <c r="L89" s="2" t="s">
        <v>61</v>
      </c>
      <c r="M89" s="2" t="s">
        <v>143</v>
      </c>
    </row>
    <row r="90" spans="12:13" ht="15.75" customHeight="1">
      <c r="L90" s="2" t="s">
        <v>61</v>
      </c>
      <c r="M90" s="2" t="s">
        <v>144</v>
      </c>
    </row>
    <row r="91" spans="12:13" ht="15.75" customHeight="1">
      <c r="L91" s="2" t="s">
        <v>63</v>
      </c>
      <c r="M91" s="10" t="s">
        <v>145</v>
      </c>
    </row>
    <row r="92" spans="12:13" ht="15.75" customHeight="1">
      <c r="L92" s="2" t="s">
        <v>63</v>
      </c>
      <c r="M92" s="10" t="s">
        <v>146</v>
      </c>
    </row>
    <row r="93" spans="12:13" ht="15.75" customHeight="1">
      <c r="L93" s="2" t="s">
        <v>63</v>
      </c>
      <c r="M93" s="10" t="s">
        <v>147</v>
      </c>
    </row>
    <row r="94" spans="12:13" ht="15.75" customHeight="1">
      <c r="L94" s="2" t="s">
        <v>63</v>
      </c>
      <c r="M94" s="10" t="s">
        <v>148</v>
      </c>
    </row>
    <row r="95" spans="12:13" ht="15.75" customHeight="1">
      <c r="L95" s="2" t="s">
        <v>65</v>
      </c>
      <c r="M95" s="2" t="s">
        <v>149</v>
      </c>
    </row>
    <row r="96" spans="12:13" ht="15.75" customHeight="1">
      <c r="L96" s="2" t="s">
        <v>65</v>
      </c>
      <c r="M96" s="2" t="s">
        <v>150</v>
      </c>
    </row>
    <row r="97" spans="12:13" ht="15.75" customHeight="1">
      <c r="L97" s="2" t="s">
        <v>65</v>
      </c>
      <c r="M97" s="2" t="s">
        <v>151</v>
      </c>
    </row>
    <row r="98" spans="12:13" ht="15.75" customHeight="1">
      <c r="L98" s="2" t="s">
        <v>65</v>
      </c>
      <c r="M98" s="2" t="s">
        <v>152</v>
      </c>
    </row>
    <row r="99" spans="12:13" ht="15.75" customHeight="1">
      <c r="L99" s="2" t="s">
        <v>65</v>
      </c>
      <c r="M99" s="2" t="s">
        <v>153</v>
      </c>
    </row>
    <row r="100" spans="12:13" ht="15.75" customHeight="1">
      <c r="L100" s="2" t="s">
        <v>65</v>
      </c>
      <c r="M100" s="2" t="s">
        <v>154</v>
      </c>
    </row>
    <row r="101" spans="12:13" ht="15.75" customHeight="1">
      <c r="L101" s="2" t="s">
        <v>65</v>
      </c>
      <c r="M101" s="2" t="s">
        <v>155</v>
      </c>
    </row>
    <row r="102" spans="12:13" ht="15.75" customHeight="1">
      <c r="L102" s="2" t="s">
        <v>65</v>
      </c>
      <c r="M102" s="2" t="s">
        <v>156</v>
      </c>
    </row>
    <row r="103" spans="12:13" ht="15.75" customHeight="1">
      <c r="L103" s="2" t="s">
        <v>65</v>
      </c>
      <c r="M103" s="2" t="s">
        <v>157</v>
      </c>
    </row>
    <row r="104" spans="12:13" ht="15.75" customHeight="1">
      <c r="L104" s="2" t="s">
        <v>65</v>
      </c>
      <c r="M104" s="2" t="s">
        <v>158</v>
      </c>
    </row>
    <row r="105" spans="12:13" ht="15.75" customHeight="1">
      <c r="L105" s="2" t="s">
        <v>159</v>
      </c>
      <c r="M105" s="8" t="s">
        <v>160</v>
      </c>
    </row>
    <row r="106" spans="12:13" ht="15.75" customHeight="1">
      <c r="L106" s="2" t="s">
        <v>159</v>
      </c>
      <c r="M106" s="8" t="s">
        <v>161</v>
      </c>
    </row>
    <row r="107" spans="12:13" ht="15.75" customHeight="1">
      <c r="L107" s="2" t="s">
        <v>159</v>
      </c>
      <c r="M107" s="8" t="s">
        <v>162</v>
      </c>
    </row>
    <row r="108" spans="12:13" ht="15.75" customHeight="1">
      <c r="L108" s="2" t="s">
        <v>159</v>
      </c>
      <c r="M108" s="8" t="s">
        <v>163</v>
      </c>
    </row>
    <row r="109" spans="12:13" ht="15.75" customHeight="1">
      <c r="L109" s="2" t="s">
        <v>159</v>
      </c>
      <c r="M109" s="8" t="s">
        <v>164</v>
      </c>
    </row>
    <row r="110" spans="12:13" ht="15.75" customHeight="1">
      <c r="L110" s="2" t="s">
        <v>159</v>
      </c>
      <c r="M110" s="8" t="s">
        <v>165</v>
      </c>
    </row>
    <row r="111" spans="12:13" ht="15.75" customHeight="1">
      <c r="L111" s="2" t="s">
        <v>69</v>
      </c>
      <c r="M111" s="2" t="s">
        <v>166</v>
      </c>
    </row>
    <row r="112" spans="12:13" ht="15.75" customHeight="1">
      <c r="L112" s="2" t="s">
        <v>69</v>
      </c>
      <c r="M112" s="2" t="s">
        <v>167</v>
      </c>
    </row>
    <row r="113" spans="12:13" ht="15.75" customHeight="1">
      <c r="L113" s="2" t="s">
        <v>69</v>
      </c>
      <c r="M113" s="2" t="s">
        <v>168</v>
      </c>
    </row>
    <row r="114" spans="12:13" ht="15.75" customHeight="1">
      <c r="L114" s="2" t="s">
        <v>72</v>
      </c>
      <c r="M114" s="10" t="s">
        <v>169</v>
      </c>
    </row>
    <row r="115" spans="12:13" ht="15.75" customHeight="1">
      <c r="L115" s="2" t="s">
        <v>72</v>
      </c>
      <c r="M115" s="10" t="s">
        <v>170</v>
      </c>
    </row>
    <row r="116" spans="12:13" ht="15.75" customHeight="1">
      <c r="L116" s="2" t="s">
        <v>72</v>
      </c>
      <c r="M116" s="10" t="s">
        <v>171</v>
      </c>
    </row>
    <row r="117" spans="12:13" ht="15.75" customHeight="1">
      <c r="L117" s="2" t="s">
        <v>72</v>
      </c>
      <c r="M117" s="10" t="s">
        <v>172</v>
      </c>
    </row>
    <row r="118" spans="12:13" ht="15.75" customHeight="1">
      <c r="L118" s="2" t="s">
        <v>72</v>
      </c>
      <c r="M118" s="10" t="s">
        <v>173</v>
      </c>
    </row>
    <row r="119" spans="12:13" ht="15.75" customHeight="1">
      <c r="L119" s="2" t="s">
        <v>72</v>
      </c>
      <c r="M119" s="10" t="s">
        <v>174</v>
      </c>
    </row>
    <row r="120" spans="12:13" ht="15.75" customHeight="1">
      <c r="L120" s="2" t="s">
        <v>72</v>
      </c>
      <c r="M120" s="10" t="s">
        <v>174</v>
      </c>
    </row>
    <row r="121" spans="12:13" ht="15.75" customHeight="1">
      <c r="L121" s="2" t="s">
        <v>75</v>
      </c>
      <c r="M121" s="2" t="s">
        <v>175</v>
      </c>
    </row>
    <row r="122" spans="12:13" ht="15.75" customHeight="1">
      <c r="L122" s="2" t="s">
        <v>75</v>
      </c>
      <c r="M122" s="2" t="s">
        <v>176</v>
      </c>
    </row>
    <row r="123" spans="12:13" ht="15.75" customHeight="1">
      <c r="L123" s="2" t="s">
        <v>75</v>
      </c>
      <c r="M123" s="2" t="s">
        <v>177</v>
      </c>
    </row>
    <row r="124" spans="12:13" ht="15.75" customHeight="1">
      <c r="L124" s="2" t="s">
        <v>75</v>
      </c>
      <c r="M124" s="2" t="s">
        <v>178</v>
      </c>
    </row>
    <row r="125" spans="12:13" ht="15.75" customHeight="1">
      <c r="L125" s="2" t="s">
        <v>75</v>
      </c>
      <c r="M125" s="2" t="s">
        <v>179</v>
      </c>
    </row>
    <row r="126" spans="12:13" ht="15.75" customHeight="1">
      <c r="L126" s="2" t="s">
        <v>78</v>
      </c>
      <c r="M126" s="11" t="s">
        <v>180</v>
      </c>
    </row>
    <row r="127" spans="12:13" ht="15.75" customHeight="1">
      <c r="L127" s="2" t="s">
        <v>78</v>
      </c>
      <c r="M127" s="11" t="s">
        <v>181</v>
      </c>
    </row>
    <row r="128" spans="12:13" ht="15.75" customHeight="1">
      <c r="L128" s="2" t="s">
        <v>81</v>
      </c>
      <c r="M128" s="2" t="s">
        <v>182</v>
      </c>
    </row>
    <row r="129" spans="12:13" ht="15.75" customHeight="1">
      <c r="L129" s="2" t="s">
        <v>81</v>
      </c>
      <c r="M129" s="2" t="s">
        <v>183</v>
      </c>
    </row>
    <row r="130" spans="12:13" ht="15.75" customHeight="1">
      <c r="L130" s="2" t="s">
        <v>84</v>
      </c>
      <c r="M130" s="12" t="s">
        <v>184</v>
      </c>
    </row>
    <row r="131" spans="12:13" ht="15.75" customHeight="1">
      <c r="L131" s="2" t="s">
        <v>84</v>
      </c>
      <c r="M131" s="12" t="s">
        <v>185</v>
      </c>
    </row>
    <row r="132" spans="12:13" ht="15.75" customHeight="1">
      <c r="L132" s="2" t="s">
        <v>86</v>
      </c>
      <c r="M132" s="2" t="s">
        <v>186</v>
      </c>
    </row>
    <row r="133" spans="12:13" ht="15.75" customHeight="1">
      <c r="L133" s="2" t="s">
        <v>86</v>
      </c>
      <c r="M133" s="2" t="s">
        <v>187</v>
      </c>
    </row>
    <row r="134" spans="12:13" ht="15.75" customHeight="1">
      <c r="L134" s="2" t="s">
        <v>86</v>
      </c>
      <c r="M134" s="2" t="s">
        <v>188</v>
      </c>
    </row>
    <row r="135" spans="12:13" ht="15.75" customHeight="1">
      <c r="L135" s="2" t="s">
        <v>86</v>
      </c>
      <c r="M135" s="2" t="s">
        <v>189</v>
      </c>
    </row>
  </sheetData>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E75B5"/>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396"/>
      <c r="B1" s="397" t="s">
        <v>1040</v>
      </c>
      <c r="C1" s="398"/>
      <c r="D1" s="398"/>
      <c r="E1" s="398"/>
      <c r="F1" s="398"/>
      <c r="G1" s="398"/>
      <c r="H1" s="398"/>
      <c r="I1" s="398"/>
      <c r="J1" s="398"/>
      <c r="K1" s="398"/>
      <c r="L1" s="398"/>
      <c r="M1" s="399"/>
    </row>
    <row r="2" spans="1:13" ht="15.75" customHeight="1">
      <c r="A2" s="1328" t="s">
        <v>890</v>
      </c>
      <c r="B2" s="78" t="s">
        <v>891</v>
      </c>
      <c r="C2" s="1261" t="s">
        <v>386</v>
      </c>
      <c r="D2" s="1175"/>
      <c r="E2" s="1175"/>
      <c r="F2" s="1175"/>
      <c r="G2" s="1175"/>
      <c r="H2" s="1175"/>
      <c r="I2" s="1175"/>
      <c r="J2" s="1175"/>
      <c r="K2" s="1175"/>
      <c r="L2" s="1175"/>
      <c r="M2" s="1188"/>
    </row>
    <row r="3" spans="1:13" ht="15.75" customHeight="1">
      <c r="A3" s="1329"/>
      <c r="B3" s="400" t="s">
        <v>982</v>
      </c>
      <c r="C3" s="1314" t="s">
        <v>983</v>
      </c>
      <c r="D3" s="1175"/>
      <c r="E3" s="1175"/>
      <c r="F3" s="1175"/>
      <c r="G3" s="1175"/>
      <c r="H3" s="1175"/>
      <c r="I3" s="1175"/>
      <c r="J3" s="1175"/>
      <c r="K3" s="1175"/>
      <c r="L3" s="1175"/>
      <c r="M3" s="1188"/>
    </row>
    <row r="4" spans="1:13" ht="15.75" customHeight="1">
      <c r="A4" s="1329"/>
      <c r="B4" s="401" t="s">
        <v>293</v>
      </c>
      <c r="C4" s="224" t="s">
        <v>93</v>
      </c>
      <c r="D4" s="1317"/>
      <c r="E4" s="1181"/>
      <c r="F4" s="1267" t="s">
        <v>896</v>
      </c>
      <c r="G4" s="1188"/>
      <c r="H4" s="238">
        <v>86</v>
      </c>
      <c r="I4" s="1315"/>
      <c r="J4" s="1180"/>
      <c r="K4" s="1180"/>
      <c r="L4" s="1180"/>
      <c r="M4" s="1181"/>
    </row>
    <row r="5" spans="1:13" ht="15.75" customHeight="1">
      <c r="A5" s="1329"/>
      <c r="B5" s="401" t="s">
        <v>898</v>
      </c>
      <c r="C5" s="1316" t="s">
        <v>1041</v>
      </c>
      <c r="D5" s="1180"/>
      <c r="E5" s="1180"/>
      <c r="F5" s="1180"/>
      <c r="G5" s="1180"/>
      <c r="H5" s="1180"/>
      <c r="I5" s="1180"/>
      <c r="J5" s="1180"/>
      <c r="K5" s="1180"/>
      <c r="L5" s="1180"/>
      <c r="M5" s="1181"/>
    </row>
    <row r="6" spans="1:13" ht="15.75" customHeight="1">
      <c r="A6" s="1329"/>
      <c r="B6" s="401" t="s">
        <v>900</v>
      </c>
      <c r="C6" s="1316" t="s">
        <v>1042</v>
      </c>
      <c r="D6" s="1180"/>
      <c r="E6" s="1180"/>
      <c r="F6" s="1180"/>
      <c r="G6" s="1180"/>
      <c r="H6" s="1180"/>
      <c r="I6" s="1180"/>
      <c r="J6" s="1180"/>
      <c r="K6" s="1180"/>
      <c r="L6" s="1180"/>
      <c r="M6" s="1181"/>
    </row>
    <row r="7" spans="1:13" ht="15.75" customHeight="1">
      <c r="A7" s="1329"/>
      <c r="B7" s="400" t="s">
        <v>902</v>
      </c>
      <c r="C7" s="1261" t="s">
        <v>35</v>
      </c>
      <c r="D7" s="1175"/>
      <c r="E7" s="241"/>
      <c r="F7" s="241"/>
      <c r="G7" s="242"/>
      <c r="H7" s="243" t="s">
        <v>297</v>
      </c>
      <c r="I7" s="1269" t="s">
        <v>64</v>
      </c>
      <c r="J7" s="1175"/>
      <c r="K7" s="1175"/>
      <c r="L7" s="1175"/>
      <c r="M7" s="1188"/>
    </row>
    <row r="8" spans="1:13" ht="15.75" customHeight="1">
      <c r="A8" s="1329"/>
      <c r="B8" s="1336" t="s">
        <v>903</v>
      </c>
      <c r="C8" s="245"/>
      <c r="D8" s="202"/>
      <c r="E8" s="246"/>
      <c r="F8" s="246"/>
      <c r="G8" s="246"/>
      <c r="H8" s="246"/>
      <c r="I8" s="202"/>
      <c r="J8" s="202"/>
      <c r="K8" s="202"/>
      <c r="L8" s="232"/>
      <c r="M8" s="247"/>
    </row>
    <row r="9" spans="1:13" ht="15.75" customHeight="1">
      <c r="A9" s="1329"/>
      <c r="B9" s="1245"/>
      <c r="C9" s="1250" t="s">
        <v>904</v>
      </c>
      <c r="D9" s="1180"/>
      <c r="E9" s="202"/>
      <c r="F9" s="1318"/>
      <c r="G9" s="1252"/>
      <c r="H9" s="202"/>
      <c r="I9" s="1318"/>
      <c r="J9" s="1252"/>
      <c r="K9" s="202"/>
      <c r="L9" s="232"/>
      <c r="M9" s="247"/>
    </row>
    <row r="10" spans="1:13" ht="15.75" customHeight="1">
      <c r="A10" s="1329"/>
      <c r="B10" s="1246"/>
      <c r="C10" s="1319" t="s">
        <v>297</v>
      </c>
      <c r="D10" s="1252"/>
      <c r="E10" s="202"/>
      <c r="F10" s="1251"/>
      <c r="G10" s="1252"/>
      <c r="H10" s="202"/>
      <c r="I10" s="1251"/>
      <c r="J10" s="1252"/>
      <c r="K10" s="202"/>
      <c r="L10" s="232"/>
      <c r="M10" s="247"/>
    </row>
    <row r="11" spans="1:13" ht="15.75" customHeight="1">
      <c r="A11" s="1329"/>
      <c r="B11" s="400" t="s">
        <v>905</v>
      </c>
      <c r="C11" s="1320" t="s">
        <v>1043</v>
      </c>
      <c r="D11" s="1175"/>
      <c r="E11" s="1175"/>
      <c r="F11" s="1175"/>
      <c r="G11" s="1175"/>
      <c r="H11" s="1175"/>
      <c r="I11" s="1175"/>
      <c r="J11" s="1175"/>
      <c r="K11" s="1175"/>
      <c r="L11" s="1175"/>
      <c r="M11" s="1188"/>
    </row>
    <row r="12" spans="1:13" ht="15.75" customHeight="1">
      <c r="A12" s="1329"/>
      <c r="B12" s="400" t="s">
        <v>985</v>
      </c>
      <c r="C12" s="1257" t="s">
        <v>1044</v>
      </c>
      <c r="D12" s="1175"/>
      <c r="E12" s="1175"/>
      <c r="F12" s="1175"/>
      <c r="G12" s="1175"/>
      <c r="H12" s="1175"/>
      <c r="I12" s="1175"/>
      <c r="J12" s="1175"/>
      <c r="K12" s="1175"/>
      <c r="L12" s="1175"/>
      <c r="M12" s="1188"/>
    </row>
    <row r="13" spans="1:13" ht="15.75" customHeight="1">
      <c r="A13" s="1329"/>
      <c r="B13" s="400" t="s">
        <v>987</v>
      </c>
      <c r="C13" s="1321" t="s">
        <v>1005</v>
      </c>
      <c r="D13" s="1175"/>
      <c r="E13" s="1175"/>
      <c r="F13" s="1175"/>
      <c r="G13" s="1175"/>
      <c r="H13" s="1175"/>
      <c r="I13" s="1175"/>
      <c r="J13" s="1175"/>
      <c r="K13" s="1175"/>
      <c r="L13" s="1175"/>
      <c r="M13" s="1322"/>
    </row>
    <row r="14" spans="1:13" ht="15.75" customHeight="1">
      <c r="A14" s="1329"/>
      <c r="B14" s="1336" t="s">
        <v>989</v>
      </c>
      <c r="C14" s="1321" t="s">
        <v>57</v>
      </c>
      <c r="D14" s="1175"/>
      <c r="E14" s="403" t="s">
        <v>108</v>
      </c>
      <c r="F14" s="1323" t="s">
        <v>388</v>
      </c>
      <c r="G14" s="1183"/>
      <c r="H14" s="1183"/>
      <c r="I14" s="1183"/>
      <c r="J14" s="1183"/>
      <c r="K14" s="1183"/>
      <c r="L14" s="1183"/>
      <c r="M14" s="1237"/>
    </row>
    <row r="15" spans="1:13" ht="15.75" customHeight="1">
      <c r="A15" s="1331"/>
      <c r="B15" s="1337"/>
      <c r="C15" s="1321"/>
      <c r="D15" s="1175"/>
      <c r="E15" s="1175"/>
      <c r="F15" s="1175"/>
      <c r="G15" s="1175"/>
      <c r="H15" s="1175"/>
      <c r="I15" s="1175"/>
      <c r="J15" s="1175"/>
      <c r="K15" s="1175"/>
      <c r="L15" s="1175"/>
      <c r="M15" s="1322"/>
    </row>
    <row r="16" spans="1:13" ht="15.75" customHeight="1">
      <c r="A16" s="1338" t="s">
        <v>238</v>
      </c>
      <c r="B16" s="405" t="s">
        <v>282</v>
      </c>
      <c r="C16" s="1321" t="s">
        <v>1</v>
      </c>
      <c r="D16" s="1175"/>
      <c r="E16" s="1175"/>
      <c r="F16" s="1175"/>
      <c r="G16" s="1175"/>
      <c r="H16" s="1175"/>
      <c r="I16" s="1175"/>
      <c r="J16" s="1175"/>
      <c r="K16" s="1175"/>
      <c r="L16" s="1175"/>
      <c r="M16" s="1322"/>
    </row>
    <row r="17" spans="1:13" ht="15.75" customHeight="1">
      <c r="A17" s="1329"/>
      <c r="B17" s="405" t="s">
        <v>990</v>
      </c>
      <c r="C17" s="1321" t="s">
        <v>387</v>
      </c>
      <c r="D17" s="1175"/>
      <c r="E17" s="1175"/>
      <c r="F17" s="1175"/>
      <c r="G17" s="1175"/>
      <c r="H17" s="1175"/>
      <c r="I17" s="1175"/>
      <c r="J17" s="1175"/>
      <c r="K17" s="1175"/>
      <c r="L17" s="1175"/>
      <c r="M17" s="1322"/>
    </row>
    <row r="18" spans="1:13" ht="8.25" customHeight="1">
      <c r="A18" s="1329"/>
      <c r="B18" s="1324" t="s">
        <v>908</v>
      </c>
      <c r="C18" s="406"/>
      <c r="D18" s="407"/>
      <c r="E18" s="407"/>
      <c r="F18" s="407"/>
      <c r="G18" s="407"/>
      <c r="H18" s="407"/>
      <c r="I18" s="407"/>
      <c r="J18" s="407"/>
      <c r="K18" s="407"/>
      <c r="L18" s="407"/>
      <c r="M18" s="408"/>
    </row>
    <row r="19" spans="1:13" ht="9" customHeight="1">
      <c r="A19" s="1329"/>
      <c r="B19" s="1245"/>
      <c r="C19" s="409"/>
      <c r="D19" s="410"/>
      <c r="E19" s="411"/>
      <c r="F19" s="410"/>
      <c r="G19" s="411"/>
      <c r="H19" s="410"/>
      <c r="I19" s="411"/>
      <c r="J19" s="410"/>
      <c r="K19" s="411"/>
      <c r="L19" s="411"/>
      <c r="M19" s="412"/>
    </row>
    <row r="20" spans="1:13" ht="15.75" customHeight="1">
      <c r="A20" s="1329"/>
      <c r="B20" s="1245"/>
      <c r="C20" s="413" t="s">
        <v>909</v>
      </c>
      <c r="D20" s="414"/>
      <c r="E20" s="415" t="s">
        <v>910</v>
      </c>
      <c r="F20" s="414"/>
      <c r="G20" s="415" t="s">
        <v>911</v>
      </c>
      <c r="H20" s="414"/>
      <c r="I20" s="415" t="s">
        <v>912</v>
      </c>
      <c r="J20" s="416" t="s">
        <v>918</v>
      </c>
      <c r="K20" s="415"/>
      <c r="L20" s="415"/>
      <c r="M20" s="412"/>
    </row>
    <row r="21" spans="1:13" ht="15.75" customHeight="1">
      <c r="A21" s="1329"/>
      <c r="B21" s="1245"/>
      <c r="C21" s="413" t="s">
        <v>913</v>
      </c>
      <c r="D21" s="417"/>
      <c r="E21" s="415" t="s">
        <v>914</v>
      </c>
      <c r="F21" s="418"/>
      <c r="G21" s="415" t="s">
        <v>915</v>
      </c>
      <c r="H21" s="418"/>
      <c r="I21" s="415"/>
      <c r="J21" s="411"/>
      <c r="K21" s="415"/>
      <c r="L21" s="415"/>
      <c r="M21" s="412"/>
    </row>
    <row r="22" spans="1:13" ht="15.75" customHeight="1">
      <c r="A22" s="1329"/>
      <c r="B22" s="1245"/>
      <c r="C22" s="413" t="s">
        <v>916</v>
      </c>
      <c r="D22" s="417"/>
      <c r="E22" s="415" t="s">
        <v>917</v>
      </c>
      <c r="F22" s="417"/>
      <c r="G22" s="415"/>
      <c r="H22" s="411"/>
      <c r="I22" s="415"/>
      <c r="J22" s="411"/>
      <c r="K22" s="415"/>
      <c r="L22" s="415"/>
      <c r="M22" s="412"/>
    </row>
    <row r="23" spans="1:13" ht="15.75" customHeight="1">
      <c r="A23" s="1329"/>
      <c r="B23" s="1245"/>
      <c r="C23" s="413" t="s">
        <v>105</v>
      </c>
      <c r="D23" s="418"/>
      <c r="E23" s="415" t="s">
        <v>919</v>
      </c>
      <c r="F23" s="419"/>
      <c r="G23" s="419"/>
      <c r="H23" s="419"/>
      <c r="I23" s="419"/>
      <c r="J23" s="419"/>
      <c r="K23" s="419"/>
      <c r="L23" s="419"/>
      <c r="M23" s="420"/>
    </row>
    <row r="24" spans="1:13" ht="9.75" customHeight="1">
      <c r="A24" s="1329"/>
      <c r="B24" s="1246"/>
      <c r="C24" s="421"/>
      <c r="D24" s="422"/>
      <c r="E24" s="422"/>
      <c r="F24" s="422"/>
      <c r="G24" s="422"/>
      <c r="H24" s="422"/>
      <c r="I24" s="422"/>
      <c r="J24" s="422"/>
      <c r="K24" s="422"/>
      <c r="L24" s="422"/>
      <c r="M24" s="423"/>
    </row>
    <row r="25" spans="1:13" ht="15.75" customHeight="1">
      <c r="A25" s="1329"/>
      <c r="B25" s="1324" t="s">
        <v>921</v>
      </c>
      <c r="C25" s="424"/>
      <c r="D25" s="407"/>
      <c r="E25" s="407"/>
      <c r="F25" s="407"/>
      <c r="G25" s="407"/>
      <c r="H25" s="407"/>
      <c r="I25" s="407"/>
      <c r="J25" s="407"/>
      <c r="K25" s="407"/>
      <c r="L25" s="425"/>
      <c r="M25" s="426"/>
    </row>
    <row r="26" spans="1:13" ht="15.75" customHeight="1">
      <c r="A26" s="1329"/>
      <c r="B26" s="1245"/>
      <c r="C26" s="413" t="s">
        <v>922</v>
      </c>
      <c r="D26" s="418"/>
      <c r="E26" s="427"/>
      <c r="F26" s="415" t="s">
        <v>923</v>
      </c>
      <c r="G26" s="417"/>
      <c r="H26" s="427"/>
      <c r="I26" s="415" t="s">
        <v>924</v>
      </c>
      <c r="J26" s="417" t="s">
        <v>918</v>
      </c>
      <c r="K26" s="427"/>
      <c r="L26" s="13"/>
      <c r="M26" s="428"/>
    </row>
    <row r="27" spans="1:13" ht="15.75" customHeight="1">
      <c r="A27" s="1329"/>
      <c r="B27" s="1245"/>
      <c r="C27" s="413" t="s">
        <v>925</v>
      </c>
      <c r="D27" s="429"/>
      <c r="E27" s="13"/>
      <c r="F27" s="415" t="s">
        <v>926</v>
      </c>
      <c r="G27" s="418"/>
      <c r="H27" s="13"/>
      <c r="I27" s="430"/>
      <c r="J27" s="13"/>
      <c r="K27" s="402"/>
      <c r="L27" s="13"/>
      <c r="M27" s="428"/>
    </row>
    <row r="28" spans="1:13" ht="15.75" customHeight="1">
      <c r="A28" s="1329"/>
      <c r="B28" s="1246"/>
      <c r="C28" s="431"/>
      <c r="D28" s="410"/>
      <c r="E28" s="410"/>
      <c r="F28" s="410"/>
      <c r="G28" s="410"/>
      <c r="H28" s="410"/>
      <c r="I28" s="410"/>
      <c r="J28" s="410"/>
      <c r="K28" s="410"/>
      <c r="L28" s="432"/>
      <c r="M28" s="433"/>
    </row>
    <row r="29" spans="1:13" ht="15.75" customHeight="1">
      <c r="A29" s="1329"/>
      <c r="B29" s="434" t="s">
        <v>928</v>
      </c>
      <c r="C29" s="435"/>
      <c r="D29" s="246"/>
      <c r="E29" s="246"/>
      <c r="F29" s="246"/>
      <c r="G29" s="246"/>
      <c r="H29" s="246"/>
      <c r="I29" s="246"/>
      <c r="J29" s="246"/>
      <c r="K29" s="246"/>
      <c r="L29" s="246"/>
      <c r="M29" s="436"/>
    </row>
    <row r="30" spans="1:13" ht="15.75" customHeight="1">
      <c r="A30" s="1329"/>
      <c r="B30" s="434"/>
      <c r="C30" s="264" t="s">
        <v>929</v>
      </c>
      <c r="D30" s="437">
        <v>40</v>
      </c>
      <c r="E30" s="202"/>
      <c r="F30" s="210" t="s">
        <v>930</v>
      </c>
      <c r="G30" s="438">
        <v>2022</v>
      </c>
      <c r="H30" s="202"/>
      <c r="I30" s="210" t="s">
        <v>931</v>
      </c>
      <c r="J30" s="1325"/>
      <c r="K30" s="1175"/>
      <c r="L30" s="1188"/>
      <c r="M30" s="263"/>
    </row>
    <row r="31" spans="1:13" ht="15.75" customHeight="1">
      <c r="A31" s="1329"/>
      <c r="B31" s="401"/>
      <c r="C31" s="248"/>
      <c r="D31" s="249"/>
      <c r="E31" s="249"/>
      <c r="F31" s="249"/>
      <c r="G31" s="249"/>
      <c r="H31" s="249"/>
      <c r="I31" s="249"/>
      <c r="J31" s="249"/>
      <c r="K31" s="249"/>
      <c r="L31" s="249"/>
      <c r="M31" s="258"/>
    </row>
    <row r="32" spans="1:13" ht="15.75" customHeight="1">
      <c r="A32" s="1329"/>
      <c r="B32" s="1324" t="s">
        <v>933</v>
      </c>
      <c r="C32" s="267"/>
      <c r="D32" s="200"/>
      <c r="E32" s="200"/>
      <c r="F32" s="200"/>
      <c r="G32" s="200"/>
      <c r="H32" s="200"/>
      <c r="I32" s="200"/>
      <c r="J32" s="200"/>
      <c r="K32" s="200"/>
      <c r="L32" s="232"/>
      <c r="M32" s="247"/>
    </row>
    <row r="33" spans="1:13" ht="15.75" customHeight="1">
      <c r="A33" s="1329"/>
      <c r="B33" s="1245"/>
      <c r="C33" s="245" t="s">
        <v>934</v>
      </c>
      <c r="D33" s="439">
        <v>2023</v>
      </c>
      <c r="E33" s="200"/>
      <c r="F33" s="202" t="s">
        <v>935</v>
      </c>
      <c r="G33" s="440" t="s">
        <v>936</v>
      </c>
      <c r="H33" s="200"/>
      <c r="I33" s="210"/>
      <c r="J33" s="200"/>
      <c r="K33" s="200"/>
      <c r="L33" s="232"/>
      <c r="M33" s="247"/>
    </row>
    <row r="34" spans="1:13" ht="15.75" customHeight="1">
      <c r="A34" s="1329"/>
      <c r="B34" s="1246"/>
      <c r="C34" s="248"/>
      <c r="D34" s="270"/>
      <c r="E34" s="271"/>
      <c r="F34" s="249"/>
      <c r="G34" s="271"/>
      <c r="H34" s="271"/>
      <c r="I34" s="272"/>
      <c r="J34" s="271"/>
      <c r="K34" s="271"/>
      <c r="L34" s="250"/>
      <c r="M34" s="237"/>
    </row>
    <row r="35" spans="1:13" ht="15.75" customHeight="1">
      <c r="A35" s="1329"/>
      <c r="B35" s="1324" t="s">
        <v>937</v>
      </c>
      <c r="C35" s="441"/>
      <c r="D35" s="241"/>
      <c r="E35" s="241"/>
      <c r="F35" s="241"/>
      <c r="G35" s="241"/>
      <c r="H35" s="241"/>
      <c r="I35" s="241"/>
      <c r="J35" s="241"/>
      <c r="K35" s="241"/>
      <c r="L35" s="241"/>
      <c r="M35" s="242"/>
    </row>
    <row r="36" spans="1:13" ht="15.75" customHeight="1">
      <c r="A36" s="1329"/>
      <c r="B36" s="1245"/>
      <c r="C36" s="255"/>
      <c r="D36" s="202" t="s">
        <v>938</v>
      </c>
      <c r="E36" s="202"/>
      <c r="F36" s="202" t="s">
        <v>939</v>
      </c>
      <c r="G36" s="202"/>
      <c r="H36" s="202" t="s">
        <v>940</v>
      </c>
      <c r="I36" s="202"/>
      <c r="J36" s="202" t="s">
        <v>941</v>
      </c>
      <c r="K36" s="202"/>
      <c r="L36" s="202" t="s">
        <v>942</v>
      </c>
      <c r="M36" s="242"/>
    </row>
    <row r="37" spans="1:13" ht="15.75" customHeight="1">
      <c r="A37" s="1329"/>
      <c r="B37" s="1245"/>
      <c r="C37" s="255"/>
      <c r="D37" s="276">
        <v>2023</v>
      </c>
      <c r="E37" s="276">
        <v>40</v>
      </c>
      <c r="F37" s="276">
        <v>2024</v>
      </c>
      <c r="G37" s="276">
        <v>40</v>
      </c>
      <c r="H37" s="276">
        <v>2025</v>
      </c>
      <c r="I37" s="276">
        <v>40</v>
      </c>
      <c r="J37" s="276">
        <v>2026</v>
      </c>
      <c r="K37" s="276">
        <v>40</v>
      </c>
      <c r="L37" s="260">
        <v>2027</v>
      </c>
      <c r="M37" s="276">
        <v>40</v>
      </c>
    </row>
    <row r="38" spans="1:13" ht="15.75" customHeight="1">
      <c r="A38" s="1329"/>
      <c r="B38" s="1245"/>
      <c r="C38" s="255"/>
      <c r="D38" s="202" t="s">
        <v>943</v>
      </c>
      <c r="E38" s="202"/>
      <c r="F38" s="202" t="s">
        <v>944</v>
      </c>
      <c r="G38" s="202"/>
      <c r="H38" s="202" t="s">
        <v>945</v>
      </c>
      <c r="I38" s="202"/>
      <c r="J38" s="202" t="s">
        <v>946</v>
      </c>
      <c r="K38" s="202"/>
      <c r="L38" s="202" t="s">
        <v>947</v>
      </c>
      <c r="M38" s="247"/>
    </row>
    <row r="39" spans="1:13" ht="15.75" customHeight="1">
      <c r="A39" s="1329"/>
      <c r="B39" s="1245"/>
      <c r="C39" s="255"/>
      <c r="D39" s="276">
        <v>2028</v>
      </c>
      <c r="E39" s="276">
        <v>40</v>
      </c>
      <c r="F39" s="276">
        <v>2029</v>
      </c>
      <c r="G39" s="276">
        <v>40</v>
      </c>
      <c r="H39" s="276">
        <v>2030</v>
      </c>
      <c r="I39" s="276">
        <v>40</v>
      </c>
      <c r="J39" s="276">
        <v>2031</v>
      </c>
      <c r="K39" s="276">
        <v>40</v>
      </c>
      <c r="L39" s="260">
        <v>2032</v>
      </c>
      <c r="M39" s="276">
        <v>40</v>
      </c>
    </row>
    <row r="40" spans="1:13" ht="15.75" customHeight="1">
      <c r="A40" s="1329"/>
      <c r="B40" s="1245"/>
      <c r="C40" s="255"/>
      <c r="D40" s="202" t="s">
        <v>948</v>
      </c>
      <c r="E40" s="202"/>
      <c r="F40" s="202" t="s">
        <v>949</v>
      </c>
      <c r="G40" s="202"/>
      <c r="H40" s="202" t="s">
        <v>950</v>
      </c>
      <c r="I40" s="202"/>
      <c r="J40" s="202" t="s">
        <v>951</v>
      </c>
      <c r="K40" s="202"/>
      <c r="L40" s="202" t="s">
        <v>952</v>
      </c>
      <c r="M40" s="247"/>
    </row>
    <row r="41" spans="1:13" ht="15.75" customHeight="1">
      <c r="A41" s="1329"/>
      <c r="B41" s="1245"/>
      <c r="C41" s="255"/>
      <c r="D41" s="276">
        <v>2033</v>
      </c>
      <c r="E41" s="276">
        <v>40</v>
      </c>
      <c r="F41" s="276">
        <v>2034</v>
      </c>
      <c r="G41" s="276">
        <v>40</v>
      </c>
      <c r="H41" s="276">
        <v>2035</v>
      </c>
      <c r="I41" s="276">
        <v>40</v>
      </c>
      <c r="J41" s="276">
        <v>2036</v>
      </c>
      <c r="K41" s="276">
        <v>40</v>
      </c>
      <c r="L41" s="260">
        <v>2037</v>
      </c>
      <c r="M41" s="276">
        <v>40</v>
      </c>
    </row>
    <row r="42" spans="1:13" ht="15.75" customHeight="1">
      <c r="A42" s="1329"/>
      <c r="B42" s="1245"/>
      <c r="C42" s="255"/>
      <c r="D42" s="202" t="s">
        <v>953</v>
      </c>
      <c r="E42" s="202"/>
      <c r="F42" s="202" t="s">
        <v>954</v>
      </c>
      <c r="G42" s="202"/>
      <c r="H42" s="202" t="s">
        <v>955</v>
      </c>
      <c r="I42" s="202"/>
      <c r="J42" s="202"/>
      <c r="K42" s="202"/>
      <c r="L42" s="202" t="s">
        <v>957</v>
      </c>
      <c r="M42" s="263"/>
    </row>
    <row r="43" spans="1:13" ht="15.75" customHeight="1">
      <c r="A43" s="1329"/>
      <c r="B43" s="1245"/>
      <c r="C43" s="255"/>
      <c r="D43" s="276">
        <v>2038</v>
      </c>
      <c r="E43" s="276">
        <v>40</v>
      </c>
      <c r="F43" s="276">
        <v>2039</v>
      </c>
      <c r="G43" s="276">
        <v>40</v>
      </c>
      <c r="H43" s="276">
        <v>2040</v>
      </c>
      <c r="I43" s="276">
        <v>40</v>
      </c>
      <c r="J43" s="276"/>
      <c r="K43" s="276"/>
      <c r="L43" s="1258">
        <f>E37+E39+E41+E43+G37+G39+G43+G41+I37+I39+I41+I43+K37+K39+K41+K43+M37+M39+M41</f>
        <v>720</v>
      </c>
      <c r="M43" s="1188"/>
    </row>
    <row r="44" spans="1:13" ht="15.75" customHeight="1">
      <c r="A44" s="1329"/>
      <c r="B44" s="1245"/>
      <c r="C44" s="280"/>
      <c r="D44" s="281"/>
      <c r="E44" s="249"/>
      <c r="F44" s="281"/>
      <c r="G44" s="249"/>
      <c r="H44" s="281"/>
      <c r="I44" s="249"/>
      <c r="J44" s="281"/>
      <c r="K44" s="249"/>
      <c r="L44" s="281"/>
      <c r="M44" s="258"/>
    </row>
    <row r="45" spans="1:13" ht="18" customHeight="1">
      <c r="A45" s="1329"/>
      <c r="B45" s="1324" t="s">
        <v>958</v>
      </c>
      <c r="C45" s="254"/>
      <c r="D45" s="232"/>
      <c r="E45" s="232"/>
      <c r="F45" s="232"/>
      <c r="G45" s="232"/>
      <c r="H45" s="232"/>
      <c r="I45" s="232"/>
      <c r="J45" s="232"/>
      <c r="K45" s="232"/>
      <c r="L45" s="232"/>
      <c r="M45" s="247"/>
    </row>
    <row r="46" spans="1:13" ht="15.75" customHeight="1">
      <c r="A46" s="1329"/>
      <c r="B46" s="1245"/>
      <c r="C46" s="254"/>
      <c r="D46" s="282" t="s">
        <v>93</v>
      </c>
      <c r="E46" s="283" t="s">
        <v>95</v>
      </c>
      <c r="F46" s="1265" t="s">
        <v>959</v>
      </c>
      <c r="G46" s="1326"/>
      <c r="H46" s="1183"/>
      <c r="I46" s="1183"/>
      <c r="J46" s="1234"/>
      <c r="K46" s="241" t="s">
        <v>960</v>
      </c>
      <c r="L46" s="1327"/>
      <c r="M46" s="1237"/>
    </row>
    <row r="47" spans="1:13" ht="15.75" customHeight="1">
      <c r="A47" s="1329"/>
      <c r="B47" s="1245"/>
      <c r="C47" s="254"/>
      <c r="D47" s="260"/>
      <c r="E47" s="258" t="s">
        <v>918</v>
      </c>
      <c r="F47" s="1260"/>
      <c r="G47" s="1235"/>
      <c r="H47" s="1180"/>
      <c r="I47" s="1180"/>
      <c r="J47" s="1181"/>
      <c r="K47" s="232"/>
      <c r="L47" s="1235"/>
      <c r="M47" s="1238"/>
    </row>
    <row r="48" spans="1:13" ht="15.75" customHeight="1">
      <c r="A48" s="1329"/>
      <c r="B48" s="1246"/>
      <c r="C48" s="261"/>
      <c r="D48" s="250"/>
      <c r="E48" s="250"/>
      <c r="F48" s="250"/>
      <c r="G48" s="250"/>
      <c r="H48" s="250"/>
      <c r="I48" s="250"/>
      <c r="J48" s="250"/>
      <c r="K48" s="250"/>
      <c r="L48" s="232"/>
      <c r="M48" s="247"/>
    </row>
    <row r="49" spans="1:13" ht="15.75" customHeight="1">
      <c r="A49" s="1329"/>
      <c r="B49" s="400" t="s">
        <v>961</v>
      </c>
      <c r="C49" s="1261" t="s">
        <v>1045</v>
      </c>
      <c r="D49" s="1175"/>
      <c r="E49" s="1175"/>
      <c r="F49" s="1175"/>
      <c r="G49" s="1175"/>
      <c r="H49" s="1175"/>
      <c r="I49" s="1175"/>
      <c r="J49" s="1175"/>
      <c r="K49" s="1175"/>
      <c r="L49" s="1175"/>
      <c r="M49" s="1188"/>
    </row>
    <row r="50" spans="1:13" ht="15.75" customHeight="1">
      <c r="A50" s="1329"/>
      <c r="B50" s="405" t="s">
        <v>996</v>
      </c>
      <c r="C50" s="1261" t="s">
        <v>1046</v>
      </c>
      <c r="D50" s="1175"/>
      <c r="E50" s="1175"/>
      <c r="F50" s="1175"/>
      <c r="G50" s="1175"/>
      <c r="H50" s="1175"/>
      <c r="I50" s="1175"/>
      <c r="J50" s="1175"/>
      <c r="K50" s="1175"/>
      <c r="L50" s="1175"/>
      <c r="M50" s="1188"/>
    </row>
    <row r="51" spans="1:13" ht="15.75" customHeight="1">
      <c r="A51" s="1329"/>
      <c r="B51" s="405" t="s">
        <v>965</v>
      </c>
      <c r="C51" s="224">
        <v>30</v>
      </c>
      <c r="D51" s="239"/>
      <c r="E51" s="239"/>
      <c r="F51" s="239"/>
      <c r="G51" s="239"/>
      <c r="H51" s="239"/>
      <c r="I51" s="239"/>
      <c r="J51" s="239"/>
      <c r="K51" s="239"/>
      <c r="L51" s="239"/>
      <c r="M51" s="238"/>
    </row>
    <row r="52" spans="1:13" ht="15.75" customHeight="1">
      <c r="A52" s="1331"/>
      <c r="B52" s="405" t="s">
        <v>966</v>
      </c>
      <c r="C52" s="224" t="s">
        <v>1047</v>
      </c>
      <c r="D52" s="239"/>
      <c r="E52" s="239"/>
      <c r="F52" s="239"/>
      <c r="G52" s="239"/>
      <c r="H52" s="239"/>
      <c r="I52" s="239"/>
      <c r="J52" s="239"/>
      <c r="K52" s="239"/>
      <c r="L52" s="239"/>
      <c r="M52" s="238"/>
    </row>
    <row r="53" spans="1:13" ht="15.75" customHeight="1">
      <c r="A53" s="1328" t="s">
        <v>250</v>
      </c>
      <c r="B53" s="442" t="s">
        <v>968</v>
      </c>
      <c r="C53" s="1258" t="s">
        <v>1048</v>
      </c>
      <c r="D53" s="1175"/>
      <c r="E53" s="1175"/>
      <c r="F53" s="1175"/>
      <c r="G53" s="1175"/>
      <c r="H53" s="1175"/>
      <c r="I53" s="1175"/>
      <c r="J53" s="1175"/>
      <c r="K53" s="1175"/>
      <c r="L53" s="1175"/>
      <c r="M53" s="1188"/>
    </row>
    <row r="54" spans="1:13" ht="15.75" customHeight="1">
      <c r="A54" s="1329"/>
      <c r="B54" s="442" t="s">
        <v>969</v>
      </c>
      <c r="C54" s="1258" t="s">
        <v>1049</v>
      </c>
      <c r="D54" s="1175"/>
      <c r="E54" s="1175"/>
      <c r="F54" s="1175"/>
      <c r="G54" s="1175"/>
      <c r="H54" s="1175"/>
      <c r="I54" s="1175"/>
      <c r="J54" s="1175"/>
      <c r="K54" s="1175"/>
      <c r="L54" s="1175"/>
      <c r="M54" s="1188"/>
    </row>
    <row r="55" spans="1:13" ht="15.75" customHeight="1">
      <c r="A55" s="1329"/>
      <c r="B55" s="442" t="s">
        <v>971</v>
      </c>
      <c r="C55" s="1258" t="s">
        <v>904</v>
      </c>
      <c r="D55" s="1175"/>
      <c r="E55" s="1175"/>
      <c r="F55" s="1175"/>
      <c r="G55" s="1175"/>
      <c r="H55" s="1175"/>
      <c r="I55" s="1175"/>
      <c r="J55" s="1175"/>
      <c r="K55" s="1175"/>
      <c r="L55" s="1175"/>
      <c r="M55" s="1188"/>
    </row>
    <row r="56" spans="1:13" ht="15.75" customHeight="1">
      <c r="A56" s="1329"/>
      <c r="B56" s="443" t="s">
        <v>972</v>
      </c>
      <c r="C56" s="1258" t="s">
        <v>1050</v>
      </c>
      <c r="D56" s="1175"/>
      <c r="E56" s="1175"/>
      <c r="F56" s="1175"/>
      <c r="G56" s="1175"/>
      <c r="H56" s="1175"/>
      <c r="I56" s="1175"/>
      <c r="J56" s="1175"/>
      <c r="K56" s="1175"/>
      <c r="L56" s="1175"/>
      <c r="M56" s="1188"/>
    </row>
    <row r="57" spans="1:13" ht="15.75" customHeight="1">
      <c r="A57" s="1329"/>
      <c r="B57" s="442" t="s">
        <v>973</v>
      </c>
      <c r="C57" s="1258" t="s">
        <v>392</v>
      </c>
      <c r="D57" s="1175"/>
      <c r="E57" s="1175"/>
      <c r="F57" s="1175"/>
      <c r="G57" s="1175"/>
      <c r="H57" s="1175"/>
      <c r="I57" s="1175"/>
      <c r="J57" s="1175"/>
      <c r="K57" s="1175"/>
      <c r="L57" s="1175"/>
      <c r="M57" s="1188"/>
    </row>
    <row r="58" spans="1:13" ht="15.75" customHeight="1">
      <c r="A58" s="1330"/>
      <c r="B58" s="442" t="s">
        <v>974</v>
      </c>
      <c r="C58" s="1258">
        <v>3795750</v>
      </c>
      <c r="D58" s="1175"/>
      <c r="E58" s="1175"/>
      <c r="F58" s="1175"/>
      <c r="G58" s="1175"/>
      <c r="H58" s="1175"/>
      <c r="I58" s="1175"/>
      <c r="J58" s="1175"/>
      <c r="K58" s="1175"/>
      <c r="L58" s="1175"/>
      <c r="M58" s="1188"/>
    </row>
    <row r="59" spans="1:13" ht="15.75" customHeight="1">
      <c r="A59" s="1328" t="s">
        <v>976</v>
      </c>
      <c r="B59" s="444" t="s">
        <v>977</v>
      </c>
      <c r="C59" s="1335" t="s">
        <v>496</v>
      </c>
      <c r="D59" s="1175"/>
      <c r="E59" s="1175"/>
      <c r="F59" s="1175"/>
      <c r="G59" s="1175"/>
      <c r="H59" s="1175"/>
      <c r="I59" s="1175"/>
      <c r="J59" s="1175"/>
      <c r="K59" s="1175"/>
      <c r="L59" s="1175"/>
      <c r="M59" s="1188"/>
    </row>
    <row r="60" spans="1:13" ht="30" customHeight="1">
      <c r="A60" s="1329"/>
      <c r="B60" s="444" t="s">
        <v>979</v>
      </c>
      <c r="C60" s="1258" t="s">
        <v>1051</v>
      </c>
      <c r="D60" s="1175"/>
      <c r="E60" s="1175"/>
      <c r="F60" s="1175"/>
      <c r="G60" s="1175"/>
      <c r="H60" s="1175"/>
      <c r="I60" s="1175"/>
      <c r="J60" s="1175"/>
      <c r="K60" s="1175"/>
      <c r="L60" s="1175"/>
      <c r="M60" s="1188"/>
    </row>
    <row r="61" spans="1:13" ht="30" customHeight="1">
      <c r="A61" s="1331"/>
      <c r="B61" s="445" t="s">
        <v>297</v>
      </c>
      <c r="C61" s="1258" t="s">
        <v>904</v>
      </c>
      <c r="D61" s="1175"/>
      <c r="E61" s="1175"/>
      <c r="F61" s="1175"/>
      <c r="G61" s="1175"/>
      <c r="H61" s="1175"/>
      <c r="I61" s="1175"/>
      <c r="J61" s="1175"/>
      <c r="K61" s="1175"/>
      <c r="L61" s="1175"/>
      <c r="M61" s="1188"/>
    </row>
    <row r="62" spans="1:13" ht="15.75" customHeight="1">
      <c r="A62" s="446" t="s">
        <v>254</v>
      </c>
      <c r="B62" s="447"/>
      <c r="C62" s="1332"/>
      <c r="D62" s="1333"/>
      <c r="E62" s="1333"/>
      <c r="F62" s="1333"/>
      <c r="G62" s="1333"/>
      <c r="H62" s="1333"/>
      <c r="I62" s="1333"/>
      <c r="J62" s="1333"/>
      <c r="K62" s="1333"/>
      <c r="L62" s="1333"/>
      <c r="M62" s="1334"/>
    </row>
  </sheetData>
  <mergeCells count="51">
    <mergeCell ref="A2:A15"/>
    <mergeCell ref="B8:B10"/>
    <mergeCell ref="B14:B15"/>
    <mergeCell ref="A16:A52"/>
    <mergeCell ref="B18:B24"/>
    <mergeCell ref="B25:B28"/>
    <mergeCell ref="B32:B34"/>
    <mergeCell ref="B45:B48"/>
    <mergeCell ref="C62:M62"/>
    <mergeCell ref="C58:M58"/>
    <mergeCell ref="C59:M59"/>
    <mergeCell ref="C56:M56"/>
    <mergeCell ref="C57:M57"/>
    <mergeCell ref="F46:F47"/>
    <mergeCell ref="G46:J47"/>
    <mergeCell ref="L46:M47"/>
    <mergeCell ref="A53:A58"/>
    <mergeCell ref="A59:A61"/>
    <mergeCell ref="C60:M60"/>
    <mergeCell ref="C61:M61"/>
    <mergeCell ref="C49:M49"/>
    <mergeCell ref="C50:M50"/>
    <mergeCell ref="C53:M53"/>
    <mergeCell ref="C54:M54"/>
    <mergeCell ref="C55:M55"/>
    <mergeCell ref="C13:M13"/>
    <mergeCell ref="C14:D14"/>
    <mergeCell ref="F14:M14"/>
    <mergeCell ref="C15:M15"/>
    <mergeCell ref="B35:B44"/>
    <mergeCell ref="C16:M16"/>
    <mergeCell ref="C17:M17"/>
    <mergeCell ref="J30:L30"/>
    <mergeCell ref="L43:M43"/>
    <mergeCell ref="C10:D10"/>
    <mergeCell ref="F10:G10"/>
    <mergeCell ref="I10:J10"/>
    <mergeCell ref="C11:M11"/>
    <mergeCell ref="C12:M12"/>
    <mergeCell ref="C6:M6"/>
    <mergeCell ref="I7:M7"/>
    <mergeCell ref="D4:E4"/>
    <mergeCell ref="C7:D7"/>
    <mergeCell ref="C9:D9"/>
    <mergeCell ref="F9:G9"/>
    <mergeCell ref="I9:J9"/>
    <mergeCell ref="C2:M2"/>
    <mergeCell ref="C3:M3"/>
    <mergeCell ref="F4:G4"/>
    <mergeCell ref="I4:M4"/>
    <mergeCell ref="C5:M5"/>
  </mergeCells>
  <dataValidations count="1">
    <dataValidation type="list" allowBlank="1" showErrorMessage="1" sqref="I7" xr:uid="{00000000-0002-0000-0900-000000000000}">
      <formula1>INDIRECT($C$7)</formula1>
    </dataValidation>
  </dataValidations>
  <hyperlinks>
    <hyperlink ref="B2" location="'Plan de acción'!A1" display="Nombre del indicador" xr:uid="{00000000-0004-0000-0900-000000000000}"/>
  </hyperlink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E75B5"/>
  </sheetPr>
  <dimension ref="A1:M66"/>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1052</v>
      </c>
      <c r="C1" s="230"/>
      <c r="D1" s="230"/>
      <c r="E1" s="230"/>
      <c r="F1" s="230"/>
      <c r="G1" s="230"/>
      <c r="H1" s="230"/>
      <c r="I1" s="230"/>
      <c r="J1" s="230"/>
      <c r="K1" s="230"/>
      <c r="L1" s="230"/>
      <c r="M1" s="231"/>
    </row>
    <row r="2" spans="1:13" ht="15.75" customHeight="1">
      <c r="A2" s="1242" t="s">
        <v>890</v>
      </c>
      <c r="B2" s="233" t="s">
        <v>891</v>
      </c>
      <c r="C2" s="1301" t="s">
        <v>1053</v>
      </c>
      <c r="D2" s="1252"/>
      <c r="E2" s="1252"/>
      <c r="F2" s="1252"/>
      <c r="G2" s="1252"/>
      <c r="H2" s="1252"/>
      <c r="I2" s="1252"/>
      <c r="J2" s="1252"/>
      <c r="K2" s="1252"/>
      <c r="L2" s="1252"/>
      <c r="M2" s="1252"/>
    </row>
    <row r="3" spans="1:13" ht="15.75" customHeight="1">
      <c r="A3" s="1241"/>
      <c r="B3" s="235" t="s">
        <v>982</v>
      </c>
      <c r="C3" s="1270" t="s">
        <v>1054</v>
      </c>
      <c r="D3" s="1175"/>
      <c r="E3" s="1175"/>
      <c r="F3" s="1175"/>
      <c r="G3" s="1175"/>
      <c r="H3" s="1175"/>
      <c r="I3" s="1175"/>
      <c r="J3" s="1175"/>
      <c r="K3" s="1175"/>
      <c r="L3" s="1175"/>
      <c r="M3" s="1322"/>
    </row>
    <row r="4" spans="1:13" ht="15.75" customHeight="1">
      <c r="A4" s="1241"/>
      <c r="B4" s="236" t="s">
        <v>293</v>
      </c>
      <c r="C4" s="345" t="s">
        <v>93</v>
      </c>
      <c r="D4" s="1297" t="s">
        <v>1055</v>
      </c>
      <c r="E4" s="1188"/>
      <c r="F4" s="1302" t="s">
        <v>294</v>
      </c>
      <c r="G4" s="1188"/>
      <c r="H4" s="345">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1303" t="s">
        <v>901</v>
      </c>
      <c r="D6" s="1175"/>
      <c r="E6" s="1175"/>
      <c r="F6" s="1175"/>
      <c r="G6" s="1175"/>
      <c r="H6" s="1175"/>
      <c r="I6" s="1175"/>
      <c r="J6" s="1175"/>
      <c r="K6" s="1175"/>
      <c r="L6" s="1175"/>
      <c r="M6" s="1188"/>
    </row>
    <row r="7" spans="1:13" ht="15.75" customHeight="1">
      <c r="A7" s="1241"/>
      <c r="B7" s="235" t="s">
        <v>902</v>
      </c>
      <c r="C7" s="1268" t="s">
        <v>35</v>
      </c>
      <c r="D7" s="1175"/>
      <c r="E7" s="448"/>
      <c r="F7" s="448"/>
      <c r="G7" s="449"/>
      <c r="H7" s="450" t="s">
        <v>297</v>
      </c>
      <c r="I7" s="1253" t="s">
        <v>376</v>
      </c>
      <c r="J7" s="1180"/>
      <c r="K7" s="1180"/>
      <c r="L7" s="1180"/>
      <c r="M7" s="1180"/>
    </row>
    <row r="8" spans="1:13" ht="15.75" customHeight="1">
      <c r="A8" s="1241"/>
      <c r="B8" s="1244" t="s">
        <v>903</v>
      </c>
      <c r="C8" s="451"/>
      <c r="D8" s="246"/>
      <c r="E8" s="246"/>
      <c r="F8" s="246"/>
      <c r="G8" s="246"/>
      <c r="H8" s="246"/>
      <c r="I8" s="246"/>
      <c r="J8" s="246"/>
      <c r="K8" s="246"/>
      <c r="L8" s="452"/>
      <c r="M8" s="453"/>
    </row>
    <row r="9" spans="1:13" ht="15.75" customHeight="1">
      <c r="A9" s="1241"/>
      <c r="B9" s="1245"/>
      <c r="C9" s="1340" t="s">
        <v>863</v>
      </c>
      <c r="D9" s="1180"/>
      <c r="E9" s="202"/>
      <c r="F9" s="1253" t="s">
        <v>1056</v>
      </c>
      <c r="G9" s="1180"/>
      <c r="H9" s="202"/>
      <c r="I9" s="1253" t="s">
        <v>1057</v>
      </c>
      <c r="J9" s="1180"/>
      <c r="K9" s="202"/>
      <c r="L9" s="1253" t="s">
        <v>1030</v>
      </c>
      <c r="M9" s="1180"/>
    </row>
    <row r="10" spans="1:13" ht="15.75" customHeight="1">
      <c r="A10" s="1241"/>
      <c r="B10" s="1246"/>
      <c r="C10" s="1340" t="s">
        <v>1058</v>
      </c>
      <c r="D10" s="1180"/>
      <c r="E10" s="249"/>
      <c r="F10" s="1253" t="s">
        <v>1058</v>
      </c>
      <c r="G10" s="1180"/>
      <c r="H10" s="249"/>
      <c r="I10" s="1253" t="s">
        <v>1058</v>
      </c>
      <c r="J10" s="1180"/>
      <c r="K10" s="249"/>
      <c r="L10" s="1253" t="s">
        <v>1058</v>
      </c>
      <c r="M10" s="1180"/>
    </row>
    <row r="11" spans="1:13" ht="15.75">
      <c r="A11" s="1241"/>
      <c r="B11" s="235" t="s">
        <v>905</v>
      </c>
      <c r="C11" s="1297" t="s">
        <v>1059</v>
      </c>
      <c r="D11" s="1175"/>
      <c r="E11" s="1175"/>
      <c r="F11" s="1175"/>
      <c r="G11" s="1175"/>
      <c r="H11" s="1175"/>
      <c r="I11" s="1175"/>
      <c r="J11" s="1175"/>
      <c r="K11" s="1175"/>
      <c r="L11" s="1175"/>
      <c r="M11" s="1188"/>
    </row>
    <row r="12" spans="1:13" ht="357.75" customHeight="1">
      <c r="A12" s="1241"/>
      <c r="B12" s="235" t="s">
        <v>985</v>
      </c>
      <c r="C12" s="1297" t="s">
        <v>1060</v>
      </c>
      <c r="D12" s="1175"/>
      <c r="E12" s="1175"/>
      <c r="F12" s="1175"/>
      <c r="G12" s="1175"/>
      <c r="H12" s="1175"/>
      <c r="I12" s="1175"/>
      <c r="J12" s="1175"/>
      <c r="K12" s="1175"/>
      <c r="L12" s="1175"/>
      <c r="M12" s="1188"/>
    </row>
    <row r="13" spans="1:13" ht="15.75" customHeight="1">
      <c r="A13" s="1241"/>
      <c r="B13" s="235" t="s">
        <v>987</v>
      </c>
      <c r="C13" s="1270" t="s">
        <v>1061</v>
      </c>
      <c r="D13" s="1175"/>
      <c r="E13" s="1175"/>
      <c r="F13" s="1175"/>
      <c r="G13" s="1175"/>
      <c r="H13" s="1175"/>
      <c r="I13" s="1175"/>
      <c r="J13" s="1175"/>
      <c r="K13" s="1175"/>
      <c r="L13" s="1175"/>
      <c r="M13" s="1322"/>
    </row>
    <row r="14" spans="1:13" ht="15.75" customHeight="1">
      <c r="A14" s="1241"/>
      <c r="B14" s="1244" t="s">
        <v>989</v>
      </c>
      <c r="C14" s="1289" t="s">
        <v>57</v>
      </c>
      <c r="D14" s="1175"/>
      <c r="E14" s="454" t="s">
        <v>108</v>
      </c>
      <c r="F14" s="1341" t="s">
        <v>396</v>
      </c>
      <c r="G14" s="1252"/>
      <c r="H14" s="1252"/>
      <c r="I14" s="1252"/>
      <c r="J14" s="1252"/>
      <c r="K14" s="1252"/>
      <c r="L14" s="1252"/>
      <c r="M14" s="1273"/>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455" t="s">
        <v>282</v>
      </c>
      <c r="C16" s="1297" t="s">
        <v>1062</v>
      </c>
      <c r="D16" s="1175"/>
      <c r="E16" s="1175"/>
      <c r="F16" s="1175"/>
      <c r="G16" s="1175"/>
      <c r="H16" s="1175"/>
      <c r="I16" s="1175"/>
      <c r="J16" s="1175"/>
      <c r="K16" s="1175"/>
      <c r="L16" s="1175"/>
      <c r="M16" s="1188"/>
    </row>
    <row r="17" spans="1:13" ht="15.75" customHeight="1">
      <c r="A17" s="1241"/>
      <c r="B17" s="235" t="s">
        <v>990</v>
      </c>
      <c r="C17" s="1297" t="s">
        <v>395</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t="s">
        <v>918</v>
      </c>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c r="E23" s="465" t="s">
        <v>919</v>
      </c>
      <c r="F23" s="249"/>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918</v>
      </c>
      <c r="K26" s="474"/>
      <c r="L26" s="232"/>
      <c r="M26" s="475"/>
    </row>
    <row r="27" spans="1:13" ht="15.75" customHeight="1">
      <c r="A27" s="1241"/>
      <c r="B27" s="1245"/>
      <c r="C27" s="463" t="s">
        <v>925</v>
      </c>
      <c r="D27" s="259"/>
      <c r="E27" s="232"/>
      <c r="F27" s="465" t="s">
        <v>926</v>
      </c>
      <c r="G27" s="468"/>
      <c r="H27" s="232"/>
      <c r="I27" s="210"/>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7103</v>
      </c>
      <c r="E30" s="474"/>
      <c r="F30" s="482" t="s">
        <v>930</v>
      </c>
      <c r="G30" s="468">
        <v>2021</v>
      </c>
      <c r="H30" s="474"/>
      <c r="I30" s="482" t="s">
        <v>931</v>
      </c>
      <c r="J30" s="1254" t="s">
        <v>1063</v>
      </c>
      <c r="K30" s="1175"/>
      <c r="L30" s="118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489"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t="s">
        <v>938</v>
      </c>
      <c r="E36" s="474"/>
      <c r="F36" s="474" t="s">
        <v>939</v>
      </c>
      <c r="G36" s="474"/>
      <c r="H36" s="202" t="s">
        <v>940</v>
      </c>
      <c r="I36" s="202"/>
      <c r="J36" s="202" t="s">
        <v>941</v>
      </c>
      <c r="K36" s="474"/>
      <c r="L36" s="474" t="s">
        <v>942</v>
      </c>
      <c r="M36" s="496"/>
    </row>
    <row r="37" spans="1:13" ht="15.75" customHeight="1">
      <c r="A37" s="1241"/>
      <c r="B37" s="1245"/>
      <c r="C37" s="463"/>
      <c r="D37" s="497"/>
      <c r="E37" s="498">
        <v>2022</v>
      </c>
      <c r="F37" s="497">
        <v>7243</v>
      </c>
      <c r="G37" s="498">
        <v>2023</v>
      </c>
      <c r="H37" s="497">
        <v>7383</v>
      </c>
      <c r="I37" s="498">
        <v>2024</v>
      </c>
      <c r="J37" s="497">
        <v>7523</v>
      </c>
      <c r="K37" s="498">
        <v>2025</v>
      </c>
      <c r="L37" s="497">
        <v>7663</v>
      </c>
      <c r="M37" s="499">
        <v>2026</v>
      </c>
    </row>
    <row r="38" spans="1:13" ht="15.75" customHeight="1">
      <c r="A38" s="1241"/>
      <c r="B38" s="1245"/>
      <c r="C38" s="463"/>
      <c r="D38" s="474" t="s">
        <v>943</v>
      </c>
      <c r="E38" s="474"/>
      <c r="F38" s="474" t="s">
        <v>944</v>
      </c>
      <c r="G38" s="474"/>
      <c r="H38" s="202" t="s">
        <v>945</v>
      </c>
      <c r="I38" s="202"/>
      <c r="J38" s="202" t="s">
        <v>946</v>
      </c>
      <c r="K38" s="474"/>
      <c r="L38" s="474" t="s">
        <v>947</v>
      </c>
      <c r="M38" s="462"/>
    </row>
    <row r="39" spans="1:13" ht="15.75" customHeight="1">
      <c r="A39" s="1241"/>
      <c r="B39" s="1245"/>
      <c r="C39" s="463"/>
      <c r="D39" s="497">
        <v>7803</v>
      </c>
      <c r="E39" s="498">
        <v>2027</v>
      </c>
      <c r="F39" s="500">
        <v>7943</v>
      </c>
      <c r="G39" s="498">
        <v>2028</v>
      </c>
      <c r="H39" s="501">
        <v>8083</v>
      </c>
      <c r="I39" s="498">
        <v>2029</v>
      </c>
      <c r="J39" s="266">
        <v>8223</v>
      </c>
      <c r="K39" s="498">
        <v>2030</v>
      </c>
      <c r="L39" s="266">
        <v>8363</v>
      </c>
      <c r="M39" s="498">
        <v>2031</v>
      </c>
    </row>
    <row r="40" spans="1:13" ht="15.75" customHeight="1">
      <c r="A40" s="1241"/>
      <c r="B40" s="1245"/>
      <c r="C40" s="463"/>
      <c r="D40" s="474" t="s">
        <v>948</v>
      </c>
      <c r="E40" s="474"/>
      <c r="F40" s="474" t="s">
        <v>949</v>
      </c>
      <c r="G40" s="474"/>
      <c r="H40" s="202" t="s">
        <v>950</v>
      </c>
      <c r="I40" s="202"/>
      <c r="J40" s="202" t="s">
        <v>951</v>
      </c>
      <c r="K40" s="474"/>
      <c r="L40" s="474" t="s">
        <v>303</v>
      </c>
      <c r="M40" s="462">
        <v>15</v>
      </c>
    </row>
    <row r="41" spans="1:13" ht="15.75" customHeight="1">
      <c r="A41" s="1241"/>
      <c r="B41" s="1245"/>
      <c r="C41" s="463"/>
      <c r="D41" s="266">
        <v>8503</v>
      </c>
      <c r="E41" s="498">
        <v>2032</v>
      </c>
      <c r="F41" s="502">
        <v>8643</v>
      </c>
      <c r="G41" s="498">
        <v>2033</v>
      </c>
      <c r="H41" s="502">
        <v>8783</v>
      </c>
      <c r="I41" s="498">
        <v>2034</v>
      </c>
      <c r="J41" s="502">
        <v>8923</v>
      </c>
      <c r="K41" s="498">
        <v>2035</v>
      </c>
      <c r="L41" s="502">
        <v>9063</v>
      </c>
      <c r="M41" s="498">
        <v>2036</v>
      </c>
    </row>
    <row r="42" spans="1:13" ht="15.75" customHeight="1">
      <c r="A42" s="1241"/>
      <c r="B42" s="1245"/>
      <c r="C42" s="463"/>
      <c r="D42" s="474" t="s">
        <v>953</v>
      </c>
      <c r="E42" s="474"/>
      <c r="F42" s="474" t="s">
        <v>954</v>
      </c>
      <c r="G42" s="474"/>
      <c r="H42" s="474" t="s">
        <v>955</v>
      </c>
      <c r="I42" s="474"/>
      <c r="J42" s="474" t="s">
        <v>956</v>
      </c>
      <c r="K42" s="474"/>
      <c r="L42" s="474" t="s">
        <v>957</v>
      </c>
      <c r="M42" s="503"/>
    </row>
    <row r="43" spans="1:13" ht="15.75" customHeight="1">
      <c r="A43" s="1241"/>
      <c r="B43" s="1245"/>
      <c r="C43" s="463"/>
      <c r="D43" s="266">
        <v>9203</v>
      </c>
      <c r="E43" s="498">
        <v>2037</v>
      </c>
      <c r="F43" s="502">
        <v>9343</v>
      </c>
      <c r="G43" s="498">
        <v>2038</v>
      </c>
      <c r="H43" s="502">
        <v>9483</v>
      </c>
      <c r="I43" s="498">
        <v>2039</v>
      </c>
      <c r="J43" s="502">
        <v>9623</v>
      </c>
      <c r="K43" s="498">
        <v>2040</v>
      </c>
      <c r="L43" s="1254">
        <v>9623</v>
      </c>
      <c r="M43" s="1188"/>
    </row>
    <row r="44" spans="1:13" ht="15.75" customHeight="1">
      <c r="A44" s="1241"/>
      <c r="B44" s="1245"/>
      <c r="C44" s="463"/>
      <c r="D44" s="279"/>
      <c r="E44" s="474"/>
      <c r="F44" s="279"/>
      <c r="G44" s="474"/>
      <c r="H44" s="279"/>
      <c r="I44" s="474"/>
      <c r="J44" s="279"/>
      <c r="K44" s="474"/>
      <c r="L44" s="279"/>
      <c r="M44" s="503"/>
    </row>
    <row r="45" spans="1:13" ht="15.75" customHeight="1">
      <c r="A45" s="1241"/>
      <c r="B45" s="1245"/>
      <c r="C45" s="463"/>
      <c r="D45" s="279"/>
      <c r="E45" s="474"/>
      <c r="F45" s="279"/>
      <c r="G45" s="474"/>
      <c r="H45" s="279"/>
      <c r="I45" s="474"/>
      <c r="J45" s="279"/>
      <c r="K45" s="474"/>
      <c r="L45" s="279"/>
      <c r="M45" s="503"/>
    </row>
    <row r="46" spans="1:13" ht="15.75" customHeight="1">
      <c r="A46" s="1241"/>
      <c r="B46" s="1245"/>
      <c r="C46" s="463"/>
      <c r="D46" s="279"/>
      <c r="E46" s="474"/>
      <c r="F46" s="279"/>
      <c r="G46" s="474"/>
      <c r="H46" s="279"/>
      <c r="I46" s="474"/>
      <c r="J46" s="279"/>
      <c r="K46" s="474"/>
      <c r="L46" s="279"/>
      <c r="M46" s="483"/>
    </row>
    <row r="47" spans="1:13" ht="15.75" customHeight="1">
      <c r="A47" s="1241"/>
      <c r="B47" s="1245"/>
      <c r="C47" s="463"/>
      <c r="D47" s="474"/>
      <c r="E47" s="474"/>
      <c r="F47" s="1313"/>
      <c r="G47" s="1252"/>
      <c r="H47" s="1264"/>
      <c r="I47" s="1252"/>
      <c r="J47" s="279"/>
      <c r="K47" s="474"/>
      <c r="L47" s="279"/>
      <c r="M47" s="483"/>
    </row>
    <row r="48" spans="1:13" ht="15.75" customHeight="1">
      <c r="A48" s="1241"/>
      <c r="B48" s="1245"/>
      <c r="C48" s="504"/>
      <c r="D48" s="505"/>
      <c r="E48" s="471"/>
      <c r="F48" s="505"/>
      <c r="G48" s="471"/>
      <c r="H48" s="505"/>
      <c r="I48" s="471"/>
      <c r="J48" s="505"/>
      <c r="K48" s="471"/>
      <c r="L48" s="505"/>
      <c r="M48" s="472"/>
    </row>
    <row r="49" spans="1:13" ht="18" customHeight="1">
      <c r="A49" s="1241"/>
      <c r="B49" s="1244" t="s">
        <v>958</v>
      </c>
      <c r="C49" s="473"/>
      <c r="D49" s="457"/>
      <c r="E49" s="457"/>
      <c r="F49" s="457"/>
      <c r="G49" s="457"/>
      <c r="H49" s="457"/>
      <c r="I49" s="457"/>
      <c r="J49" s="457"/>
      <c r="K49" s="457"/>
      <c r="L49" s="232"/>
      <c r="M49" s="475"/>
    </row>
    <row r="50" spans="1:13" ht="15.75" customHeight="1">
      <c r="A50" s="1241"/>
      <c r="B50" s="1245"/>
      <c r="C50" s="506"/>
      <c r="D50" s="365" t="s">
        <v>93</v>
      </c>
      <c r="E50" s="366" t="s">
        <v>95</v>
      </c>
      <c r="F50" s="1293" t="s">
        <v>959</v>
      </c>
      <c r="G50" s="1266"/>
      <c r="H50" s="1183"/>
      <c r="I50" s="1183"/>
      <c r="J50" s="1234"/>
      <c r="K50" s="507" t="s">
        <v>960</v>
      </c>
      <c r="L50" s="1255"/>
      <c r="M50" s="1237"/>
    </row>
    <row r="51" spans="1:13" ht="15.75" customHeight="1">
      <c r="A51" s="1241"/>
      <c r="B51" s="1245"/>
      <c r="C51" s="506"/>
      <c r="D51" s="260"/>
      <c r="E51" s="467" t="s">
        <v>918</v>
      </c>
      <c r="F51" s="1260"/>
      <c r="G51" s="1235"/>
      <c r="H51" s="1180"/>
      <c r="I51" s="1180"/>
      <c r="J51" s="1181"/>
      <c r="K51" s="232"/>
      <c r="L51" s="1235"/>
      <c r="M51" s="1238"/>
    </row>
    <row r="52" spans="1:13" ht="15.75" customHeight="1">
      <c r="A52" s="1241"/>
      <c r="B52" s="1246"/>
      <c r="C52" s="508"/>
      <c r="D52" s="250"/>
      <c r="E52" s="250"/>
      <c r="F52" s="250"/>
      <c r="G52" s="250"/>
      <c r="H52" s="250"/>
      <c r="I52" s="250"/>
      <c r="J52" s="250"/>
      <c r="K52" s="250"/>
      <c r="L52" s="232"/>
      <c r="M52" s="475"/>
    </row>
    <row r="53" spans="1:13" ht="15.75" customHeight="1">
      <c r="A53" s="1241"/>
      <c r="B53" s="235" t="s">
        <v>961</v>
      </c>
      <c r="C53" s="1297" t="s">
        <v>1064</v>
      </c>
      <c r="D53" s="1175"/>
      <c r="E53" s="1175"/>
      <c r="F53" s="1175"/>
      <c r="G53" s="1175"/>
      <c r="H53" s="1175"/>
      <c r="I53" s="1175"/>
      <c r="J53" s="1175"/>
      <c r="K53" s="1175"/>
      <c r="L53" s="1175"/>
      <c r="M53" s="1188"/>
    </row>
    <row r="54" spans="1:13" ht="15.75" customHeight="1">
      <c r="A54" s="1241"/>
      <c r="B54" s="235" t="s">
        <v>996</v>
      </c>
      <c r="C54" s="1297" t="s">
        <v>1037</v>
      </c>
      <c r="D54" s="1175"/>
      <c r="E54" s="1175"/>
      <c r="F54" s="1175"/>
      <c r="G54" s="1175"/>
      <c r="H54" s="1175"/>
      <c r="I54" s="1175"/>
      <c r="J54" s="1175"/>
      <c r="K54" s="1175"/>
      <c r="L54" s="1175"/>
      <c r="M54" s="1188"/>
    </row>
    <row r="55" spans="1:13" ht="15.75" customHeight="1">
      <c r="A55" s="1241"/>
      <c r="B55" s="235" t="s">
        <v>965</v>
      </c>
      <c r="C55" s="1270">
        <v>30</v>
      </c>
      <c r="D55" s="1175"/>
      <c r="E55" s="1175"/>
      <c r="F55" s="1175"/>
      <c r="G55" s="1175"/>
      <c r="H55" s="1175"/>
      <c r="I55" s="1175"/>
      <c r="J55" s="1175"/>
      <c r="K55" s="1175"/>
      <c r="L55" s="1175"/>
      <c r="M55" s="1188"/>
    </row>
    <row r="56" spans="1:13" ht="15.75" customHeight="1">
      <c r="A56" s="1241"/>
      <c r="B56" s="235" t="s">
        <v>966</v>
      </c>
      <c r="C56" s="1339">
        <v>2021</v>
      </c>
      <c r="D56" s="1175"/>
      <c r="E56" s="1175"/>
      <c r="F56" s="1175"/>
      <c r="G56" s="1175"/>
      <c r="H56" s="1175"/>
      <c r="I56" s="1175"/>
      <c r="J56" s="1175"/>
      <c r="K56" s="1175"/>
      <c r="L56" s="1175"/>
      <c r="M56" s="1188"/>
    </row>
    <row r="57" spans="1:13" ht="15.75" customHeight="1">
      <c r="A57" s="1242" t="s">
        <v>250</v>
      </c>
      <c r="B57" s="284" t="s">
        <v>968</v>
      </c>
      <c r="C57" s="1297" t="s">
        <v>378</v>
      </c>
      <c r="D57" s="1175"/>
      <c r="E57" s="1175"/>
      <c r="F57" s="1175"/>
      <c r="G57" s="1175"/>
      <c r="H57" s="1175"/>
      <c r="I57" s="1175"/>
      <c r="J57" s="1175"/>
      <c r="K57" s="1175"/>
      <c r="L57" s="1175"/>
      <c r="M57" s="1188"/>
    </row>
    <row r="58" spans="1:13" ht="15.75" customHeight="1">
      <c r="A58" s="1241"/>
      <c r="B58" s="284" t="s">
        <v>969</v>
      </c>
      <c r="C58" s="1297" t="s">
        <v>970</v>
      </c>
      <c r="D58" s="1175"/>
      <c r="E58" s="1175"/>
      <c r="F58" s="1175"/>
      <c r="G58" s="1175"/>
      <c r="H58" s="1175"/>
      <c r="I58" s="1175"/>
      <c r="J58" s="1175"/>
      <c r="K58" s="1175"/>
      <c r="L58" s="1175"/>
      <c r="M58" s="1188"/>
    </row>
    <row r="59" spans="1:13" ht="15.75" customHeight="1">
      <c r="A59" s="1241"/>
      <c r="B59" s="284" t="s">
        <v>971</v>
      </c>
      <c r="C59" s="1297" t="s">
        <v>60</v>
      </c>
      <c r="D59" s="1175"/>
      <c r="E59" s="1175"/>
      <c r="F59" s="1175"/>
      <c r="G59" s="1175"/>
      <c r="H59" s="1175"/>
      <c r="I59" s="1175"/>
      <c r="J59" s="1175"/>
      <c r="K59" s="1175"/>
      <c r="L59" s="1175"/>
      <c r="M59" s="1188"/>
    </row>
    <row r="60" spans="1:13" ht="15.75" customHeight="1">
      <c r="A60" s="1241"/>
      <c r="B60" s="285" t="s">
        <v>972</v>
      </c>
      <c r="C60" s="1297" t="s">
        <v>377</v>
      </c>
      <c r="D60" s="1175"/>
      <c r="E60" s="1175"/>
      <c r="F60" s="1175"/>
      <c r="G60" s="1175"/>
      <c r="H60" s="1175"/>
      <c r="I60" s="1175"/>
      <c r="J60" s="1175"/>
      <c r="K60" s="1175"/>
      <c r="L60" s="1175"/>
      <c r="M60" s="1188"/>
    </row>
    <row r="61" spans="1:13" ht="15.75" customHeight="1">
      <c r="A61" s="1241"/>
      <c r="B61" s="284" t="s">
        <v>973</v>
      </c>
      <c r="C61" s="1311" t="s">
        <v>380</v>
      </c>
      <c r="D61" s="1175"/>
      <c r="E61" s="1175"/>
      <c r="F61" s="1175"/>
      <c r="G61" s="1175"/>
      <c r="H61" s="1175"/>
      <c r="I61" s="1175"/>
      <c r="J61" s="1175"/>
      <c r="K61" s="1175"/>
      <c r="L61" s="1175"/>
      <c r="M61" s="1188"/>
    </row>
    <row r="62" spans="1:13" ht="15.75" customHeight="1">
      <c r="A62" s="1243"/>
      <c r="B62" s="284" t="s">
        <v>974</v>
      </c>
      <c r="C62" s="1297" t="s">
        <v>975</v>
      </c>
      <c r="D62" s="1175"/>
      <c r="E62" s="1175"/>
      <c r="F62" s="1175"/>
      <c r="G62" s="1175"/>
      <c r="H62" s="1175"/>
      <c r="I62" s="1175"/>
      <c r="J62" s="1175"/>
      <c r="K62" s="1175"/>
      <c r="L62" s="1175"/>
      <c r="M62" s="1188"/>
    </row>
    <row r="63" spans="1:13" ht="15.75" customHeight="1">
      <c r="A63" s="1242" t="s">
        <v>976</v>
      </c>
      <c r="B63" s="286" t="s">
        <v>977</v>
      </c>
      <c r="C63" s="1297" t="s">
        <v>1038</v>
      </c>
      <c r="D63" s="1175"/>
      <c r="E63" s="1175"/>
      <c r="F63" s="1175"/>
      <c r="G63" s="1175"/>
      <c r="H63" s="1175"/>
      <c r="I63" s="1175"/>
      <c r="J63" s="1175"/>
      <c r="K63" s="1175"/>
      <c r="L63" s="1175"/>
      <c r="M63" s="1188"/>
    </row>
    <row r="64" spans="1:13" ht="30" customHeight="1">
      <c r="A64" s="1241"/>
      <c r="B64" s="286" t="s">
        <v>979</v>
      </c>
      <c r="C64" s="1297" t="s">
        <v>980</v>
      </c>
      <c r="D64" s="1175"/>
      <c r="E64" s="1175"/>
      <c r="F64" s="1175"/>
      <c r="G64" s="1175"/>
      <c r="H64" s="1175"/>
      <c r="I64" s="1175"/>
      <c r="J64" s="1175"/>
      <c r="K64" s="1175"/>
      <c r="L64" s="1175"/>
      <c r="M64" s="1188"/>
    </row>
    <row r="65" spans="1:13" ht="30" customHeight="1">
      <c r="A65" s="1241"/>
      <c r="B65" s="287" t="s">
        <v>297</v>
      </c>
      <c r="C65" s="1297" t="s">
        <v>376</v>
      </c>
      <c r="D65" s="1175"/>
      <c r="E65" s="1175"/>
      <c r="F65" s="1175"/>
      <c r="G65" s="1175"/>
      <c r="H65" s="1175"/>
      <c r="I65" s="1175"/>
      <c r="J65" s="1175"/>
      <c r="K65" s="1175"/>
      <c r="L65" s="1175"/>
      <c r="M65" s="1188"/>
    </row>
    <row r="66" spans="1:13" ht="112.5" customHeight="1">
      <c r="A66" s="288" t="s">
        <v>254</v>
      </c>
      <c r="B66" s="289"/>
      <c r="C66" s="1342" t="s">
        <v>1065</v>
      </c>
      <c r="D66" s="1333"/>
      <c r="E66" s="1333"/>
      <c r="F66" s="1333"/>
      <c r="G66" s="1333"/>
      <c r="H66" s="1333"/>
      <c r="I66" s="1333"/>
      <c r="J66" s="1333"/>
      <c r="K66" s="1333"/>
      <c r="L66" s="1333"/>
      <c r="M66" s="1334"/>
    </row>
  </sheetData>
  <mergeCells count="57">
    <mergeCell ref="A57:A62"/>
    <mergeCell ref="A63:A65"/>
    <mergeCell ref="C65:M65"/>
    <mergeCell ref="C66:M66"/>
    <mergeCell ref="I9:J9"/>
    <mergeCell ref="I10:J10"/>
    <mergeCell ref="J30:L30"/>
    <mergeCell ref="L43:M43"/>
    <mergeCell ref="F47:G47"/>
    <mergeCell ref="H47:I47"/>
    <mergeCell ref="F50:F51"/>
    <mergeCell ref="C60:M60"/>
    <mergeCell ref="C61:M61"/>
    <mergeCell ref="C62:M62"/>
    <mergeCell ref="C63:M63"/>
    <mergeCell ref="C64:M64"/>
    <mergeCell ref="C10:D10"/>
    <mergeCell ref="F10:G10"/>
    <mergeCell ref="C16:M16"/>
    <mergeCell ref="C17:M17"/>
    <mergeCell ref="L10:M10"/>
    <mergeCell ref="C11:M11"/>
    <mergeCell ref="C12:M12"/>
    <mergeCell ref="C13:M13"/>
    <mergeCell ref="C14:D14"/>
    <mergeCell ref="F14:M14"/>
    <mergeCell ref="C15:M15"/>
    <mergeCell ref="C6:M6"/>
    <mergeCell ref="I7:M7"/>
    <mergeCell ref="D4:E4"/>
    <mergeCell ref="C7:D7"/>
    <mergeCell ref="C9:D9"/>
    <mergeCell ref="F9:G9"/>
    <mergeCell ref="L9:M9"/>
    <mergeCell ref="C2:M2"/>
    <mergeCell ref="C3:M3"/>
    <mergeCell ref="F4:G4"/>
    <mergeCell ref="I4:M4"/>
    <mergeCell ref="C5:M5"/>
    <mergeCell ref="B35:B48"/>
    <mergeCell ref="B49:B52"/>
    <mergeCell ref="A2:A15"/>
    <mergeCell ref="B8:B10"/>
    <mergeCell ref="B14:B15"/>
    <mergeCell ref="A16:A56"/>
    <mergeCell ref="B18:B24"/>
    <mergeCell ref="B25:B28"/>
    <mergeCell ref="B32:B34"/>
    <mergeCell ref="C58:M58"/>
    <mergeCell ref="C59:M59"/>
    <mergeCell ref="G50:J51"/>
    <mergeCell ref="L50:M51"/>
    <mergeCell ref="C53:M53"/>
    <mergeCell ref="C54:M54"/>
    <mergeCell ref="C55:M55"/>
    <mergeCell ref="C56:M56"/>
    <mergeCell ref="C57:M57"/>
  </mergeCells>
  <hyperlinks>
    <hyperlink ref="B2" location="'Plan de acción'!A1" display="Nombre del indicador" xr:uid="{00000000-0004-0000-0A00-000000000000}"/>
    <hyperlink ref="C61" r:id="rId1" xr:uid="{00000000-0004-0000-0A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A00-000000000000}">
          <x14:formula1>
            <xm:f>Desplegables!$I$4:$I$18</xm:f>
          </x14:formula1>
          <xm:sqref>C7</xm:sqref>
        </x14:dataValidation>
        <x14:dataValidation type="list" allowBlank="1" showErrorMessage="1" xr:uid="{00000000-0002-0000-0A00-000001000000}">
          <x14:formula1>
            <xm:f>Desplegables!$L$24:$L$39</xm:f>
          </x14:formula1>
          <xm:sqref>C14</xm:sqref>
        </x14:dataValidation>
        <x14:dataValidation type="list" allowBlank="1" showErrorMessage="1" xr:uid="{00000000-0002-0000-0A00-000002000000}">
          <x14:formula1>
            <xm:f>Desplegables!$B$45:$B$46</xm:f>
          </x14:formula1>
          <xm:sqref>C4</xm:sqref>
        </x14:dataValidation>
        <x14:dataValidation type="list" allowBlank="1" showErrorMessage="1" xr:uid="{00000000-0002-0000-0A00-000003000000}">
          <x14:formula1>
            <xm:f>Desplegables!$B$50:$B$52</xm:f>
          </x14:formula1>
          <xm:sqref>G50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1066</v>
      </c>
      <c r="C1" s="230"/>
      <c r="D1" s="230"/>
      <c r="E1" s="230"/>
      <c r="F1" s="230"/>
      <c r="G1" s="230"/>
      <c r="H1" s="230"/>
      <c r="I1" s="230"/>
      <c r="J1" s="230"/>
      <c r="K1" s="230"/>
      <c r="L1" s="230"/>
      <c r="M1" s="231"/>
    </row>
    <row r="2" spans="1:13" ht="15.75" customHeight="1">
      <c r="A2" s="1242" t="s">
        <v>890</v>
      </c>
      <c r="B2" s="233" t="s">
        <v>891</v>
      </c>
      <c r="C2" s="1291" t="s">
        <v>1067</v>
      </c>
      <c r="D2" s="1175"/>
      <c r="E2" s="1175"/>
      <c r="F2" s="1175"/>
      <c r="G2" s="1175"/>
      <c r="H2" s="1175"/>
      <c r="I2" s="1175"/>
      <c r="J2" s="1175"/>
      <c r="K2" s="1175"/>
      <c r="L2" s="1175"/>
      <c r="M2" s="1188"/>
    </row>
    <row r="3" spans="1:13" ht="15.75" customHeight="1">
      <c r="A3" s="1241"/>
      <c r="B3" s="235" t="s">
        <v>982</v>
      </c>
      <c r="C3" s="1291" t="s">
        <v>983</v>
      </c>
      <c r="D3" s="1175"/>
      <c r="E3" s="1175"/>
      <c r="F3" s="1175"/>
      <c r="G3" s="1175"/>
      <c r="H3" s="1175"/>
      <c r="I3" s="1175"/>
      <c r="J3" s="1175"/>
      <c r="K3" s="1175"/>
      <c r="L3" s="1175"/>
      <c r="M3" s="1188"/>
    </row>
    <row r="4" spans="1:13" ht="15.75" customHeight="1">
      <c r="A4" s="1241"/>
      <c r="B4" s="236" t="s">
        <v>293</v>
      </c>
      <c r="C4" s="324" t="s">
        <v>95</v>
      </c>
      <c r="D4" s="324"/>
      <c r="E4" s="325"/>
      <c r="F4" s="1292" t="s">
        <v>896</v>
      </c>
      <c r="G4" s="1188"/>
      <c r="H4" s="326"/>
      <c r="I4" s="327"/>
      <c r="J4" s="327"/>
      <c r="K4" s="327"/>
      <c r="L4" s="327"/>
      <c r="M4" s="326"/>
    </row>
    <row r="5" spans="1:13" ht="15.75" customHeight="1">
      <c r="A5" s="1241"/>
      <c r="B5" s="236" t="s">
        <v>898</v>
      </c>
      <c r="C5" s="324"/>
      <c r="D5" s="327"/>
      <c r="E5" s="327"/>
      <c r="F5" s="327"/>
      <c r="G5" s="327"/>
      <c r="H5" s="327"/>
      <c r="I5" s="327"/>
      <c r="J5" s="327"/>
      <c r="K5" s="327"/>
      <c r="L5" s="327"/>
      <c r="M5" s="326"/>
    </row>
    <row r="6" spans="1:13" ht="15.75" customHeight="1">
      <c r="A6" s="1241"/>
      <c r="B6" s="236" t="s">
        <v>900</v>
      </c>
      <c r="C6" s="324"/>
      <c r="D6" s="327"/>
      <c r="E6" s="327"/>
      <c r="F6" s="327"/>
      <c r="G6" s="327"/>
      <c r="H6" s="327"/>
      <c r="I6" s="327"/>
      <c r="J6" s="327"/>
      <c r="K6" s="327"/>
      <c r="L6" s="327"/>
      <c r="M6" s="326"/>
    </row>
    <row r="7" spans="1:13" ht="15.75" customHeight="1">
      <c r="A7" s="1241"/>
      <c r="B7" s="235" t="s">
        <v>902</v>
      </c>
      <c r="C7" s="1291" t="s">
        <v>342</v>
      </c>
      <c r="D7" s="1175"/>
      <c r="E7" s="328"/>
      <c r="F7" s="328"/>
      <c r="G7" s="329"/>
      <c r="H7" s="330" t="s">
        <v>297</v>
      </c>
      <c r="I7" s="1281" t="s">
        <v>343</v>
      </c>
      <c r="J7" s="1180"/>
      <c r="K7" s="1180"/>
      <c r="L7" s="1180"/>
      <c r="M7" s="1180"/>
    </row>
    <row r="8" spans="1:13" ht="15.75" customHeight="1">
      <c r="A8" s="1241"/>
      <c r="B8" s="1244" t="s">
        <v>903</v>
      </c>
      <c r="C8" s="331"/>
      <c r="D8" s="253"/>
      <c r="E8" s="332"/>
      <c r="F8" s="332"/>
      <c r="G8" s="332"/>
      <c r="H8" s="332"/>
      <c r="I8" s="253"/>
      <c r="J8" s="253"/>
      <c r="K8" s="253"/>
      <c r="L8" s="333"/>
      <c r="M8" s="334"/>
    </row>
    <row r="9" spans="1:13" ht="15.75" customHeight="1">
      <c r="A9" s="1241"/>
      <c r="B9" s="1245"/>
      <c r="C9" s="1259"/>
      <c r="D9" s="1252"/>
      <c r="E9" s="253"/>
      <c r="F9" s="1281" t="s">
        <v>1068</v>
      </c>
      <c r="G9" s="1180"/>
      <c r="H9" s="253"/>
      <c r="I9" s="1259"/>
      <c r="J9" s="1252"/>
      <c r="K9" s="253"/>
      <c r="L9" s="333"/>
      <c r="M9" s="334"/>
    </row>
    <row r="10" spans="1:13" ht="15.75" customHeight="1">
      <c r="A10" s="1241"/>
      <c r="B10" s="1246"/>
      <c r="C10" s="1259"/>
      <c r="D10" s="1252"/>
      <c r="E10" s="304"/>
      <c r="F10" s="1281" t="s">
        <v>297</v>
      </c>
      <c r="G10" s="1180"/>
      <c r="H10" s="304"/>
      <c r="I10" s="1259"/>
      <c r="J10" s="1252"/>
      <c r="K10" s="304"/>
      <c r="L10" s="339"/>
      <c r="M10" s="325"/>
    </row>
    <row r="11" spans="1:13" ht="15.75" customHeight="1">
      <c r="A11" s="1241"/>
      <c r="B11" s="455" t="s">
        <v>905</v>
      </c>
      <c r="C11" s="1257" t="s">
        <v>1069</v>
      </c>
      <c r="D11" s="1175"/>
      <c r="E11" s="1175"/>
      <c r="F11" s="1175"/>
      <c r="G11" s="1175"/>
      <c r="H11" s="1175"/>
      <c r="I11" s="1175"/>
      <c r="J11" s="1175"/>
      <c r="K11" s="1175"/>
      <c r="L11" s="1175"/>
      <c r="M11" s="1188"/>
    </row>
    <row r="12" spans="1:13" ht="15.75" customHeight="1">
      <c r="A12" s="1241"/>
      <c r="B12" s="235" t="s">
        <v>985</v>
      </c>
      <c r="C12" s="1320" t="s">
        <v>1070</v>
      </c>
      <c r="D12" s="1175"/>
      <c r="E12" s="1175"/>
      <c r="F12" s="1175"/>
      <c r="G12" s="1175"/>
      <c r="H12" s="1175"/>
      <c r="I12" s="1175"/>
      <c r="J12" s="1175"/>
      <c r="K12" s="1175"/>
      <c r="L12" s="1175"/>
      <c r="M12" s="1188"/>
    </row>
    <row r="13" spans="1:13" ht="15.75" customHeight="1">
      <c r="A13" s="1241"/>
      <c r="B13" s="235" t="s">
        <v>987</v>
      </c>
      <c r="C13" s="1257" t="s">
        <v>1061</v>
      </c>
      <c r="D13" s="1175"/>
      <c r="E13" s="1175"/>
      <c r="F13" s="1175"/>
      <c r="G13" s="1175"/>
      <c r="H13" s="1175"/>
      <c r="I13" s="1175"/>
      <c r="J13" s="1175"/>
      <c r="K13" s="1175"/>
      <c r="L13" s="1175"/>
      <c r="M13" s="1188"/>
    </row>
    <row r="14" spans="1:13" ht="15.75" customHeight="1">
      <c r="A14" s="1241"/>
      <c r="B14" s="1244" t="s">
        <v>989</v>
      </c>
      <c r="C14" s="1257" t="s">
        <v>57</v>
      </c>
      <c r="D14" s="1175"/>
      <c r="E14" s="336" t="s">
        <v>108</v>
      </c>
      <c r="F14" s="1259" t="s">
        <v>407</v>
      </c>
      <c r="G14" s="1252"/>
      <c r="H14" s="1252"/>
      <c r="I14" s="1252"/>
      <c r="J14" s="1252"/>
      <c r="K14" s="1252"/>
      <c r="L14" s="1252"/>
      <c r="M14" s="1260"/>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89" t="s">
        <v>1</v>
      </c>
      <c r="D16" s="1175"/>
      <c r="E16" s="1175"/>
      <c r="F16" s="1175"/>
      <c r="G16" s="1175"/>
      <c r="H16" s="1175"/>
      <c r="I16" s="1175"/>
      <c r="J16" s="1175"/>
      <c r="K16" s="1175"/>
      <c r="L16" s="1175"/>
      <c r="M16" s="1188"/>
    </row>
    <row r="17" spans="1:13" ht="15.75" customHeight="1">
      <c r="A17" s="1241"/>
      <c r="B17" s="235" t="s">
        <v>990</v>
      </c>
      <c r="C17" s="1257" t="s">
        <v>1071</v>
      </c>
      <c r="D17" s="1175"/>
      <c r="E17" s="1175"/>
      <c r="F17" s="1175"/>
      <c r="G17" s="1175"/>
      <c r="H17" s="1175"/>
      <c r="I17" s="1175"/>
      <c r="J17" s="1175"/>
      <c r="K17" s="1175"/>
      <c r="L17" s="1175"/>
      <c r="M17" s="1188"/>
    </row>
    <row r="18" spans="1:13" ht="8.25" customHeight="1">
      <c r="A18" s="1241"/>
      <c r="B18" s="1244" t="s">
        <v>908</v>
      </c>
      <c r="C18" s="338"/>
      <c r="D18" s="333"/>
      <c r="E18" s="333"/>
      <c r="F18" s="333"/>
      <c r="G18" s="333"/>
      <c r="H18" s="333"/>
      <c r="I18" s="333"/>
      <c r="J18" s="333"/>
      <c r="K18" s="333"/>
      <c r="L18" s="333"/>
      <c r="M18" s="334"/>
    </row>
    <row r="19" spans="1:13" ht="9" customHeight="1">
      <c r="A19" s="1241"/>
      <c r="B19" s="1245"/>
      <c r="C19" s="338"/>
      <c r="D19" s="339"/>
      <c r="E19" s="333"/>
      <c r="F19" s="339"/>
      <c r="G19" s="333"/>
      <c r="H19" s="339"/>
      <c r="I19" s="333"/>
      <c r="J19" s="339"/>
      <c r="K19" s="333"/>
      <c r="L19" s="333"/>
      <c r="M19" s="334"/>
    </row>
    <row r="20" spans="1:13" ht="15.75" customHeight="1">
      <c r="A20" s="1241"/>
      <c r="B20" s="1245"/>
      <c r="C20" s="340" t="s">
        <v>909</v>
      </c>
      <c r="D20" s="341"/>
      <c r="E20" s="342" t="s">
        <v>910</v>
      </c>
      <c r="F20" s="341"/>
      <c r="G20" s="342" t="s">
        <v>911</v>
      </c>
      <c r="H20" s="341"/>
      <c r="I20" s="342" t="s">
        <v>912</v>
      </c>
      <c r="J20" s="341"/>
      <c r="K20" s="342"/>
      <c r="L20" s="342"/>
      <c r="M20" s="334"/>
    </row>
    <row r="21" spans="1:13" ht="15.75" customHeight="1">
      <c r="A21" s="1241"/>
      <c r="B21" s="1245"/>
      <c r="C21" s="340" t="s">
        <v>913</v>
      </c>
      <c r="D21" s="343"/>
      <c r="E21" s="342" t="s">
        <v>914</v>
      </c>
      <c r="F21" s="341"/>
      <c r="G21" s="342" t="s">
        <v>915</v>
      </c>
      <c r="H21" s="341"/>
      <c r="I21" s="342"/>
      <c r="J21" s="333"/>
      <c r="K21" s="342"/>
      <c r="L21" s="342"/>
      <c r="M21" s="334"/>
    </row>
    <row r="22" spans="1:13" ht="15.75" customHeight="1">
      <c r="A22" s="1241"/>
      <c r="B22" s="1245"/>
      <c r="C22" s="340" t="s">
        <v>916</v>
      </c>
      <c r="D22" s="343"/>
      <c r="E22" s="342" t="s">
        <v>917</v>
      </c>
      <c r="F22" s="343"/>
      <c r="G22" s="342"/>
      <c r="H22" s="333"/>
      <c r="I22" s="342"/>
      <c r="J22" s="333"/>
      <c r="K22" s="342"/>
      <c r="L22" s="342"/>
      <c r="M22" s="334"/>
    </row>
    <row r="23" spans="1:13" ht="15.75" customHeight="1">
      <c r="A23" s="1241"/>
      <c r="B23" s="1245"/>
      <c r="C23" s="340" t="s">
        <v>105</v>
      </c>
      <c r="D23" s="341" t="s">
        <v>918</v>
      </c>
      <c r="E23" s="342" t="s">
        <v>919</v>
      </c>
      <c r="F23" s="1281" t="s">
        <v>1072</v>
      </c>
      <c r="G23" s="1180"/>
      <c r="H23" s="1180"/>
      <c r="I23" s="1180"/>
      <c r="J23" s="1180"/>
      <c r="K23" s="1180"/>
      <c r="L23" s="1180"/>
      <c r="M23" s="1181"/>
    </row>
    <row r="24" spans="1:13" ht="9.75" customHeight="1">
      <c r="A24" s="1241"/>
      <c r="B24" s="1246"/>
      <c r="C24" s="335"/>
      <c r="D24" s="304"/>
      <c r="E24" s="304"/>
      <c r="F24" s="304"/>
      <c r="G24" s="304"/>
      <c r="H24" s="304"/>
      <c r="I24" s="304"/>
      <c r="J24" s="304"/>
      <c r="K24" s="304"/>
      <c r="L24" s="304"/>
      <c r="M24" s="344"/>
    </row>
    <row r="25" spans="1:13" ht="15.75" customHeight="1">
      <c r="A25" s="1241"/>
      <c r="B25" s="1244" t="s">
        <v>921</v>
      </c>
      <c r="C25" s="338"/>
      <c r="D25" s="333"/>
      <c r="E25" s="333"/>
      <c r="F25" s="333"/>
      <c r="G25" s="333"/>
      <c r="H25" s="333"/>
      <c r="I25" s="333"/>
      <c r="J25" s="333"/>
      <c r="K25" s="333"/>
      <c r="L25" s="333"/>
      <c r="M25" s="334"/>
    </row>
    <row r="26" spans="1:13" ht="15.75" customHeight="1">
      <c r="A26" s="1241"/>
      <c r="B26" s="1245"/>
      <c r="C26" s="340" t="s">
        <v>922</v>
      </c>
      <c r="D26" s="345"/>
      <c r="E26" s="253"/>
      <c r="F26" s="342" t="s">
        <v>923</v>
      </c>
      <c r="G26" s="346"/>
      <c r="H26" s="253"/>
      <c r="I26" s="342" t="s">
        <v>924</v>
      </c>
      <c r="J26" s="346" t="s">
        <v>918</v>
      </c>
      <c r="K26" s="253"/>
      <c r="L26" s="333"/>
      <c r="M26" s="334"/>
    </row>
    <row r="27" spans="1:13" ht="15.75" customHeight="1">
      <c r="A27" s="1241"/>
      <c r="B27" s="1245"/>
      <c r="C27" s="340" t="s">
        <v>925</v>
      </c>
      <c r="D27" s="341"/>
      <c r="E27" s="333"/>
      <c r="F27" s="342" t="s">
        <v>926</v>
      </c>
      <c r="G27" s="341"/>
      <c r="H27" s="333"/>
      <c r="I27" s="342"/>
      <c r="J27" s="333"/>
      <c r="K27" s="253"/>
      <c r="L27" s="333"/>
      <c r="M27" s="334"/>
    </row>
    <row r="28" spans="1:13" ht="15.75" customHeight="1">
      <c r="A28" s="1241"/>
      <c r="B28" s="1246"/>
      <c r="C28" s="347"/>
      <c r="D28" s="339"/>
      <c r="E28" s="339"/>
      <c r="F28" s="339"/>
      <c r="G28" s="339"/>
      <c r="H28" s="339"/>
      <c r="I28" s="339"/>
      <c r="J28" s="339"/>
      <c r="K28" s="339"/>
      <c r="L28" s="339"/>
      <c r="M28" s="325"/>
    </row>
    <row r="29" spans="1:13" ht="15.75" customHeight="1">
      <c r="A29" s="1241"/>
      <c r="B29" s="262" t="s">
        <v>928</v>
      </c>
      <c r="C29" s="331"/>
      <c r="D29" s="253"/>
      <c r="E29" s="253"/>
      <c r="F29" s="253"/>
      <c r="G29" s="253"/>
      <c r="H29" s="253"/>
      <c r="I29" s="253"/>
      <c r="J29" s="253"/>
      <c r="K29" s="253"/>
      <c r="L29" s="253"/>
      <c r="M29" s="348"/>
    </row>
    <row r="30" spans="1:13" ht="15.75" customHeight="1">
      <c r="A30" s="1241"/>
      <c r="B30" s="262"/>
      <c r="C30" s="349" t="s">
        <v>929</v>
      </c>
      <c r="D30" s="350">
        <v>200</v>
      </c>
      <c r="E30" s="253"/>
      <c r="F30" s="342" t="s">
        <v>930</v>
      </c>
      <c r="G30" s="351">
        <v>2022</v>
      </c>
      <c r="H30" s="253"/>
      <c r="I30" s="342" t="s">
        <v>931</v>
      </c>
      <c r="J30" s="1257" t="s">
        <v>1073</v>
      </c>
      <c r="K30" s="1175"/>
      <c r="L30" s="1188"/>
      <c r="M30" s="348"/>
    </row>
    <row r="31" spans="1:13" ht="15.75" customHeight="1">
      <c r="A31" s="1241"/>
      <c r="B31" s="236"/>
      <c r="C31" s="335"/>
      <c r="D31" s="304"/>
      <c r="E31" s="304"/>
      <c r="F31" s="304"/>
      <c r="G31" s="304"/>
      <c r="H31" s="304"/>
      <c r="I31" s="304"/>
      <c r="J31" s="304"/>
      <c r="K31" s="304"/>
      <c r="L31" s="304"/>
      <c r="M31" s="344"/>
    </row>
    <row r="32" spans="1:13" ht="15.75" customHeight="1">
      <c r="A32" s="1241"/>
      <c r="B32" s="1244" t="s">
        <v>933</v>
      </c>
      <c r="C32" s="352"/>
      <c r="D32" s="353"/>
      <c r="E32" s="353"/>
      <c r="F32" s="353"/>
      <c r="G32" s="353"/>
      <c r="H32" s="353"/>
      <c r="I32" s="353"/>
      <c r="J32" s="353"/>
      <c r="K32" s="353"/>
      <c r="L32" s="333"/>
      <c r="M32" s="334"/>
    </row>
    <row r="33" spans="1:13" ht="15.75" customHeight="1">
      <c r="A33" s="1241"/>
      <c r="B33" s="1245"/>
      <c r="C33" s="331" t="s">
        <v>934</v>
      </c>
      <c r="D33" s="509">
        <v>2023</v>
      </c>
      <c r="E33" s="353"/>
      <c r="F33" s="253" t="s">
        <v>935</v>
      </c>
      <c r="G33" s="355" t="s">
        <v>1074</v>
      </c>
      <c r="H33" s="353"/>
      <c r="I33" s="342"/>
      <c r="J33" s="353"/>
      <c r="K33" s="353"/>
      <c r="L33" s="333"/>
      <c r="M33" s="334"/>
    </row>
    <row r="34" spans="1:13" ht="15.75" customHeight="1">
      <c r="A34" s="1241"/>
      <c r="B34" s="1246"/>
      <c r="C34" s="335"/>
      <c r="D34" s="356"/>
      <c r="E34" s="357"/>
      <c r="F34" s="304"/>
      <c r="G34" s="357"/>
      <c r="H34" s="357"/>
      <c r="I34" s="358"/>
      <c r="J34" s="357"/>
      <c r="K34" s="357"/>
      <c r="L34" s="339"/>
      <c r="M34" s="325"/>
    </row>
    <row r="35" spans="1:13" ht="15.75" customHeight="1">
      <c r="A35" s="1241"/>
      <c r="B35" s="1244" t="s">
        <v>937</v>
      </c>
      <c r="C35" s="359"/>
      <c r="D35" s="328"/>
      <c r="E35" s="328"/>
      <c r="F35" s="328"/>
      <c r="G35" s="328"/>
      <c r="H35" s="328"/>
      <c r="I35" s="328"/>
      <c r="J35" s="328"/>
      <c r="K35" s="328"/>
      <c r="L35" s="328"/>
      <c r="M35" s="329"/>
    </row>
    <row r="36" spans="1:13" ht="15.75" customHeight="1">
      <c r="A36" s="1241"/>
      <c r="B36" s="1245"/>
      <c r="C36" s="340"/>
      <c r="D36" s="253" t="s">
        <v>938</v>
      </c>
      <c r="E36" s="253"/>
      <c r="F36" s="253" t="s">
        <v>939</v>
      </c>
      <c r="G36" s="253"/>
      <c r="H36" s="253" t="s">
        <v>940</v>
      </c>
      <c r="I36" s="253"/>
      <c r="J36" s="253" t="s">
        <v>941</v>
      </c>
      <c r="K36" s="253"/>
      <c r="L36" s="253" t="s">
        <v>942</v>
      </c>
      <c r="M36" s="329"/>
    </row>
    <row r="37" spans="1:13" ht="15.75" customHeight="1">
      <c r="A37" s="1241"/>
      <c r="B37" s="1245"/>
      <c r="C37" s="340"/>
      <c r="D37" s="251">
        <v>200</v>
      </c>
      <c r="E37" s="360">
        <v>2023</v>
      </c>
      <c r="F37" s="361">
        <v>200</v>
      </c>
      <c r="G37" s="360">
        <v>2024</v>
      </c>
      <c r="H37" s="251">
        <v>200</v>
      </c>
      <c r="I37" s="360">
        <v>2025</v>
      </c>
      <c r="J37" s="361">
        <v>200</v>
      </c>
      <c r="K37" s="360">
        <v>2026</v>
      </c>
      <c r="L37" s="361">
        <v>200</v>
      </c>
      <c r="M37" s="360">
        <v>2027</v>
      </c>
    </row>
    <row r="38" spans="1:13" ht="15.75" customHeight="1">
      <c r="A38" s="1241"/>
      <c r="B38" s="1245"/>
      <c r="C38" s="340"/>
      <c r="D38" s="253"/>
      <c r="E38" s="253"/>
      <c r="F38" s="253" t="s">
        <v>957</v>
      </c>
      <c r="G38" s="253"/>
      <c r="H38" s="253"/>
      <c r="I38" s="253"/>
      <c r="J38" s="253"/>
      <c r="K38" s="253"/>
      <c r="L38" s="253"/>
      <c r="M38" s="334"/>
    </row>
    <row r="39" spans="1:13" ht="15.75" customHeight="1">
      <c r="A39" s="1241"/>
      <c r="B39" s="1245"/>
      <c r="C39" s="340"/>
      <c r="D39" s="251"/>
      <c r="E39" s="360"/>
      <c r="F39" s="1257">
        <v>200</v>
      </c>
      <c r="G39" s="1188"/>
      <c r="H39" s="362"/>
      <c r="I39" s="253"/>
      <c r="J39" s="362"/>
      <c r="K39" s="253"/>
      <c r="L39" s="362"/>
      <c r="M39" s="348"/>
    </row>
    <row r="40" spans="1:13" ht="15.75" customHeight="1">
      <c r="A40" s="1241"/>
      <c r="B40" s="1245"/>
      <c r="C40" s="342"/>
      <c r="D40" s="253"/>
      <c r="E40" s="253"/>
      <c r="F40" s="253"/>
      <c r="G40" s="253"/>
      <c r="H40" s="253"/>
      <c r="I40" s="253"/>
      <c r="J40" s="253"/>
      <c r="K40" s="253"/>
      <c r="L40" s="253"/>
      <c r="M40" s="334"/>
    </row>
    <row r="41" spans="1:13" ht="15.75" customHeight="1">
      <c r="A41" s="1241"/>
      <c r="B41" s="1245"/>
      <c r="C41" s="342"/>
      <c r="D41" s="362"/>
      <c r="E41" s="253"/>
      <c r="F41" s="362"/>
      <c r="G41" s="253"/>
      <c r="H41" s="362"/>
      <c r="I41" s="253"/>
      <c r="J41" s="362"/>
      <c r="K41" s="253"/>
      <c r="L41" s="362"/>
      <c r="M41" s="348"/>
    </row>
    <row r="42" spans="1:13" ht="15.75" customHeight="1">
      <c r="A42" s="1241"/>
      <c r="B42" s="1245"/>
      <c r="C42" s="342"/>
      <c r="D42" s="253"/>
      <c r="E42" s="253"/>
      <c r="F42" s="253"/>
      <c r="G42" s="253"/>
      <c r="H42" s="362"/>
      <c r="I42" s="253"/>
      <c r="J42" s="362"/>
      <c r="K42" s="253"/>
      <c r="L42" s="362"/>
      <c r="M42" s="348"/>
    </row>
    <row r="43" spans="1:13" ht="15.75" customHeight="1">
      <c r="A43" s="1241"/>
      <c r="B43" s="1245"/>
      <c r="C43" s="342"/>
      <c r="D43" s="253"/>
      <c r="E43" s="253"/>
      <c r="F43" s="1259"/>
      <c r="G43" s="1252"/>
      <c r="H43" s="1264"/>
      <c r="I43" s="1252"/>
      <c r="J43" s="362"/>
      <c r="K43" s="253"/>
      <c r="L43" s="362"/>
      <c r="M43" s="348"/>
    </row>
    <row r="44" spans="1:13" ht="15.75" customHeight="1">
      <c r="A44" s="1241"/>
      <c r="B44" s="1245"/>
      <c r="C44" s="363"/>
      <c r="D44" s="364"/>
      <c r="E44" s="304"/>
      <c r="F44" s="364"/>
      <c r="G44" s="304"/>
      <c r="H44" s="364"/>
      <c r="I44" s="304"/>
      <c r="J44" s="364"/>
      <c r="K44" s="304"/>
      <c r="L44" s="364"/>
      <c r="M44" s="344"/>
    </row>
    <row r="45" spans="1:13" ht="18" customHeight="1">
      <c r="A45" s="1241"/>
      <c r="B45" s="1244" t="s">
        <v>958</v>
      </c>
      <c r="C45" s="338"/>
      <c r="D45" s="333"/>
      <c r="E45" s="333"/>
      <c r="F45" s="333"/>
      <c r="G45" s="333"/>
      <c r="H45" s="333"/>
      <c r="I45" s="333"/>
      <c r="J45" s="333"/>
      <c r="K45" s="333"/>
      <c r="L45" s="333"/>
      <c r="M45" s="334"/>
    </row>
    <row r="46" spans="1:13" ht="15.75" customHeight="1">
      <c r="A46" s="1241"/>
      <c r="B46" s="1245"/>
      <c r="C46" s="338"/>
      <c r="D46" s="365" t="s">
        <v>93</v>
      </c>
      <c r="E46" s="366" t="s">
        <v>95</v>
      </c>
      <c r="F46" s="1293" t="s">
        <v>959</v>
      </c>
      <c r="G46" s="1266"/>
      <c r="H46" s="1183"/>
      <c r="I46" s="1183"/>
      <c r="J46" s="1234"/>
      <c r="K46" s="328" t="s">
        <v>960</v>
      </c>
      <c r="L46" s="1294"/>
      <c r="M46" s="1237"/>
    </row>
    <row r="47" spans="1:13" ht="15.75" customHeight="1">
      <c r="A47" s="1241"/>
      <c r="B47" s="1245"/>
      <c r="C47" s="338"/>
      <c r="D47" s="346"/>
      <c r="E47" s="344" t="s">
        <v>918</v>
      </c>
      <c r="F47" s="1260"/>
      <c r="G47" s="1235"/>
      <c r="H47" s="1180"/>
      <c r="I47" s="1180"/>
      <c r="J47" s="1181"/>
      <c r="K47" s="333"/>
      <c r="L47" s="1235"/>
      <c r="M47" s="1238"/>
    </row>
    <row r="48" spans="1:13" ht="15.75" customHeight="1">
      <c r="A48" s="1241"/>
      <c r="B48" s="1246"/>
      <c r="C48" s="347"/>
      <c r="D48" s="339"/>
      <c r="E48" s="339"/>
      <c r="F48" s="339"/>
      <c r="G48" s="339"/>
      <c r="H48" s="339"/>
      <c r="I48" s="339"/>
      <c r="J48" s="339"/>
      <c r="K48" s="339"/>
      <c r="L48" s="333"/>
      <c r="M48" s="334"/>
    </row>
    <row r="49" spans="1:13" ht="15.75" customHeight="1">
      <c r="A49" s="1241"/>
      <c r="B49" s="235" t="s">
        <v>961</v>
      </c>
      <c r="C49" s="1320" t="s">
        <v>1075</v>
      </c>
      <c r="D49" s="1175"/>
      <c r="E49" s="1175"/>
      <c r="F49" s="1175"/>
      <c r="G49" s="1175"/>
      <c r="H49" s="1175"/>
      <c r="I49" s="1175"/>
      <c r="J49" s="1175"/>
      <c r="K49" s="1175"/>
      <c r="L49" s="1175"/>
      <c r="M49" s="1188"/>
    </row>
    <row r="50" spans="1:13" ht="15.75" customHeight="1">
      <c r="A50" s="1241"/>
      <c r="B50" s="235" t="s">
        <v>996</v>
      </c>
      <c r="C50" s="1320" t="s">
        <v>1076</v>
      </c>
      <c r="D50" s="1175"/>
      <c r="E50" s="1175"/>
      <c r="F50" s="1175"/>
      <c r="G50" s="1175"/>
      <c r="H50" s="1175"/>
      <c r="I50" s="1175"/>
      <c r="J50" s="1175"/>
      <c r="K50" s="1175"/>
      <c r="L50" s="1175"/>
      <c r="M50" s="1188"/>
    </row>
    <row r="51" spans="1:13" ht="15.75" customHeight="1">
      <c r="A51" s="1241"/>
      <c r="B51" s="235" t="s">
        <v>965</v>
      </c>
      <c r="C51" s="1257">
        <v>60</v>
      </c>
      <c r="D51" s="1175"/>
      <c r="E51" s="1175"/>
      <c r="F51" s="1175"/>
      <c r="G51" s="1175"/>
      <c r="H51" s="1175"/>
      <c r="I51" s="1175"/>
      <c r="J51" s="1175"/>
      <c r="K51" s="1175"/>
      <c r="L51" s="1175"/>
      <c r="M51" s="1188"/>
    </row>
    <row r="52" spans="1:13" ht="15.75" customHeight="1">
      <c r="A52" s="1241"/>
      <c r="B52" s="235" t="s">
        <v>966</v>
      </c>
      <c r="C52" s="1257">
        <v>2022</v>
      </c>
      <c r="D52" s="1175"/>
      <c r="E52" s="1175"/>
      <c r="F52" s="1175"/>
      <c r="G52" s="1175"/>
      <c r="H52" s="1175"/>
      <c r="I52" s="1175"/>
      <c r="J52" s="1175"/>
      <c r="K52" s="1175"/>
      <c r="L52" s="1175"/>
      <c r="M52" s="1188"/>
    </row>
    <row r="53" spans="1:13" ht="15.75" customHeight="1">
      <c r="A53" s="1242" t="s">
        <v>250</v>
      </c>
      <c r="B53" s="284" t="s">
        <v>968</v>
      </c>
      <c r="C53" s="1257" t="s">
        <v>359</v>
      </c>
      <c r="D53" s="1175"/>
      <c r="E53" s="1175"/>
      <c r="F53" s="1175"/>
      <c r="G53" s="1175"/>
      <c r="H53" s="1175"/>
      <c r="I53" s="1175"/>
      <c r="J53" s="1175"/>
      <c r="K53" s="1175"/>
      <c r="L53" s="1175"/>
      <c r="M53" s="1188"/>
    </row>
    <row r="54" spans="1:13" ht="15.75" customHeight="1">
      <c r="A54" s="1241"/>
      <c r="B54" s="284" t="s">
        <v>969</v>
      </c>
      <c r="C54" s="1257" t="s">
        <v>1012</v>
      </c>
      <c r="D54" s="1175"/>
      <c r="E54" s="1175"/>
      <c r="F54" s="1175"/>
      <c r="G54" s="1175"/>
      <c r="H54" s="1175"/>
      <c r="I54" s="1175"/>
      <c r="J54" s="1175"/>
      <c r="K54" s="1175"/>
      <c r="L54" s="1175"/>
      <c r="M54" s="1188"/>
    </row>
    <row r="55" spans="1:13" ht="15.75" customHeight="1">
      <c r="A55" s="1241"/>
      <c r="B55" s="284" t="s">
        <v>971</v>
      </c>
      <c r="C55" s="1257" t="s">
        <v>343</v>
      </c>
      <c r="D55" s="1175"/>
      <c r="E55" s="1175"/>
      <c r="F55" s="1175"/>
      <c r="G55" s="1175"/>
      <c r="H55" s="1175"/>
      <c r="I55" s="1175"/>
      <c r="J55" s="1175"/>
      <c r="K55" s="1175"/>
      <c r="L55" s="1175"/>
      <c r="M55" s="1188"/>
    </row>
    <row r="56" spans="1:13" ht="15.75" customHeight="1">
      <c r="A56" s="1241"/>
      <c r="B56" s="285" t="s">
        <v>972</v>
      </c>
      <c r="C56" s="1257" t="s">
        <v>1013</v>
      </c>
      <c r="D56" s="1175"/>
      <c r="E56" s="1175"/>
      <c r="F56" s="1175"/>
      <c r="G56" s="1175"/>
      <c r="H56" s="1175"/>
      <c r="I56" s="1175"/>
      <c r="J56" s="1175"/>
      <c r="K56" s="1175"/>
      <c r="L56" s="1175"/>
      <c r="M56" s="1188"/>
    </row>
    <row r="57" spans="1:13" ht="15.75" customHeight="1">
      <c r="A57" s="1241"/>
      <c r="B57" s="284" t="s">
        <v>973</v>
      </c>
      <c r="C57" s="1296" t="s">
        <v>361</v>
      </c>
      <c r="D57" s="1175"/>
      <c r="E57" s="1175"/>
      <c r="F57" s="1175"/>
      <c r="G57" s="1175"/>
      <c r="H57" s="1175"/>
      <c r="I57" s="1175"/>
      <c r="J57" s="1175"/>
      <c r="K57" s="1175"/>
      <c r="L57" s="1175"/>
      <c r="M57" s="1188"/>
    </row>
    <row r="58" spans="1:13" ht="15.75" customHeight="1">
      <c r="A58" s="1243"/>
      <c r="B58" s="284" t="s">
        <v>974</v>
      </c>
      <c r="C58" s="1257" t="s">
        <v>360</v>
      </c>
      <c r="D58" s="1175"/>
      <c r="E58" s="1175"/>
      <c r="F58" s="1175"/>
      <c r="G58" s="1175"/>
      <c r="H58" s="1175"/>
      <c r="I58" s="1175"/>
      <c r="J58" s="1175"/>
      <c r="K58" s="1175"/>
      <c r="L58" s="1175"/>
      <c r="M58" s="1188"/>
    </row>
    <row r="59" spans="1:13" ht="15.75" customHeight="1">
      <c r="A59" s="1242" t="s">
        <v>976</v>
      </c>
      <c r="B59" s="286" t="s">
        <v>977</v>
      </c>
      <c r="C59" s="1257" t="s">
        <v>1015</v>
      </c>
      <c r="D59" s="1175"/>
      <c r="E59" s="1175"/>
      <c r="F59" s="1175"/>
      <c r="G59" s="1175"/>
      <c r="H59" s="1175"/>
      <c r="I59" s="1175"/>
      <c r="J59" s="1175"/>
      <c r="K59" s="1175"/>
      <c r="L59" s="1175"/>
      <c r="M59" s="1188"/>
    </row>
    <row r="60" spans="1:13" ht="30" customHeight="1">
      <c r="A60" s="1241"/>
      <c r="B60" s="286" t="s">
        <v>979</v>
      </c>
      <c r="C60" s="1257" t="s">
        <v>980</v>
      </c>
      <c r="D60" s="1175"/>
      <c r="E60" s="1175"/>
      <c r="F60" s="1175"/>
      <c r="G60" s="1175"/>
      <c r="H60" s="1175"/>
      <c r="I60" s="1175"/>
      <c r="J60" s="1175"/>
      <c r="K60" s="1175"/>
      <c r="L60" s="1175"/>
      <c r="M60" s="1188"/>
    </row>
    <row r="61" spans="1:13" ht="30" customHeight="1">
      <c r="A61" s="1241"/>
      <c r="B61" s="287" t="s">
        <v>297</v>
      </c>
      <c r="C61" s="1257" t="s">
        <v>343</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2">
    <mergeCell ref="C59:M59"/>
    <mergeCell ref="C60:M60"/>
    <mergeCell ref="C61:M61"/>
    <mergeCell ref="C62:M62"/>
    <mergeCell ref="C52:M52"/>
    <mergeCell ref="C53:M53"/>
    <mergeCell ref="C54:M54"/>
    <mergeCell ref="C55:M55"/>
    <mergeCell ref="C56:M56"/>
    <mergeCell ref="C57:M57"/>
    <mergeCell ref="C58:M58"/>
    <mergeCell ref="A16:A52"/>
    <mergeCell ref="A53:A58"/>
    <mergeCell ref="A59:A61"/>
    <mergeCell ref="A2:A15"/>
    <mergeCell ref="B14:B15"/>
    <mergeCell ref="B18:B24"/>
    <mergeCell ref="B25:B28"/>
    <mergeCell ref="B32:B34"/>
    <mergeCell ref="B35:B44"/>
    <mergeCell ref="B45:B48"/>
    <mergeCell ref="B8:B10"/>
    <mergeCell ref="C17:M17"/>
    <mergeCell ref="F23:M23"/>
    <mergeCell ref="J30:L30"/>
    <mergeCell ref="C9:D9"/>
    <mergeCell ref="F9:G9"/>
    <mergeCell ref="C12:M12"/>
    <mergeCell ref="F10:G10"/>
    <mergeCell ref="C13:M13"/>
    <mergeCell ref="C14:D14"/>
    <mergeCell ref="F14:M14"/>
    <mergeCell ref="C15:M15"/>
    <mergeCell ref="C10:D10"/>
    <mergeCell ref="I9:J9"/>
    <mergeCell ref="I10:J10"/>
    <mergeCell ref="C11:M11"/>
    <mergeCell ref="C16:M16"/>
    <mergeCell ref="C2:M2"/>
    <mergeCell ref="C3:M3"/>
    <mergeCell ref="F4:G4"/>
    <mergeCell ref="C7:D7"/>
    <mergeCell ref="I7:M7"/>
    <mergeCell ref="C50:M50"/>
    <mergeCell ref="C51:M51"/>
    <mergeCell ref="F39:G39"/>
    <mergeCell ref="F43:G43"/>
    <mergeCell ref="H43:I43"/>
    <mergeCell ref="F46:F47"/>
    <mergeCell ref="G46:J47"/>
    <mergeCell ref="L46:M47"/>
    <mergeCell ref="C49:M49"/>
  </mergeCells>
  <hyperlinks>
    <hyperlink ref="B2" location="'Plan de acción'!A1" display="Nombre del indicador" xr:uid="{00000000-0004-0000-0B00-000000000000}"/>
    <hyperlink ref="C57" r:id="rId1" xr:uid="{00000000-0004-0000-0B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B00-000000000000}">
          <x14:formula1>
            <xm:f>Desplegables!$I$4:$I$18</xm:f>
          </x14:formula1>
          <xm:sqref>C7</xm:sqref>
        </x14:dataValidation>
        <x14:dataValidation type="list" allowBlank="1" showErrorMessage="1" xr:uid="{00000000-0002-0000-0B00-000001000000}">
          <x14:formula1>
            <xm:f>Desplegables!$L$24:$L$39</xm:f>
          </x14:formula1>
          <xm:sqref>C14</xm:sqref>
        </x14:dataValidation>
        <x14:dataValidation type="list" allowBlank="1" showErrorMessage="1" xr:uid="{00000000-0002-0000-0B00-000002000000}">
          <x14:formula1>
            <xm:f>Desplegables!$B$45:$B$46</xm:f>
          </x14:formula1>
          <xm:sqref>C4</xm:sqref>
        </x14:dataValidation>
        <x14:dataValidation type="list" allowBlank="1" showErrorMessage="1" xr:uid="{00000000-0002-0000-0B00-000003000000}">
          <x14:formula1>
            <xm:f>Desplegables!$B$50:$B$52</xm:f>
          </x14:formula1>
          <xm:sqref>G46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396"/>
      <c r="B1" s="397" t="s">
        <v>1077</v>
      </c>
      <c r="C1" s="398"/>
      <c r="D1" s="398"/>
      <c r="E1" s="398"/>
      <c r="F1" s="398"/>
      <c r="G1" s="398"/>
      <c r="H1" s="398"/>
      <c r="I1" s="398"/>
      <c r="J1" s="398"/>
      <c r="K1" s="398"/>
      <c r="L1" s="398"/>
      <c r="M1" s="399"/>
    </row>
    <row r="2" spans="1:13" ht="15.75" customHeight="1">
      <c r="A2" s="1328" t="s">
        <v>890</v>
      </c>
      <c r="B2" s="78" t="s">
        <v>891</v>
      </c>
      <c r="C2" s="1350" t="s">
        <v>410</v>
      </c>
      <c r="D2" s="1175"/>
      <c r="E2" s="1175"/>
      <c r="F2" s="1175"/>
      <c r="G2" s="1175"/>
      <c r="H2" s="1175"/>
      <c r="I2" s="1175"/>
      <c r="J2" s="1175"/>
      <c r="K2" s="1175"/>
      <c r="L2" s="1175"/>
      <c r="M2" s="1188"/>
    </row>
    <row r="3" spans="1:13" ht="15.75" customHeight="1">
      <c r="A3" s="1329"/>
      <c r="B3" s="400" t="s">
        <v>982</v>
      </c>
      <c r="C3" s="1350" t="s">
        <v>983</v>
      </c>
      <c r="D3" s="1175"/>
      <c r="E3" s="1175"/>
      <c r="F3" s="1175"/>
      <c r="G3" s="1175"/>
      <c r="H3" s="1175"/>
      <c r="I3" s="1175"/>
      <c r="J3" s="1175"/>
      <c r="K3" s="1175"/>
      <c r="L3" s="1175"/>
      <c r="M3" s="1188"/>
    </row>
    <row r="4" spans="1:13" ht="15.75" customHeight="1">
      <c r="A4" s="1329"/>
      <c r="B4" s="401" t="s">
        <v>293</v>
      </c>
      <c r="C4" s="510" t="s">
        <v>93</v>
      </c>
      <c r="D4" s="1355"/>
      <c r="E4" s="1181"/>
      <c r="F4" s="1351" t="s">
        <v>896</v>
      </c>
      <c r="G4" s="1188"/>
      <c r="H4" s="511" t="s">
        <v>413</v>
      </c>
      <c r="I4" s="1352"/>
      <c r="J4" s="1180"/>
      <c r="K4" s="1180"/>
      <c r="L4" s="1180"/>
      <c r="M4" s="1181"/>
    </row>
    <row r="5" spans="1:13" ht="15.75" customHeight="1">
      <c r="A5" s="1329"/>
      <c r="B5" s="401" t="s">
        <v>898</v>
      </c>
      <c r="C5" s="1353" t="s">
        <v>1078</v>
      </c>
      <c r="D5" s="1175"/>
      <c r="E5" s="1175"/>
      <c r="F5" s="1175"/>
      <c r="G5" s="1175"/>
      <c r="H5" s="1175"/>
      <c r="I5" s="1175"/>
      <c r="J5" s="1175"/>
      <c r="K5" s="1175"/>
      <c r="L5" s="1175"/>
      <c r="M5" s="1188"/>
    </row>
    <row r="6" spans="1:13" ht="15.75" customHeight="1">
      <c r="A6" s="1329"/>
      <c r="B6" s="401" t="s">
        <v>900</v>
      </c>
      <c r="C6" s="1343" t="s">
        <v>1079</v>
      </c>
      <c r="D6" s="1175"/>
      <c r="E6" s="1175"/>
      <c r="F6" s="1175"/>
      <c r="G6" s="1175"/>
      <c r="H6" s="1175"/>
      <c r="I6" s="1175"/>
      <c r="J6" s="1175"/>
      <c r="K6" s="1175"/>
      <c r="L6" s="1175"/>
      <c r="M6" s="1188"/>
    </row>
    <row r="7" spans="1:13" ht="15.75" customHeight="1">
      <c r="A7" s="1329"/>
      <c r="B7" s="400" t="s">
        <v>902</v>
      </c>
      <c r="C7" s="1350" t="s">
        <v>342</v>
      </c>
      <c r="D7" s="1175"/>
      <c r="E7" s="513"/>
      <c r="F7" s="513"/>
      <c r="G7" s="514"/>
      <c r="H7" s="515" t="s">
        <v>297</v>
      </c>
      <c r="I7" s="1354" t="s">
        <v>343</v>
      </c>
      <c r="J7" s="1180"/>
      <c r="K7" s="1180"/>
      <c r="L7" s="1180"/>
      <c r="M7" s="1180"/>
    </row>
    <row r="8" spans="1:13" ht="15.75" customHeight="1">
      <c r="A8" s="1329"/>
      <c r="B8" s="1336" t="s">
        <v>903</v>
      </c>
      <c r="C8" s="516"/>
      <c r="D8" s="402"/>
      <c r="E8" s="517"/>
      <c r="F8" s="517"/>
      <c r="G8" s="517"/>
      <c r="H8" s="517"/>
      <c r="I8" s="402"/>
      <c r="J8" s="402"/>
      <c r="K8" s="402"/>
      <c r="L8" s="13"/>
      <c r="M8" s="518"/>
    </row>
    <row r="9" spans="1:13" ht="15.75" customHeight="1">
      <c r="A9" s="1329"/>
      <c r="B9" s="1245"/>
      <c r="C9" s="1354" t="s">
        <v>343</v>
      </c>
      <c r="D9" s="1180"/>
      <c r="E9" s="1180"/>
      <c r="F9" s="1356"/>
      <c r="G9" s="1169"/>
      <c r="H9" s="402"/>
      <c r="I9" s="1356"/>
      <c r="J9" s="1169"/>
      <c r="K9" s="402"/>
      <c r="L9" s="13"/>
      <c r="M9" s="518"/>
    </row>
    <row r="10" spans="1:13" ht="15.75" customHeight="1">
      <c r="A10" s="1329"/>
      <c r="B10" s="1246"/>
      <c r="C10" s="1358" t="s">
        <v>297</v>
      </c>
      <c r="D10" s="1180"/>
      <c r="E10" s="1180"/>
      <c r="F10" s="1357"/>
      <c r="G10" s="1180"/>
      <c r="H10" s="419"/>
      <c r="I10" s="1357"/>
      <c r="J10" s="1180"/>
      <c r="K10" s="419"/>
      <c r="L10" s="432"/>
      <c r="M10" s="519"/>
    </row>
    <row r="11" spans="1:13" ht="15.75" customHeight="1">
      <c r="A11" s="1329"/>
      <c r="B11" s="400" t="s">
        <v>905</v>
      </c>
      <c r="C11" s="1359" t="s">
        <v>1080</v>
      </c>
      <c r="D11" s="1175"/>
      <c r="E11" s="1175"/>
      <c r="F11" s="1175"/>
      <c r="G11" s="1175"/>
      <c r="H11" s="1175"/>
      <c r="I11" s="1175"/>
      <c r="J11" s="1175"/>
      <c r="K11" s="1175"/>
      <c r="L11" s="1175"/>
      <c r="M11" s="1188"/>
    </row>
    <row r="12" spans="1:13" ht="15.75" customHeight="1">
      <c r="A12" s="1329"/>
      <c r="B12" s="400" t="s">
        <v>985</v>
      </c>
      <c r="C12" s="1350" t="s">
        <v>1081</v>
      </c>
      <c r="D12" s="1175"/>
      <c r="E12" s="1175"/>
      <c r="F12" s="1175"/>
      <c r="G12" s="1175"/>
      <c r="H12" s="1175"/>
      <c r="I12" s="1175"/>
      <c r="J12" s="1175"/>
      <c r="K12" s="1175"/>
      <c r="L12" s="1175"/>
      <c r="M12" s="1188"/>
    </row>
    <row r="13" spans="1:13" ht="15.75" customHeight="1">
      <c r="A13" s="1329"/>
      <c r="B13" s="400" t="s">
        <v>987</v>
      </c>
      <c r="C13" s="1359" t="s">
        <v>1061</v>
      </c>
      <c r="D13" s="1175"/>
      <c r="E13" s="1175"/>
      <c r="F13" s="1175"/>
      <c r="G13" s="1175"/>
      <c r="H13" s="1175"/>
      <c r="I13" s="1175"/>
      <c r="J13" s="1175"/>
      <c r="K13" s="1175"/>
      <c r="L13" s="1175"/>
      <c r="M13" s="1188"/>
    </row>
    <row r="14" spans="1:13" ht="15.75" customHeight="1">
      <c r="A14" s="1329"/>
      <c r="B14" s="1336" t="s">
        <v>989</v>
      </c>
      <c r="C14" s="1343" t="s">
        <v>57</v>
      </c>
      <c r="D14" s="1175"/>
      <c r="E14" s="520" t="s">
        <v>108</v>
      </c>
      <c r="F14" s="1360" t="s">
        <v>407</v>
      </c>
      <c r="G14" s="1252"/>
      <c r="H14" s="1252"/>
      <c r="I14" s="1252"/>
      <c r="J14" s="1252"/>
      <c r="K14" s="1252"/>
      <c r="L14" s="1252"/>
      <c r="M14" s="1260"/>
    </row>
    <row r="15" spans="1:13" ht="15.75" customHeight="1">
      <c r="A15" s="1331"/>
      <c r="B15" s="1337"/>
      <c r="C15" s="1361"/>
      <c r="D15" s="1175"/>
      <c r="E15" s="1175"/>
      <c r="F15" s="1175"/>
      <c r="G15" s="1175"/>
      <c r="H15" s="1175"/>
      <c r="I15" s="1175"/>
      <c r="J15" s="1175"/>
      <c r="K15" s="1175"/>
      <c r="L15" s="1175"/>
      <c r="M15" s="1188"/>
    </row>
    <row r="16" spans="1:13" ht="15.75" customHeight="1">
      <c r="A16" s="1338" t="s">
        <v>238</v>
      </c>
      <c r="B16" s="405" t="s">
        <v>282</v>
      </c>
      <c r="C16" s="1346" t="s">
        <v>412</v>
      </c>
      <c r="D16" s="1175"/>
      <c r="E16" s="1175"/>
      <c r="F16" s="1175"/>
      <c r="G16" s="1175"/>
      <c r="H16" s="1175"/>
      <c r="I16" s="1175"/>
      <c r="J16" s="1175"/>
      <c r="K16" s="1175"/>
      <c r="L16" s="1175"/>
      <c r="M16" s="1188"/>
    </row>
    <row r="17" spans="1:13" ht="15.75" customHeight="1">
      <c r="A17" s="1329"/>
      <c r="B17" s="405" t="s">
        <v>990</v>
      </c>
      <c r="C17" s="1347" t="s">
        <v>1082</v>
      </c>
      <c r="D17" s="1175"/>
      <c r="E17" s="1175"/>
      <c r="F17" s="1175"/>
      <c r="G17" s="1175"/>
      <c r="H17" s="1175"/>
      <c r="I17" s="1175"/>
      <c r="J17" s="1175"/>
      <c r="K17" s="1175"/>
      <c r="L17" s="1175"/>
      <c r="M17" s="1188"/>
    </row>
    <row r="18" spans="1:13" ht="8.25" customHeight="1">
      <c r="A18" s="1329"/>
      <c r="B18" s="1324" t="s">
        <v>908</v>
      </c>
      <c r="C18" s="521"/>
      <c r="D18" s="522"/>
      <c r="E18" s="522"/>
      <c r="F18" s="522"/>
      <c r="G18" s="522"/>
      <c r="H18" s="522"/>
      <c r="I18" s="522"/>
      <c r="J18" s="522"/>
      <c r="K18" s="522"/>
      <c r="L18" s="522"/>
      <c r="M18" s="523"/>
    </row>
    <row r="19" spans="1:13" ht="9" customHeight="1">
      <c r="A19" s="1329"/>
      <c r="B19" s="1245"/>
      <c r="C19" s="521"/>
      <c r="D19" s="524"/>
      <c r="E19" s="522"/>
      <c r="F19" s="524"/>
      <c r="G19" s="522"/>
      <c r="H19" s="524"/>
      <c r="I19" s="522"/>
      <c r="J19" s="524"/>
      <c r="K19" s="522"/>
      <c r="L19" s="522"/>
      <c r="M19" s="523"/>
    </row>
    <row r="20" spans="1:13" ht="15.75" customHeight="1">
      <c r="A20" s="1329"/>
      <c r="B20" s="1245"/>
      <c r="C20" s="525" t="s">
        <v>909</v>
      </c>
      <c r="D20" s="526"/>
      <c r="E20" s="527" t="s">
        <v>910</v>
      </c>
      <c r="F20" s="526"/>
      <c r="G20" s="527" t="s">
        <v>911</v>
      </c>
      <c r="H20" s="526"/>
      <c r="I20" s="527" t="s">
        <v>912</v>
      </c>
      <c r="J20" s="528" t="s">
        <v>992</v>
      </c>
      <c r="K20" s="527"/>
      <c r="L20" s="527"/>
      <c r="M20" s="523"/>
    </row>
    <row r="21" spans="1:13" ht="15.75" customHeight="1">
      <c r="A21" s="1329"/>
      <c r="B21" s="1245"/>
      <c r="C21" s="525" t="s">
        <v>913</v>
      </c>
      <c r="D21" s="528"/>
      <c r="E21" s="527" t="s">
        <v>914</v>
      </c>
      <c r="F21" s="526"/>
      <c r="G21" s="527" t="s">
        <v>915</v>
      </c>
      <c r="H21" s="526"/>
      <c r="I21" s="527"/>
      <c r="J21" s="522"/>
      <c r="K21" s="527"/>
      <c r="L21" s="527"/>
      <c r="M21" s="523"/>
    </row>
    <row r="22" spans="1:13" ht="15.75" customHeight="1">
      <c r="A22" s="1329"/>
      <c r="B22" s="1245"/>
      <c r="C22" s="525" t="s">
        <v>916</v>
      </c>
      <c r="D22" s="528"/>
      <c r="E22" s="527" t="s">
        <v>917</v>
      </c>
      <c r="F22" s="528"/>
      <c r="G22" s="527"/>
      <c r="H22" s="522"/>
      <c r="I22" s="527"/>
      <c r="J22" s="522"/>
      <c r="K22" s="527"/>
      <c r="L22" s="527"/>
      <c r="M22" s="523"/>
    </row>
    <row r="23" spans="1:13" ht="15.75" customHeight="1">
      <c r="A23" s="1329"/>
      <c r="B23" s="1245"/>
      <c r="C23" s="525" t="s">
        <v>105</v>
      </c>
      <c r="D23" s="526"/>
      <c r="E23" s="527" t="s">
        <v>919</v>
      </c>
      <c r="F23" s="529"/>
      <c r="G23" s="529"/>
      <c r="H23" s="529"/>
      <c r="I23" s="529"/>
      <c r="J23" s="529"/>
      <c r="K23" s="529"/>
      <c r="L23" s="529"/>
      <c r="M23" s="530"/>
    </row>
    <row r="24" spans="1:13" ht="9.75" customHeight="1">
      <c r="A24" s="1329"/>
      <c r="B24" s="1246"/>
      <c r="C24" s="531"/>
      <c r="D24" s="529"/>
      <c r="E24" s="529"/>
      <c r="F24" s="529"/>
      <c r="G24" s="529"/>
      <c r="H24" s="529"/>
      <c r="I24" s="529"/>
      <c r="J24" s="529"/>
      <c r="K24" s="529"/>
      <c r="L24" s="529"/>
      <c r="M24" s="530"/>
    </row>
    <row r="25" spans="1:13" ht="15.75" customHeight="1">
      <c r="A25" s="1329"/>
      <c r="B25" s="1324" t="s">
        <v>921</v>
      </c>
      <c r="C25" s="521"/>
      <c r="D25" s="522"/>
      <c r="E25" s="522"/>
      <c r="F25" s="522"/>
      <c r="G25" s="522"/>
      <c r="H25" s="522"/>
      <c r="I25" s="522"/>
      <c r="J25" s="522"/>
      <c r="K25" s="522"/>
      <c r="L25" s="522"/>
      <c r="M25" s="523"/>
    </row>
    <row r="26" spans="1:13" ht="15.75" customHeight="1">
      <c r="A26" s="1329"/>
      <c r="B26" s="1245"/>
      <c r="C26" s="525" t="s">
        <v>922</v>
      </c>
      <c r="D26" s="532"/>
      <c r="E26" s="533"/>
      <c r="F26" s="527" t="s">
        <v>923</v>
      </c>
      <c r="G26" s="534"/>
      <c r="H26" s="533"/>
      <c r="I26" s="527" t="s">
        <v>924</v>
      </c>
      <c r="J26" s="534" t="s">
        <v>992</v>
      </c>
      <c r="K26" s="533"/>
      <c r="L26" s="522"/>
      <c r="M26" s="523"/>
    </row>
    <row r="27" spans="1:13" ht="15.75" customHeight="1">
      <c r="A27" s="1329"/>
      <c r="B27" s="1245"/>
      <c r="C27" s="525" t="s">
        <v>925</v>
      </c>
      <c r="D27" s="526"/>
      <c r="E27" s="522"/>
      <c r="F27" s="527" t="s">
        <v>926</v>
      </c>
      <c r="G27" s="526"/>
      <c r="H27" s="522"/>
      <c r="I27" s="527"/>
      <c r="J27" s="522"/>
      <c r="K27" s="533"/>
      <c r="L27" s="522"/>
      <c r="M27" s="523"/>
    </row>
    <row r="28" spans="1:13" ht="15.75" customHeight="1">
      <c r="A28" s="1329"/>
      <c r="B28" s="1246"/>
      <c r="C28" s="535"/>
      <c r="D28" s="524"/>
      <c r="E28" s="524"/>
      <c r="F28" s="524"/>
      <c r="G28" s="524"/>
      <c r="H28" s="524"/>
      <c r="I28" s="524"/>
      <c r="J28" s="524"/>
      <c r="K28" s="524"/>
      <c r="L28" s="524"/>
      <c r="M28" s="536"/>
    </row>
    <row r="29" spans="1:13" ht="15.75" customHeight="1">
      <c r="A29" s="1329"/>
      <c r="B29" s="434" t="s">
        <v>928</v>
      </c>
      <c r="C29" s="537"/>
      <c r="D29" s="533"/>
      <c r="E29" s="533"/>
      <c r="F29" s="533"/>
      <c r="G29" s="533"/>
      <c r="H29" s="533"/>
      <c r="I29" s="533"/>
      <c r="J29" s="533"/>
      <c r="K29" s="533"/>
      <c r="L29" s="533"/>
      <c r="M29" s="538"/>
    </row>
    <row r="30" spans="1:13" ht="15.75" customHeight="1">
      <c r="A30" s="1329"/>
      <c r="B30" s="434"/>
      <c r="C30" s="539" t="s">
        <v>929</v>
      </c>
      <c r="D30" s="540">
        <v>4850</v>
      </c>
      <c r="E30" s="533"/>
      <c r="F30" s="527" t="s">
        <v>930</v>
      </c>
      <c r="G30" s="541">
        <v>2020</v>
      </c>
      <c r="H30" s="533"/>
      <c r="I30" s="527" t="s">
        <v>931</v>
      </c>
      <c r="J30" s="1346" t="s">
        <v>1083</v>
      </c>
      <c r="K30" s="1175"/>
      <c r="L30" s="1188"/>
      <c r="M30" s="538"/>
    </row>
    <row r="31" spans="1:13" ht="15.75" customHeight="1">
      <c r="A31" s="1329"/>
      <c r="B31" s="401"/>
      <c r="C31" s="531"/>
      <c r="D31" s="529"/>
      <c r="E31" s="529"/>
      <c r="F31" s="529"/>
      <c r="G31" s="529"/>
      <c r="H31" s="529"/>
      <c r="I31" s="529"/>
      <c r="J31" s="529"/>
      <c r="K31" s="529"/>
      <c r="L31" s="529"/>
      <c r="M31" s="530"/>
    </row>
    <row r="32" spans="1:13" ht="15.75" customHeight="1">
      <c r="A32" s="1329"/>
      <c r="B32" s="1324" t="s">
        <v>933</v>
      </c>
      <c r="C32" s="542"/>
      <c r="D32" s="543"/>
      <c r="E32" s="543"/>
      <c r="F32" s="543"/>
      <c r="G32" s="543"/>
      <c r="H32" s="543"/>
      <c r="I32" s="543"/>
      <c r="J32" s="543"/>
      <c r="K32" s="543"/>
      <c r="L32" s="522"/>
      <c r="M32" s="523"/>
    </row>
    <row r="33" spans="1:13" ht="15.75" customHeight="1">
      <c r="A33" s="1329"/>
      <c r="B33" s="1245"/>
      <c r="C33" s="537" t="s">
        <v>934</v>
      </c>
      <c r="D33" s="544">
        <v>2023</v>
      </c>
      <c r="E33" s="543"/>
      <c r="F33" s="533" t="s">
        <v>935</v>
      </c>
      <c r="G33" s="545" t="s">
        <v>1084</v>
      </c>
      <c r="H33" s="543"/>
      <c r="I33" s="527"/>
      <c r="J33" s="543"/>
      <c r="K33" s="543"/>
      <c r="L33" s="522"/>
      <c r="M33" s="523"/>
    </row>
    <row r="34" spans="1:13" ht="15.75" customHeight="1">
      <c r="A34" s="1329"/>
      <c r="B34" s="1246"/>
      <c r="C34" s="531"/>
      <c r="D34" s="546"/>
      <c r="E34" s="547"/>
      <c r="F34" s="529"/>
      <c r="G34" s="547"/>
      <c r="H34" s="547"/>
      <c r="I34" s="548"/>
      <c r="J34" s="547"/>
      <c r="K34" s="547"/>
      <c r="L34" s="524"/>
      <c r="M34" s="536"/>
    </row>
    <row r="35" spans="1:13" ht="15.75" customHeight="1">
      <c r="A35" s="1329"/>
      <c r="B35" s="1324" t="s">
        <v>937</v>
      </c>
      <c r="C35" s="549"/>
      <c r="D35" s="550"/>
      <c r="E35" s="550"/>
      <c r="F35" s="550"/>
      <c r="G35" s="550"/>
      <c r="H35" s="550"/>
      <c r="I35" s="550"/>
      <c r="J35" s="550"/>
      <c r="K35" s="550"/>
      <c r="L35" s="550"/>
      <c r="M35" s="551"/>
    </row>
    <row r="36" spans="1:13" ht="15.75" customHeight="1">
      <c r="A36" s="1329"/>
      <c r="B36" s="1245"/>
      <c r="C36" s="525"/>
      <c r="D36" s="533" t="s">
        <v>938</v>
      </c>
      <c r="E36" s="533"/>
      <c r="F36" s="533" t="s">
        <v>939</v>
      </c>
      <c r="G36" s="533"/>
      <c r="H36" s="533" t="s">
        <v>940</v>
      </c>
      <c r="I36" s="533"/>
      <c r="J36" s="533" t="s">
        <v>941</v>
      </c>
      <c r="K36" s="533"/>
      <c r="L36" s="533" t="s">
        <v>942</v>
      </c>
      <c r="M36" s="551"/>
    </row>
    <row r="37" spans="1:13" ht="15.75" customHeight="1">
      <c r="A37" s="1329"/>
      <c r="B37" s="1245"/>
      <c r="C37" s="525"/>
      <c r="D37" s="552">
        <v>4850</v>
      </c>
      <c r="E37" s="553">
        <v>2023</v>
      </c>
      <c r="F37" s="554">
        <v>4850</v>
      </c>
      <c r="G37" s="553">
        <v>2024</v>
      </c>
      <c r="H37" s="554">
        <v>4850</v>
      </c>
      <c r="I37" s="553">
        <v>2025</v>
      </c>
      <c r="J37" s="554">
        <v>4850</v>
      </c>
      <c r="K37" s="553">
        <v>2026</v>
      </c>
      <c r="L37" s="554">
        <v>4850</v>
      </c>
      <c r="M37" s="553">
        <v>2027</v>
      </c>
    </row>
    <row r="38" spans="1:13" ht="15.75" customHeight="1">
      <c r="A38" s="1329"/>
      <c r="B38" s="1245"/>
      <c r="C38" s="525"/>
      <c r="D38" s="533" t="s">
        <v>943</v>
      </c>
      <c r="E38" s="533"/>
      <c r="F38" s="533" t="s">
        <v>944</v>
      </c>
      <c r="G38" s="533"/>
      <c r="H38" s="533" t="s">
        <v>945</v>
      </c>
      <c r="I38" s="533"/>
      <c r="J38" s="533" t="s">
        <v>946</v>
      </c>
      <c r="K38" s="533"/>
      <c r="L38" s="533" t="s">
        <v>947</v>
      </c>
      <c r="M38" s="523"/>
    </row>
    <row r="39" spans="1:13" ht="15.75" customHeight="1">
      <c r="A39" s="1329"/>
      <c r="B39" s="1245"/>
      <c r="C39" s="525"/>
      <c r="D39" s="552">
        <v>4850</v>
      </c>
      <c r="E39" s="553">
        <v>2028</v>
      </c>
      <c r="F39" s="554">
        <v>4850</v>
      </c>
      <c r="G39" s="553">
        <v>2029</v>
      </c>
      <c r="H39" s="554">
        <v>4850</v>
      </c>
      <c r="I39" s="553">
        <v>2030</v>
      </c>
      <c r="J39" s="554">
        <v>4850</v>
      </c>
      <c r="K39" s="553">
        <v>2031</v>
      </c>
      <c r="L39" s="554">
        <v>4850</v>
      </c>
      <c r="M39" s="553">
        <v>2032</v>
      </c>
    </row>
    <row r="40" spans="1:13" ht="15.75" customHeight="1">
      <c r="A40" s="1329"/>
      <c r="B40" s="1245"/>
      <c r="C40" s="525"/>
      <c r="D40" s="533" t="s">
        <v>948</v>
      </c>
      <c r="E40" s="533"/>
      <c r="F40" s="533" t="s">
        <v>949</v>
      </c>
      <c r="G40" s="533"/>
      <c r="H40" s="533" t="s">
        <v>957</v>
      </c>
      <c r="I40" s="533"/>
      <c r="J40" s="533"/>
      <c r="K40" s="533"/>
      <c r="L40" s="533"/>
      <c r="M40" s="523"/>
    </row>
    <row r="41" spans="1:13" ht="15.75" customHeight="1">
      <c r="A41" s="1329"/>
      <c r="B41" s="1245"/>
      <c r="C41" s="525"/>
      <c r="D41" s="552"/>
      <c r="E41" s="553"/>
      <c r="F41" s="554"/>
      <c r="G41" s="553"/>
      <c r="H41" s="555">
        <v>4850</v>
      </c>
      <c r="I41" s="553"/>
      <c r="J41" s="1348"/>
      <c r="K41" s="1169"/>
      <c r="L41" s="556"/>
      <c r="M41" s="538"/>
    </row>
    <row r="42" spans="1:13" ht="15.75" customHeight="1">
      <c r="A42" s="1329"/>
      <c r="B42" s="1245"/>
      <c r="C42" s="525"/>
      <c r="D42" s="533"/>
      <c r="E42" s="533"/>
      <c r="F42" s="533"/>
      <c r="G42" s="533"/>
      <c r="H42" s="556"/>
      <c r="I42" s="533"/>
      <c r="J42" s="556"/>
      <c r="K42" s="533"/>
      <c r="L42" s="556"/>
      <c r="M42" s="538"/>
    </row>
    <row r="43" spans="1:13" ht="15.75" customHeight="1">
      <c r="A43" s="1329"/>
      <c r="B43" s="1245"/>
      <c r="C43" s="525"/>
      <c r="D43" s="556"/>
      <c r="E43" s="533"/>
      <c r="F43" s="1348"/>
      <c r="G43" s="1169"/>
      <c r="H43" s="1348"/>
      <c r="I43" s="1169"/>
      <c r="J43" s="556"/>
      <c r="K43" s="533"/>
      <c r="L43" s="556"/>
      <c r="M43" s="538"/>
    </row>
    <row r="44" spans="1:13" ht="15.75" customHeight="1">
      <c r="A44" s="1329"/>
      <c r="B44" s="1245"/>
      <c r="C44" s="557"/>
      <c r="D44" s="558"/>
      <c r="E44" s="529"/>
      <c r="F44" s="558"/>
      <c r="G44" s="529"/>
      <c r="H44" s="558"/>
      <c r="I44" s="529"/>
      <c r="J44" s="558"/>
      <c r="K44" s="529"/>
      <c r="L44" s="558"/>
      <c r="M44" s="530"/>
    </row>
    <row r="45" spans="1:13" ht="18" customHeight="1">
      <c r="A45" s="1329"/>
      <c r="B45" s="1324" t="s">
        <v>958</v>
      </c>
      <c r="C45" s="521"/>
      <c r="D45" s="522"/>
      <c r="E45" s="522"/>
      <c r="F45" s="522"/>
      <c r="G45" s="522"/>
      <c r="H45" s="522"/>
      <c r="I45" s="522"/>
      <c r="J45" s="522"/>
      <c r="K45" s="522"/>
      <c r="L45" s="522"/>
      <c r="M45" s="523"/>
    </row>
    <row r="46" spans="1:13" ht="15.75" customHeight="1">
      <c r="A46" s="1329"/>
      <c r="B46" s="1245"/>
      <c r="C46" s="521"/>
      <c r="D46" s="559" t="s">
        <v>93</v>
      </c>
      <c r="E46" s="560" t="s">
        <v>95</v>
      </c>
      <c r="F46" s="1349" t="s">
        <v>959</v>
      </c>
      <c r="G46" s="1345"/>
      <c r="H46" s="1183"/>
      <c r="I46" s="1183"/>
      <c r="J46" s="1234"/>
      <c r="K46" s="550" t="s">
        <v>960</v>
      </c>
      <c r="L46" s="1236"/>
      <c r="M46" s="1237"/>
    </row>
    <row r="47" spans="1:13" ht="15.75" customHeight="1">
      <c r="A47" s="1329"/>
      <c r="B47" s="1245"/>
      <c r="C47" s="521"/>
      <c r="D47" s="534"/>
      <c r="E47" s="530" t="s">
        <v>992</v>
      </c>
      <c r="F47" s="1232"/>
      <c r="G47" s="1235"/>
      <c r="H47" s="1180"/>
      <c r="I47" s="1180"/>
      <c r="J47" s="1181"/>
      <c r="K47" s="522"/>
      <c r="L47" s="1235"/>
      <c r="M47" s="1238"/>
    </row>
    <row r="48" spans="1:13" ht="15.75" customHeight="1">
      <c r="A48" s="1329"/>
      <c r="B48" s="1246"/>
      <c r="C48" s="535"/>
      <c r="D48" s="524"/>
      <c r="E48" s="524"/>
      <c r="F48" s="524"/>
      <c r="G48" s="524"/>
      <c r="H48" s="524"/>
      <c r="I48" s="524"/>
      <c r="J48" s="524"/>
      <c r="K48" s="524"/>
      <c r="L48" s="522"/>
      <c r="M48" s="523"/>
    </row>
    <row r="49" spans="1:13" ht="15.75" customHeight="1">
      <c r="A49" s="1329"/>
      <c r="B49" s="400" t="s">
        <v>961</v>
      </c>
      <c r="C49" s="1343" t="s">
        <v>1085</v>
      </c>
      <c r="D49" s="1175"/>
      <c r="E49" s="1175"/>
      <c r="F49" s="1175"/>
      <c r="G49" s="1175"/>
      <c r="H49" s="1175"/>
      <c r="I49" s="1175"/>
      <c r="J49" s="1175"/>
      <c r="K49" s="1175"/>
      <c r="L49" s="1175"/>
      <c r="M49" s="1188"/>
    </row>
    <row r="50" spans="1:13" ht="15.75" customHeight="1">
      <c r="A50" s="1329"/>
      <c r="B50" s="405" t="s">
        <v>996</v>
      </c>
      <c r="C50" s="1343" t="s">
        <v>1086</v>
      </c>
      <c r="D50" s="1175"/>
      <c r="E50" s="1175"/>
      <c r="F50" s="1175"/>
      <c r="G50" s="1175"/>
      <c r="H50" s="1175"/>
      <c r="I50" s="1175"/>
      <c r="J50" s="1175"/>
      <c r="K50" s="1175"/>
      <c r="L50" s="1175"/>
      <c r="M50" s="1188"/>
    </row>
    <row r="51" spans="1:13" ht="15.75" customHeight="1">
      <c r="A51" s="1329"/>
      <c r="B51" s="405" t="s">
        <v>965</v>
      </c>
      <c r="C51" s="1343" t="s">
        <v>1087</v>
      </c>
      <c r="D51" s="1175"/>
      <c r="E51" s="1175"/>
      <c r="F51" s="1175"/>
      <c r="G51" s="1175"/>
      <c r="H51" s="1175"/>
      <c r="I51" s="1175"/>
      <c r="J51" s="1175"/>
      <c r="K51" s="1175"/>
      <c r="L51" s="1175"/>
      <c r="M51" s="1188"/>
    </row>
    <row r="52" spans="1:13" ht="15.75" customHeight="1">
      <c r="A52" s="1331"/>
      <c r="B52" s="405" t="s">
        <v>966</v>
      </c>
      <c r="C52" s="1343" t="s">
        <v>1088</v>
      </c>
      <c r="D52" s="1175"/>
      <c r="E52" s="1175"/>
      <c r="F52" s="1175"/>
      <c r="G52" s="1175"/>
      <c r="H52" s="1175"/>
      <c r="I52" s="1175"/>
      <c r="J52" s="1175"/>
      <c r="K52" s="1175"/>
      <c r="L52" s="1175"/>
      <c r="M52" s="1188"/>
    </row>
    <row r="53" spans="1:13" ht="15.75" customHeight="1">
      <c r="A53" s="1328" t="s">
        <v>250</v>
      </c>
      <c r="B53" s="442" t="s">
        <v>968</v>
      </c>
      <c r="C53" s="1343" t="s">
        <v>418</v>
      </c>
      <c r="D53" s="1175"/>
      <c r="E53" s="1175"/>
      <c r="F53" s="1175"/>
      <c r="G53" s="1175"/>
      <c r="H53" s="1175"/>
      <c r="I53" s="1175"/>
      <c r="J53" s="1175"/>
      <c r="K53" s="1175"/>
      <c r="L53" s="1175"/>
      <c r="M53" s="1188"/>
    </row>
    <row r="54" spans="1:13" ht="15.75" customHeight="1">
      <c r="A54" s="1329"/>
      <c r="B54" s="442" t="s">
        <v>969</v>
      </c>
      <c r="C54" s="1343" t="s">
        <v>1089</v>
      </c>
      <c r="D54" s="1175"/>
      <c r="E54" s="1175"/>
      <c r="F54" s="1175"/>
      <c r="G54" s="1175"/>
      <c r="H54" s="1175"/>
      <c r="I54" s="1175"/>
      <c r="J54" s="1175"/>
      <c r="K54" s="1175"/>
      <c r="L54" s="1175"/>
      <c r="M54" s="1188"/>
    </row>
    <row r="55" spans="1:13" ht="15.75" customHeight="1">
      <c r="A55" s="1329"/>
      <c r="B55" s="442" t="s">
        <v>971</v>
      </c>
      <c r="C55" s="1343" t="s">
        <v>46</v>
      </c>
      <c r="D55" s="1175"/>
      <c r="E55" s="1175"/>
      <c r="F55" s="1175"/>
      <c r="G55" s="1175"/>
      <c r="H55" s="1175"/>
      <c r="I55" s="1175"/>
      <c r="J55" s="1175"/>
      <c r="K55" s="1175"/>
      <c r="L55" s="1175"/>
      <c r="M55" s="1188"/>
    </row>
    <row r="56" spans="1:13" ht="15.75" customHeight="1">
      <c r="A56" s="1329"/>
      <c r="B56" s="443" t="s">
        <v>972</v>
      </c>
      <c r="C56" s="1343" t="s">
        <v>1090</v>
      </c>
      <c r="D56" s="1175"/>
      <c r="E56" s="1175"/>
      <c r="F56" s="1175"/>
      <c r="G56" s="1175"/>
      <c r="H56" s="1175"/>
      <c r="I56" s="1175"/>
      <c r="J56" s="1175"/>
      <c r="K56" s="1175"/>
      <c r="L56" s="1175"/>
      <c r="M56" s="1188"/>
    </row>
    <row r="57" spans="1:13" ht="15.75" customHeight="1">
      <c r="A57" s="1329"/>
      <c r="B57" s="442" t="s">
        <v>973</v>
      </c>
      <c r="C57" s="1344" t="s">
        <v>420</v>
      </c>
      <c r="D57" s="1175"/>
      <c r="E57" s="1175"/>
      <c r="F57" s="1175"/>
      <c r="G57" s="1175"/>
      <c r="H57" s="1175"/>
      <c r="I57" s="1175"/>
      <c r="J57" s="1175"/>
      <c r="K57" s="1175"/>
      <c r="L57" s="1175"/>
      <c r="M57" s="1188"/>
    </row>
    <row r="58" spans="1:13" ht="15.75" customHeight="1">
      <c r="A58" s="1330"/>
      <c r="B58" s="442" t="s">
        <v>974</v>
      </c>
      <c r="C58" s="1343" t="s">
        <v>1091</v>
      </c>
      <c r="D58" s="1175"/>
      <c r="E58" s="1175"/>
      <c r="F58" s="1175"/>
      <c r="G58" s="1175"/>
      <c r="H58" s="1175"/>
      <c r="I58" s="1175"/>
      <c r="J58" s="1175"/>
      <c r="K58" s="1175"/>
      <c r="L58" s="1175"/>
      <c r="M58" s="1188"/>
    </row>
    <row r="59" spans="1:13" ht="15.75" customHeight="1">
      <c r="A59" s="1328" t="s">
        <v>976</v>
      </c>
      <c r="B59" s="444" t="s">
        <v>977</v>
      </c>
      <c r="C59" s="1343" t="s">
        <v>1001</v>
      </c>
      <c r="D59" s="1175"/>
      <c r="E59" s="1175"/>
      <c r="F59" s="1175"/>
      <c r="G59" s="1175"/>
      <c r="H59" s="1175"/>
      <c r="I59" s="1175"/>
      <c r="J59" s="1175"/>
      <c r="K59" s="1175"/>
      <c r="L59" s="1175"/>
      <c r="M59" s="1188"/>
    </row>
    <row r="60" spans="1:13" ht="30" customHeight="1">
      <c r="A60" s="1329"/>
      <c r="B60" s="444" t="s">
        <v>979</v>
      </c>
      <c r="C60" s="1343" t="s">
        <v>980</v>
      </c>
      <c r="D60" s="1175"/>
      <c r="E60" s="1175"/>
      <c r="F60" s="1175"/>
      <c r="G60" s="1175"/>
      <c r="H60" s="1175"/>
      <c r="I60" s="1175"/>
      <c r="J60" s="1175"/>
      <c r="K60" s="1175"/>
      <c r="L60" s="1175"/>
      <c r="M60" s="1188"/>
    </row>
    <row r="61" spans="1:13" ht="30" customHeight="1">
      <c r="A61" s="1331"/>
      <c r="B61" s="445" t="s">
        <v>297</v>
      </c>
      <c r="C61" s="1346" t="s">
        <v>343</v>
      </c>
      <c r="D61" s="1175"/>
      <c r="E61" s="1175"/>
      <c r="F61" s="1175"/>
      <c r="G61" s="1175"/>
      <c r="H61" s="1175"/>
      <c r="I61" s="1175"/>
      <c r="J61" s="1175"/>
      <c r="K61" s="1175"/>
      <c r="L61" s="1175"/>
      <c r="M61" s="1188"/>
    </row>
    <row r="62" spans="1:13" ht="15.75" customHeight="1">
      <c r="A62" s="446" t="s">
        <v>254</v>
      </c>
      <c r="B62" s="447"/>
      <c r="C62" s="1204"/>
      <c r="D62" s="1175"/>
      <c r="E62" s="1175"/>
      <c r="F62" s="1175"/>
      <c r="G62" s="1175"/>
      <c r="H62" s="1175"/>
      <c r="I62" s="1175"/>
      <c r="J62" s="1175"/>
      <c r="K62" s="1175"/>
      <c r="L62" s="1175"/>
      <c r="M62" s="1188"/>
    </row>
  </sheetData>
  <mergeCells count="55">
    <mergeCell ref="C58:M58"/>
    <mergeCell ref="C59:M59"/>
    <mergeCell ref="C60:M60"/>
    <mergeCell ref="C61:M61"/>
    <mergeCell ref="C62:M62"/>
    <mergeCell ref="B45:B48"/>
    <mergeCell ref="A53:A58"/>
    <mergeCell ref="A59:A61"/>
    <mergeCell ref="A2:A15"/>
    <mergeCell ref="B8:B10"/>
    <mergeCell ref="B14:B15"/>
    <mergeCell ref="A16:A52"/>
    <mergeCell ref="B18:B24"/>
    <mergeCell ref="B25:B28"/>
    <mergeCell ref="B32:B34"/>
    <mergeCell ref="C13:M13"/>
    <mergeCell ref="C14:D14"/>
    <mergeCell ref="F14:M14"/>
    <mergeCell ref="C15:M15"/>
    <mergeCell ref="B35:B44"/>
    <mergeCell ref="F10:G10"/>
    <mergeCell ref="I10:J10"/>
    <mergeCell ref="C10:E10"/>
    <mergeCell ref="C11:M11"/>
    <mergeCell ref="C12:M12"/>
    <mergeCell ref="C6:M6"/>
    <mergeCell ref="I7:M7"/>
    <mergeCell ref="D4:E4"/>
    <mergeCell ref="C7:D7"/>
    <mergeCell ref="C9:E9"/>
    <mergeCell ref="F9:G9"/>
    <mergeCell ref="I9:J9"/>
    <mergeCell ref="C2:M2"/>
    <mergeCell ref="C3:M3"/>
    <mergeCell ref="F4:G4"/>
    <mergeCell ref="I4:M4"/>
    <mergeCell ref="C5:M5"/>
    <mergeCell ref="G46:J47"/>
    <mergeCell ref="L46:M47"/>
    <mergeCell ref="C16:M16"/>
    <mergeCell ref="C17:M17"/>
    <mergeCell ref="J30:L30"/>
    <mergeCell ref="J41:K41"/>
    <mergeCell ref="F43:G43"/>
    <mergeCell ref="H43:I43"/>
    <mergeCell ref="F46:F47"/>
    <mergeCell ref="C56:M56"/>
    <mergeCell ref="C57:M57"/>
    <mergeCell ref="C49:M49"/>
    <mergeCell ref="C50:M50"/>
    <mergeCell ref="C51:M51"/>
    <mergeCell ref="C52:M52"/>
    <mergeCell ref="C53:M53"/>
    <mergeCell ref="C54:M54"/>
    <mergeCell ref="C55:M55"/>
  </mergeCells>
  <hyperlinks>
    <hyperlink ref="B2" location="'Plan de acción'!A1" display="Nombre del indicador" xr:uid="{00000000-0004-0000-0C00-000000000000}"/>
    <hyperlink ref="C57" r:id="rId1" xr:uid="{00000000-0004-0000-0C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C00-000000000000}">
          <x14:formula1>
            <xm:f>Desplegables!$I$4:$I$18</xm:f>
          </x14:formula1>
          <xm:sqref>C7</xm:sqref>
        </x14:dataValidation>
        <x14:dataValidation type="list" allowBlank="1" showErrorMessage="1" xr:uid="{00000000-0002-0000-0C00-000001000000}">
          <x14:formula1>
            <xm:f>Desplegables!$L$24:$L$39</xm:f>
          </x14:formula1>
          <xm:sqref>C14</xm:sqref>
        </x14:dataValidation>
        <x14:dataValidation type="list" allowBlank="1" showErrorMessage="1" xr:uid="{00000000-0002-0000-0C00-000002000000}">
          <x14:formula1>
            <xm:f>Desplegables!$B$45:$B$46</xm:f>
          </x14:formula1>
          <xm:sqref>C4</xm:sqref>
        </x14:dataValidation>
        <x14:dataValidation type="list" allowBlank="1" showErrorMessage="1" xr:uid="{00000000-0002-0000-0C00-000003000000}">
          <x14:formula1>
            <xm:f>Desplegables!$B$50:$B$52</xm:f>
          </x14:formula1>
          <xm:sqref>G46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2E75B5"/>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561"/>
      <c r="B1" s="562" t="s">
        <v>1092</v>
      </c>
      <c r="C1" s="563"/>
      <c r="D1" s="563"/>
      <c r="E1" s="563"/>
      <c r="F1" s="563"/>
      <c r="G1" s="563"/>
      <c r="H1" s="563"/>
      <c r="I1" s="563"/>
      <c r="J1" s="563"/>
      <c r="K1" s="563"/>
      <c r="L1" s="563"/>
      <c r="M1" s="564"/>
    </row>
    <row r="2" spans="1:13" ht="15.75" customHeight="1">
      <c r="A2" s="1363" t="s">
        <v>890</v>
      </c>
      <c r="B2" s="565" t="s">
        <v>891</v>
      </c>
      <c r="C2" s="1366" t="s">
        <v>422</v>
      </c>
      <c r="D2" s="1367"/>
      <c r="E2" s="1367"/>
      <c r="F2" s="1367"/>
      <c r="G2" s="1367"/>
      <c r="H2" s="1367"/>
      <c r="I2" s="1367"/>
      <c r="J2" s="1367"/>
      <c r="K2" s="1367"/>
      <c r="L2" s="1367"/>
      <c r="M2" s="1368"/>
    </row>
    <row r="3" spans="1:13" ht="15.75" customHeight="1">
      <c r="A3" s="1241"/>
      <c r="B3" s="405" t="s">
        <v>982</v>
      </c>
      <c r="C3" s="1369" t="s">
        <v>983</v>
      </c>
      <c r="D3" s="1175"/>
      <c r="E3" s="1175"/>
      <c r="F3" s="1175"/>
      <c r="G3" s="1175"/>
      <c r="H3" s="1175"/>
      <c r="I3" s="1175"/>
      <c r="J3" s="1175"/>
      <c r="K3" s="1175"/>
      <c r="L3" s="1175"/>
      <c r="M3" s="1322"/>
    </row>
    <row r="4" spans="1:13" ht="15.75" customHeight="1">
      <c r="A4" s="1241"/>
      <c r="B4" s="567" t="s">
        <v>293</v>
      </c>
      <c r="C4" s="566" t="s">
        <v>93</v>
      </c>
      <c r="D4" s="568"/>
      <c r="E4" s="569"/>
      <c r="F4" s="1370" t="s">
        <v>294</v>
      </c>
      <c r="G4" s="1188"/>
      <c r="H4" s="416">
        <v>96</v>
      </c>
      <c r="I4" s="1371" t="s">
        <v>1093</v>
      </c>
      <c r="J4" s="1175"/>
      <c r="K4" s="1175"/>
      <c r="L4" s="1175"/>
      <c r="M4" s="1322"/>
    </row>
    <row r="5" spans="1:13" ht="15.75" customHeight="1">
      <c r="A5" s="1241"/>
      <c r="B5" s="567" t="s">
        <v>898</v>
      </c>
      <c r="C5" s="1261" t="s">
        <v>1041</v>
      </c>
      <c r="D5" s="1175"/>
      <c r="E5" s="1175"/>
      <c r="F5" s="1175"/>
      <c r="G5" s="1175"/>
      <c r="H5" s="1175"/>
      <c r="I5" s="1175"/>
      <c r="J5" s="1175"/>
      <c r="K5" s="1175"/>
      <c r="L5" s="1175"/>
      <c r="M5" s="1188"/>
    </row>
    <row r="6" spans="1:13" ht="15.75" customHeight="1">
      <c r="A6" s="1241"/>
      <c r="B6" s="567" t="s">
        <v>900</v>
      </c>
      <c r="C6" s="1261" t="s">
        <v>1094</v>
      </c>
      <c r="D6" s="1175"/>
      <c r="E6" s="1175"/>
      <c r="F6" s="1175"/>
      <c r="G6" s="1175"/>
      <c r="H6" s="1175"/>
      <c r="I6" s="1175"/>
      <c r="J6" s="1175"/>
      <c r="K6" s="1175"/>
      <c r="L6" s="1175"/>
      <c r="M6" s="1188"/>
    </row>
    <row r="7" spans="1:13" ht="15.75" customHeight="1">
      <c r="A7" s="1241"/>
      <c r="B7" s="405" t="s">
        <v>902</v>
      </c>
      <c r="C7" s="1364" t="s">
        <v>35</v>
      </c>
      <c r="D7" s="1175"/>
      <c r="E7" s="570"/>
      <c r="F7" s="570"/>
      <c r="G7" s="571"/>
      <c r="H7" s="572" t="s">
        <v>297</v>
      </c>
      <c r="I7" s="1261" t="s">
        <v>64</v>
      </c>
      <c r="J7" s="1175"/>
      <c r="K7" s="1175"/>
      <c r="L7" s="1175"/>
      <c r="M7" s="1188"/>
    </row>
    <row r="8" spans="1:13" ht="15.75" customHeight="1">
      <c r="A8" s="1241"/>
      <c r="B8" s="1324" t="s">
        <v>903</v>
      </c>
      <c r="C8" s="573"/>
      <c r="D8" s="517"/>
      <c r="E8" s="517"/>
      <c r="F8" s="517"/>
      <c r="G8" s="517"/>
      <c r="H8" s="517"/>
      <c r="I8" s="517"/>
      <c r="J8" s="517"/>
      <c r="K8" s="517"/>
      <c r="L8" s="425"/>
      <c r="M8" s="426"/>
    </row>
    <row r="9" spans="1:13" ht="15.75" customHeight="1">
      <c r="A9" s="1241"/>
      <c r="B9" s="1245"/>
      <c r="C9" s="1365" t="s">
        <v>904</v>
      </c>
      <c r="D9" s="1180"/>
      <c r="E9" s="402"/>
      <c r="F9" s="13"/>
      <c r="G9" s="13"/>
      <c r="H9" s="13"/>
      <c r="I9" s="13"/>
      <c r="J9" s="13"/>
      <c r="K9" s="13"/>
      <c r="L9" s="13"/>
      <c r="M9" s="428"/>
    </row>
    <row r="10" spans="1:13" ht="15.75" customHeight="1">
      <c r="A10" s="1241"/>
      <c r="B10" s="1246"/>
      <c r="C10" s="1365" t="s">
        <v>1058</v>
      </c>
      <c r="D10" s="1180"/>
      <c r="E10" s="419"/>
      <c r="F10" s="1357"/>
      <c r="G10" s="1180"/>
      <c r="H10" s="419"/>
      <c r="I10" s="1357"/>
      <c r="J10" s="1180"/>
      <c r="K10" s="419"/>
      <c r="L10" s="432"/>
      <c r="M10" s="433"/>
    </row>
    <row r="11" spans="1:13" ht="15.75" customHeight="1">
      <c r="A11" s="1241"/>
      <c r="B11" s="405" t="s">
        <v>905</v>
      </c>
      <c r="C11" s="1321" t="s">
        <v>1095</v>
      </c>
      <c r="D11" s="1175"/>
      <c r="E11" s="1175"/>
      <c r="F11" s="1175"/>
      <c r="G11" s="1175"/>
      <c r="H11" s="1175"/>
      <c r="I11" s="1175"/>
      <c r="J11" s="1175"/>
      <c r="K11" s="1175"/>
      <c r="L11" s="1175"/>
      <c r="M11" s="1322"/>
    </row>
    <row r="12" spans="1:13" ht="15.75" customHeight="1">
      <c r="A12" s="1241"/>
      <c r="B12" s="405" t="s">
        <v>985</v>
      </c>
      <c r="C12" s="1321" t="s">
        <v>1096</v>
      </c>
      <c r="D12" s="1175"/>
      <c r="E12" s="1175"/>
      <c r="F12" s="1175"/>
      <c r="G12" s="1175"/>
      <c r="H12" s="1175"/>
      <c r="I12" s="1175"/>
      <c r="J12" s="1175"/>
      <c r="K12" s="1175"/>
      <c r="L12" s="1175"/>
      <c r="M12" s="1322"/>
    </row>
    <row r="13" spans="1:13" ht="15.75" customHeight="1">
      <c r="A13" s="1241"/>
      <c r="B13" s="405" t="s">
        <v>987</v>
      </c>
      <c r="C13" s="1321" t="s">
        <v>1061</v>
      </c>
      <c r="D13" s="1175"/>
      <c r="E13" s="1175"/>
      <c r="F13" s="1175"/>
      <c r="G13" s="1175"/>
      <c r="H13" s="1175"/>
      <c r="I13" s="1175"/>
      <c r="J13" s="1175"/>
      <c r="K13" s="1175"/>
      <c r="L13" s="1175"/>
      <c r="M13" s="1322"/>
    </row>
    <row r="14" spans="1:13" ht="15.75" customHeight="1">
      <c r="A14" s="1241"/>
      <c r="B14" s="1324" t="s">
        <v>989</v>
      </c>
      <c r="C14" s="1321" t="s">
        <v>57</v>
      </c>
      <c r="D14" s="1175"/>
      <c r="E14" s="403" t="s">
        <v>108</v>
      </c>
      <c r="F14" s="1323" t="s">
        <v>424</v>
      </c>
      <c r="G14" s="1183"/>
      <c r="H14" s="1183"/>
      <c r="I14" s="1183"/>
      <c r="J14" s="1183"/>
      <c r="K14" s="1183"/>
      <c r="L14" s="1183"/>
      <c r="M14" s="1237"/>
    </row>
    <row r="15" spans="1:13" ht="15.75" customHeight="1">
      <c r="A15" s="1241"/>
      <c r="B15" s="1245"/>
      <c r="C15" s="1321"/>
      <c r="D15" s="1175"/>
      <c r="E15" s="1175"/>
      <c r="F15" s="1175"/>
      <c r="G15" s="1175"/>
      <c r="H15" s="1175"/>
      <c r="I15" s="1175"/>
      <c r="J15" s="1175"/>
      <c r="K15" s="1175"/>
      <c r="L15" s="1175"/>
      <c r="M15" s="1322"/>
    </row>
    <row r="16" spans="1:13" ht="15.75" customHeight="1">
      <c r="A16" s="1362" t="s">
        <v>238</v>
      </c>
      <c r="B16" s="405" t="s">
        <v>282</v>
      </c>
      <c r="C16" s="1321" t="s">
        <v>1097</v>
      </c>
      <c r="D16" s="1175"/>
      <c r="E16" s="1175"/>
      <c r="F16" s="1175"/>
      <c r="G16" s="1175"/>
      <c r="H16" s="1175"/>
      <c r="I16" s="1175"/>
      <c r="J16" s="1175"/>
      <c r="K16" s="1175"/>
      <c r="L16" s="1175"/>
      <c r="M16" s="1322"/>
    </row>
    <row r="17" spans="1:13" ht="15.75" customHeight="1">
      <c r="A17" s="1241"/>
      <c r="B17" s="405" t="s">
        <v>990</v>
      </c>
      <c r="C17" s="1321" t="s">
        <v>1098</v>
      </c>
      <c r="D17" s="1175"/>
      <c r="E17" s="1175"/>
      <c r="F17" s="1175"/>
      <c r="G17" s="1175"/>
      <c r="H17" s="1175"/>
      <c r="I17" s="1175"/>
      <c r="J17" s="1175"/>
      <c r="K17" s="1175"/>
      <c r="L17" s="1175"/>
      <c r="M17" s="1322"/>
    </row>
    <row r="18" spans="1:13" ht="8.25" customHeight="1">
      <c r="A18" s="1241"/>
      <c r="B18" s="1324" t="s">
        <v>908</v>
      </c>
      <c r="C18" s="406"/>
      <c r="D18" s="407"/>
      <c r="E18" s="407"/>
      <c r="F18" s="407"/>
      <c r="G18" s="407"/>
      <c r="H18" s="407"/>
      <c r="I18" s="407"/>
      <c r="J18" s="407"/>
      <c r="K18" s="407"/>
      <c r="L18" s="407"/>
      <c r="M18" s="408"/>
    </row>
    <row r="19" spans="1:13" ht="9" customHeight="1">
      <c r="A19" s="1241"/>
      <c r="B19" s="1245"/>
      <c r="C19" s="409"/>
      <c r="D19" s="410"/>
      <c r="E19" s="411"/>
      <c r="F19" s="410"/>
      <c r="G19" s="411"/>
      <c r="H19" s="410"/>
      <c r="I19" s="411"/>
      <c r="J19" s="410"/>
      <c r="K19" s="411"/>
      <c r="L19" s="411"/>
      <c r="M19" s="412"/>
    </row>
    <row r="20" spans="1:13" ht="15.75" customHeight="1">
      <c r="A20" s="1241"/>
      <c r="B20" s="1245"/>
      <c r="C20" s="413" t="s">
        <v>909</v>
      </c>
      <c r="D20" s="414"/>
      <c r="E20" s="415" t="s">
        <v>910</v>
      </c>
      <c r="F20" s="414"/>
      <c r="G20" s="415" t="s">
        <v>911</v>
      </c>
      <c r="H20" s="414"/>
      <c r="I20" s="415" t="s">
        <v>912</v>
      </c>
      <c r="J20" s="416" t="s">
        <v>918</v>
      </c>
      <c r="K20" s="415"/>
      <c r="L20" s="415"/>
      <c r="M20" s="412"/>
    </row>
    <row r="21" spans="1:13" ht="15.75" customHeight="1">
      <c r="A21" s="1241"/>
      <c r="B21" s="1245"/>
      <c r="C21" s="413" t="s">
        <v>913</v>
      </c>
      <c r="D21" s="417"/>
      <c r="E21" s="415" t="s">
        <v>914</v>
      </c>
      <c r="F21" s="418"/>
      <c r="G21" s="415" t="s">
        <v>915</v>
      </c>
      <c r="H21" s="418"/>
      <c r="I21" s="415"/>
      <c r="J21" s="411"/>
      <c r="K21" s="415"/>
      <c r="L21" s="415"/>
      <c r="M21" s="412"/>
    </row>
    <row r="22" spans="1:13" ht="15.75" customHeight="1">
      <c r="A22" s="1241"/>
      <c r="B22" s="1245"/>
      <c r="C22" s="413" t="s">
        <v>916</v>
      </c>
      <c r="D22" s="417"/>
      <c r="E22" s="415" t="s">
        <v>917</v>
      </c>
      <c r="F22" s="417"/>
      <c r="G22" s="415"/>
      <c r="H22" s="411"/>
      <c r="I22" s="415"/>
      <c r="J22" s="411"/>
      <c r="K22" s="415"/>
      <c r="L22" s="415"/>
      <c r="M22" s="412"/>
    </row>
    <row r="23" spans="1:13" ht="15.75" customHeight="1">
      <c r="A23" s="1241"/>
      <c r="B23" s="1245"/>
      <c r="C23" s="413" t="s">
        <v>105</v>
      </c>
      <c r="D23" s="418"/>
      <c r="E23" s="415" t="s">
        <v>919</v>
      </c>
      <c r="F23" s="419"/>
      <c r="G23" s="419"/>
      <c r="H23" s="419"/>
      <c r="I23" s="419"/>
      <c r="J23" s="419"/>
      <c r="K23" s="419"/>
      <c r="L23" s="419"/>
      <c r="M23" s="420"/>
    </row>
    <row r="24" spans="1:13" ht="9.75" customHeight="1">
      <c r="A24" s="1241"/>
      <c r="B24" s="1246"/>
      <c r="C24" s="421"/>
      <c r="D24" s="422"/>
      <c r="E24" s="422"/>
      <c r="F24" s="422"/>
      <c r="G24" s="422"/>
      <c r="H24" s="422"/>
      <c r="I24" s="422"/>
      <c r="J24" s="422"/>
      <c r="K24" s="422"/>
      <c r="L24" s="422"/>
      <c r="M24" s="423"/>
    </row>
    <row r="25" spans="1:13" ht="15.75" customHeight="1">
      <c r="A25" s="1241"/>
      <c r="B25" s="1324" t="s">
        <v>921</v>
      </c>
      <c r="C25" s="424"/>
      <c r="D25" s="407"/>
      <c r="E25" s="407"/>
      <c r="F25" s="407"/>
      <c r="G25" s="407"/>
      <c r="H25" s="407"/>
      <c r="I25" s="407"/>
      <c r="J25" s="407"/>
      <c r="K25" s="407"/>
      <c r="L25" s="425"/>
      <c r="M25" s="426"/>
    </row>
    <row r="26" spans="1:13" ht="15.75" customHeight="1">
      <c r="A26" s="1241"/>
      <c r="B26" s="1245"/>
      <c r="C26" s="413" t="s">
        <v>922</v>
      </c>
      <c r="D26" s="418"/>
      <c r="E26" s="427"/>
      <c r="F26" s="415" t="s">
        <v>923</v>
      </c>
      <c r="G26" s="417"/>
      <c r="H26" s="427"/>
      <c r="I26" s="415" t="s">
        <v>924</v>
      </c>
      <c r="J26" s="417" t="s">
        <v>918</v>
      </c>
      <c r="K26" s="427"/>
      <c r="L26" s="13"/>
      <c r="M26" s="428"/>
    </row>
    <row r="27" spans="1:13" ht="15.75" customHeight="1">
      <c r="A27" s="1241"/>
      <c r="B27" s="1245"/>
      <c r="C27" s="413" t="s">
        <v>925</v>
      </c>
      <c r="D27" s="429"/>
      <c r="E27" s="13"/>
      <c r="F27" s="415" t="s">
        <v>926</v>
      </c>
      <c r="G27" s="418"/>
      <c r="H27" s="13"/>
      <c r="I27" s="430"/>
      <c r="J27" s="13"/>
      <c r="K27" s="402"/>
      <c r="L27" s="13"/>
      <c r="M27" s="428"/>
    </row>
    <row r="28" spans="1:13" ht="15.75" customHeight="1">
      <c r="A28" s="1241"/>
      <c r="B28" s="1246"/>
      <c r="C28" s="431"/>
      <c r="D28" s="410"/>
      <c r="E28" s="410"/>
      <c r="F28" s="410"/>
      <c r="G28" s="410"/>
      <c r="H28" s="410"/>
      <c r="I28" s="410"/>
      <c r="J28" s="410"/>
      <c r="K28" s="410"/>
      <c r="L28" s="432"/>
      <c r="M28" s="433"/>
    </row>
    <row r="29" spans="1:13" ht="15.75" customHeight="1">
      <c r="A29" s="1241"/>
      <c r="B29" s="574" t="s">
        <v>928</v>
      </c>
      <c r="C29" s="575"/>
      <c r="D29" s="404"/>
      <c r="E29" s="404"/>
      <c r="F29" s="404"/>
      <c r="G29" s="404"/>
      <c r="H29" s="404"/>
      <c r="I29" s="404"/>
      <c r="J29" s="404"/>
      <c r="K29" s="404"/>
      <c r="L29" s="404"/>
      <c r="M29" s="576"/>
    </row>
    <row r="30" spans="1:13" ht="15.75" customHeight="1">
      <c r="A30" s="1241"/>
      <c r="B30" s="574"/>
      <c r="C30" s="577" t="s">
        <v>929</v>
      </c>
      <c r="D30" s="578">
        <v>4000</v>
      </c>
      <c r="E30" s="427"/>
      <c r="F30" s="579" t="s">
        <v>930</v>
      </c>
      <c r="G30" s="438">
        <v>2022</v>
      </c>
      <c r="H30" s="427"/>
      <c r="I30" s="579" t="s">
        <v>931</v>
      </c>
      <c r="J30" s="1325" t="s">
        <v>1099</v>
      </c>
      <c r="K30" s="1175"/>
      <c r="L30" s="1188"/>
      <c r="M30" s="580"/>
    </row>
    <row r="31" spans="1:13" ht="15.75" customHeight="1">
      <c r="A31" s="1241"/>
      <c r="B31" s="567"/>
      <c r="C31" s="421"/>
      <c r="D31" s="422"/>
      <c r="E31" s="422"/>
      <c r="F31" s="422"/>
      <c r="G31" s="422"/>
      <c r="H31" s="422"/>
      <c r="I31" s="422"/>
      <c r="J31" s="422"/>
      <c r="K31" s="422"/>
      <c r="L31" s="422"/>
      <c r="M31" s="423"/>
    </row>
    <row r="32" spans="1:13" ht="15.75" customHeight="1">
      <c r="A32" s="1241"/>
      <c r="B32" s="1324" t="s">
        <v>933</v>
      </c>
      <c r="C32" s="581"/>
      <c r="D32" s="582"/>
      <c r="E32" s="582"/>
      <c r="F32" s="582"/>
      <c r="G32" s="582"/>
      <c r="H32" s="582"/>
      <c r="I32" s="582"/>
      <c r="J32" s="582"/>
      <c r="K32" s="582"/>
      <c r="L32" s="425"/>
      <c r="M32" s="426"/>
    </row>
    <row r="33" spans="1:13" ht="15.75" customHeight="1">
      <c r="A33" s="1241"/>
      <c r="B33" s="1245"/>
      <c r="C33" s="583" t="s">
        <v>934</v>
      </c>
      <c r="D33" s="584">
        <v>2023</v>
      </c>
      <c r="E33" s="585"/>
      <c r="F33" s="427" t="s">
        <v>935</v>
      </c>
      <c r="G33" s="586" t="s">
        <v>936</v>
      </c>
      <c r="H33" s="585"/>
      <c r="I33" s="579"/>
      <c r="J33" s="585"/>
      <c r="K33" s="585"/>
      <c r="L33" s="13"/>
      <c r="M33" s="428"/>
    </row>
    <row r="34" spans="1:13" ht="15.75" customHeight="1">
      <c r="A34" s="1241"/>
      <c r="B34" s="1246"/>
      <c r="C34" s="421"/>
      <c r="D34" s="587"/>
      <c r="E34" s="588"/>
      <c r="F34" s="422"/>
      <c r="G34" s="588"/>
      <c r="H34" s="588"/>
      <c r="I34" s="589"/>
      <c r="J34" s="588"/>
      <c r="K34" s="588"/>
      <c r="L34" s="432"/>
      <c r="M34" s="433"/>
    </row>
    <row r="35" spans="1:13" ht="15.75" customHeight="1">
      <c r="A35" s="1241"/>
      <c r="B35" s="1324" t="s">
        <v>937</v>
      </c>
      <c r="C35" s="590"/>
      <c r="D35" s="591"/>
      <c r="E35" s="591"/>
      <c r="F35" s="591"/>
      <c r="G35" s="591"/>
      <c r="H35" s="591"/>
      <c r="I35" s="591"/>
      <c r="J35" s="591"/>
      <c r="K35" s="591"/>
      <c r="L35" s="591"/>
      <c r="M35" s="592"/>
    </row>
    <row r="36" spans="1:13" ht="15.75" customHeight="1">
      <c r="A36" s="1241"/>
      <c r="B36" s="1245"/>
      <c r="C36" s="413"/>
      <c r="D36" s="202" t="s">
        <v>938</v>
      </c>
      <c r="E36" s="202"/>
      <c r="F36" s="202" t="s">
        <v>939</v>
      </c>
      <c r="G36" s="202"/>
      <c r="H36" s="202" t="s">
        <v>940</v>
      </c>
      <c r="I36" s="202"/>
      <c r="J36" s="202" t="s">
        <v>941</v>
      </c>
      <c r="K36" s="202"/>
      <c r="L36" s="202" t="s">
        <v>942</v>
      </c>
      <c r="M36" s="242"/>
    </row>
    <row r="37" spans="1:13" ht="15.75" customHeight="1">
      <c r="A37" s="1241"/>
      <c r="B37" s="1245"/>
      <c r="C37" s="413"/>
      <c r="D37" s="276">
        <v>2023</v>
      </c>
      <c r="E37" s="276">
        <v>3200</v>
      </c>
      <c r="F37" s="276">
        <v>2024</v>
      </c>
      <c r="G37" s="276">
        <v>4000</v>
      </c>
      <c r="H37" s="276">
        <v>2025</v>
      </c>
      <c r="I37" s="276">
        <v>4000</v>
      </c>
      <c r="J37" s="276">
        <v>2026</v>
      </c>
      <c r="K37" s="276">
        <v>4000</v>
      </c>
      <c r="L37" s="260">
        <v>2027</v>
      </c>
      <c r="M37" s="276">
        <v>4000</v>
      </c>
    </row>
    <row r="38" spans="1:13" ht="15.75" customHeight="1">
      <c r="A38" s="1241"/>
      <c r="B38" s="1245"/>
      <c r="C38" s="413"/>
      <c r="D38" s="202" t="s">
        <v>943</v>
      </c>
      <c r="E38" s="202"/>
      <c r="F38" s="202" t="s">
        <v>944</v>
      </c>
      <c r="G38" s="202"/>
      <c r="H38" s="202" t="s">
        <v>945</v>
      </c>
      <c r="I38" s="202"/>
      <c r="J38" s="202" t="s">
        <v>946</v>
      </c>
      <c r="K38" s="202"/>
      <c r="L38" s="202" t="s">
        <v>947</v>
      </c>
      <c r="M38" s="247"/>
    </row>
    <row r="39" spans="1:13" ht="15.75" customHeight="1">
      <c r="A39" s="1241"/>
      <c r="B39" s="1245"/>
      <c r="C39" s="413"/>
      <c r="D39" s="276">
        <v>2028</v>
      </c>
      <c r="E39" s="276">
        <v>4000</v>
      </c>
      <c r="F39" s="276">
        <v>2029</v>
      </c>
      <c r="G39" s="276">
        <v>4000</v>
      </c>
      <c r="H39" s="276">
        <v>2030</v>
      </c>
      <c r="I39" s="276">
        <v>4000</v>
      </c>
      <c r="J39" s="276">
        <v>2031</v>
      </c>
      <c r="K39" s="276">
        <v>4000</v>
      </c>
      <c r="L39" s="260">
        <v>2032</v>
      </c>
      <c r="M39" s="276">
        <v>4000</v>
      </c>
    </row>
    <row r="40" spans="1:13" ht="15.75" customHeight="1">
      <c r="A40" s="1241"/>
      <c r="B40" s="1245"/>
      <c r="C40" s="413"/>
      <c r="D40" s="202" t="s">
        <v>948</v>
      </c>
      <c r="E40" s="202"/>
      <c r="F40" s="202" t="s">
        <v>949</v>
      </c>
      <c r="G40" s="202"/>
      <c r="H40" s="202" t="s">
        <v>950</v>
      </c>
      <c r="I40" s="202"/>
      <c r="J40" s="202" t="s">
        <v>951</v>
      </c>
      <c r="K40" s="202"/>
      <c r="L40" s="202" t="s">
        <v>952</v>
      </c>
      <c r="M40" s="247"/>
    </row>
    <row r="41" spans="1:13" ht="15.75" customHeight="1">
      <c r="A41" s="1241"/>
      <c r="B41" s="1245"/>
      <c r="C41" s="413"/>
      <c r="D41" s="276">
        <v>2033</v>
      </c>
      <c r="E41" s="276">
        <v>4000</v>
      </c>
      <c r="F41" s="276">
        <v>2034</v>
      </c>
      <c r="G41" s="276">
        <v>4000</v>
      </c>
      <c r="H41" s="276">
        <v>2035</v>
      </c>
      <c r="I41" s="276">
        <v>4000</v>
      </c>
      <c r="J41" s="276">
        <v>2036</v>
      </c>
      <c r="K41" s="276">
        <v>4000</v>
      </c>
      <c r="L41" s="260">
        <v>2037</v>
      </c>
      <c r="M41" s="276">
        <v>4000</v>
      </c>
    </row>
    <row r="42" spans="1:13" ht="15.75" customHeight="1">
      <c r="A42" s="1241"/>
      <c r="B42" s="1245"/>
      <c r="C42" s="413"/>
      <c r="D42" s="202" t="s">
        <v>953</v>
      </c>
      <c r="E42" s="202"/>
      <c r="F42" s="202" t="s">
        <v>954</v>
      </c>
      <c r="G42" s="202"/>
      <c r="H42" s="202" t="s">
        <v>955</v>
      </c>
      <c r="I42" s="202"/>
      <c r="J42" s="202"/>
      <c r="K42" s="246"/>
      <c r="L42" s="593" t="s">
        <v>957</v>
      </c>
      <c r="M42" s="594"/>
    </row>
    <row r="43" spans="1:13" ht="15.75" customHeight="1">
      <c r="A43" s="1241"/>
      <c r="B43" s="1245"/>
      <c r="C43" s="413"/>
      <c r="D43" s="276">
        <v>2038</v>
      </c>
      <c r="E43" s="276">
        <v>4000</v>
      </c>
      <c r="F43" s="276">
        <v>2039</v>
      </c>
      <c r="G43" s="276">
        <v>4000</v>
      </c>
      <c r="H43" s="276">
        <v>2040</v>
      </c>
      <c r="I43" s="276">
        <v>4000</v>
      </c>
      <c r="J43" s="276"/>
      <c r="K43" s="276"/>
      <c r="L43" s="1325">
        <f>+E37+G37+I37+K37+M37+E39+G39+I39+K39+M39+E41+G41+I41+K41+M41+E43+G43+I43</f>
        <v>71200</v>
      </c>
      <c r="M43" s="1188"/>
    </row>
    <row r="44" spans="1:13" ht="15.75" customHeight="1">
      <c r="A44" s="1241"/>
      <c r="B44" s="1245"/>
      <c r="C44" s="595"/>
      <c r="D44" s="593"/>
      <c r="E44" s="594"/>
      <c r="F44" s="593"/>
      <c r="G44" s="594"/>
      <c r="H44" s="596"/>
      <c r="I44" s="422"/>
      <c r="J44" s="596"/>
      <c r="K44" s="1372"/>
      <c r="L44" s="1180"/>
      <c r="M44" s="1180"/>
    </row>
    <row r="45" spans="1:13" ht="18" customHeight="1">
      <c r="A45" s="1241"/>
      <c r="B45" s="1324" t="s">
        <v>958</v>
      </c>
      <c r="C45" s="424"/>
      <c r="D45" s="407"/>
      <c r="E45" s="407"/>
      <c r="F45" s="407"/>
      <c r="G45" s="407"/>
      <c r="H45" s="407"/>
      <c r="I45" s="407"/>
      <c r="J45" s="407"/>
      <c r="K45" s="407"/>
      <c r="L45" s="13"/>
      <c r="M45" s="428"/>
    </row>
    <row r="46" spans="1:13" ht="15.75" customHeight="1">
      <c r="A46" s="1241"/>
      <c r="B46" s="1245"/>
      <c r="C46" s="597"/>
      <c r="D46" s="598" t="s">
        <v>93</v>
      </c>
      <c r="E46" s="599" t="s">
        <v>95</v>
      </c>
      <c r="F46" s="1373" t="s">
        <v>959</v>
      </c>
      <c r="G46" s="1326" t="s">
        <v>103</v>
      </c>
      <c r="H46" s="1183"/>
      <c r="I46" s="1183"/>
      <c r="J46" s="1234"/>
      <c r="K46" s="600" t="s">
        <v>960</v>
      </c>
      <c r="L46" s="1327"/>
      <c r="M46" s="1237"/>
    </row>
    <row r="47" spans="1:13" ht="15.75" customHeight="1">
      <c r="A47" s="1241"/>
      <c r="B47" s="1245"/>
      <c r="C47" s="597"/>
      <c r="D47" s="601" t="s">
        <v>918</v>
      </c>
      <c r="E47" s="417"/>
      <c r="F47" s="1260"/>
      <c r="G47" s="1235"/>
      <c r="H47" s="1180"/>
      <c r="I47" s="1180"/>
      <c r="J47" s="1181"/>
      <c r="K47" s="13"/>
      <c r="L47" s="1235"/>
      <c r="M47" s="1238"/>
    </row>
    <row r="48" spans="1:13" ht="15.75" customHeight="1">
      <c r="A48" s="1241"/>
      <c r="B48" s="1246"/>
      <c r="C48" s="602"/>
      <c r="D48" s="432"/>
      <c r="E48" s="432"/>
      <c r="F48" s="432"/>
      <c r="G48" s="432"/>
      <c r="H48" s="432"/>
      <c r="I48" s="432"/>
      <c r="J48" s="432"/>
      <c r="K48" s="432"/>
      <c r="L48" s="13"/>
      <c r="M48" s="428"/>
    </row>
    <row r="49" spans="1:13" ht="15.75" customHeight="1">
      <c r="A49" s="1241"/>
      <c r="B49" s="405" t="s">
        <v>961</v>
      </c>
      <c r="C49" s="1369" t="s">
        <v>1100</v>
      </c>
      <c r="D49" s="1175"/>
      <c r="E49" s="1175"/>
      <c r="F49" s="1175"/>
      <c r="G49" s="1175"/>
      <c r="H49" s="1175"/>
      <c r="I49" s="1175"/>
      <c r="J49" s="1175"/>
      <c r="K49" s="1175"/>
      <c r="L49" s="1175"/>
      <c r="M49" s="1322"/>
    </row>
    <row r="50" spans="1:13" ht="15.75" customHeight="1">
      <c r="A50" s="1241"/>
      <c r="B50" s="405" t="s">
        <v>996</v>
      </c>
      <c r="C50" s="1261" t="s">
        <v>1046</v>
      </c>
      <c r="D50" s="1175"/>
      <c r="E50" s="1175"/>
      <c r="F50" s="1175"/>
      <c r="G50" s="1175"/>
      <c r="H50" s="1175"/>
      <c r="I50" s="1175"/>
      <c r="J50" s="1175"/>
      <c r="K50" s="1175"/>
      <c r="L50" s="1175"/>
      <c r="M50" s="1188"/>
    </row>
    <row r="51" spans="1:13" ht="15.75" customHeight="1">
      <c r="A51" s="1241"/>
      <c r="B51" s="405" t="s">
        <v>965</v>
      </c>
      <c r="C51" s="224">
        <v>30</v>
      </c>
      <c r="D51" s="239"/>
      <c r="E51" s="239"/>
      <c r="F51" s="239"/>
      <c r="G51" s="239"/>
      <c r="H51" s="239"/>
      <c r="I51" s="239"/>
      <c r="J51" s="239"/>
      <c r="K51" s="239"/>
      <c r="L51" s="239"/>
      <c r="M51" s="238"/>
    </row>
    <row r="52" spans="1:13" ht="15.75" customHeight="1">
      <c r="A52" s="1241"/>
      <c r="B52" s="405" t="s">
        <v>966</v>
      </c>
      <c r="C52" s="224">
        <v>2021</v>
      </c>
      <c r="D52" s="239"/>
      <c r="E52" s="239"/>
      <c r="F52" s="239"/>
      <c r="G52" s="239"/>
      <c r="H52" s="239"/>
      <c r="I52" s="239"/>
      <c r="J52" s="239"/>
      <c r="K52" s="239"/>
      <c r="L52" s="239"/>
      <c r="M52" s="238"/>
    </row>
    <row r="53" spans="1:13" ht="15.75" customHeight="1">
      <c r="A53" s="1363" t="s">
        <v>250</v>
      </c>
      <c r="B53" s="442" t="s">
        <v>968</v>
      </c>
      <c r="C53" s="1258" t="s">
        <v>1048</v>
      </c>
      <c r="D53" s="1175"/>
      <c r="E53" s="1175"/>
      <c r="F53" s="1175"/>
      <c r="G53" s="1175"/>
      <c r="H53" s="1175"/>
      <c r="I53" s="1175"/>
      <c r="J53" s="1175"/>
      <c r="K53" s="1175"/>
      <c r="L53" s="1175"/>
      <c r="M53" s="1188"/>
    </row>
    <row r="54" spans="1:13" ht="15.75" customHeight="1">
      <c r="A54" s="1241"/>
      <c r="B54" s="442" t="s">
        <v>969</v>
      </c>
      <c r="C54" s="1258" t="s">
        <v>1049</v>
      </c>
      <c r="D54" s="1175"/>
      <c r="E54" s="1175"/>
      <c r="F54" s="1175"/>
      <c r="G54" s="1175"/>
      <c r="H54" s="1175"/>
      <c r="I54" s="1175"/>
      <c r="J54" s="1175"/>
      <c r="K54" s="1175"/>
      <c r="L54" s="1175"/>
      <c r="M54" s="1188"/>
    </row>
    <row r="55" spans="1:13" ht="15.75" customHeight="1">
      <c r="A55" s="1241"/>
      <c r="B55" s="442" t="s">
        <v>971</v>
      </c>
      <c r="C55" s="1258" t="s">
        <v>904</v>
      </c>
      <c r="D55" s="1175"/>
      <c r="E55" s="1175"/>
      <c r="F55" s="1175"/>
      <c r="G55" s="1175"/>
      <c r="H55" s="1175"/>
      <c r="I55" s="1175"/>
      <c r="J55" s="1175"/>
      <c r="K55" s="1175"/>
      <c r="L55" s="1175"/>
      <c r="M55" s="1188"/>
    </row>
    <row r="56" spans="1:13" ht="15.75" customHeight="1">
      <c r="A56" s="1241"/>
      <c r="B56" s="443" t="s">
        <v>972</v>
      </c>
      <c r="C56" s="1258" t="s">
        <v>1050</v>
      </c>
      <c r="D56" s="1175"/>
      <c r="E56" s="1175"/>
      <c r="F56" s="1175"/>
      <c r="G56" s="1175"/>
      <c r="H56" s="1175"/>
      <c r="I56" s="1175"/>
      <c r="J56" s="1175"/>
      <c r="K56" s="1175"/>
      <c r="L56" s="1175"/>
      <c r="M56" s="1188"/>
    </row>
    <row r="57" spans="1:13" ht="15.75" customHeight="1">
      <c r="A57" s="1241"/>
      <c r="B57" s="442" t="s">
        <v>973</v>
      </c>
      <c r="C57" s="1258" t="s">
        <v>392</v>
      </c>
      <c r="D57" s="1175"/>
      <c r="E57" s="1175"/>
      <c r="F57" s="1175"/>
      <c r="G57" s="1175"/>
      <c r="H57" s="1175"/>
      <c r="I57" s="1175"/>
      <c r="J57" s="1175"/>
      <c r="K57" s="1175"/>
      <c r="L57" s="1175"/>
      <c r="M57" s="1188"/>
    </row>
    <row r="58" spans="1:13" ht="15.75" customHeight="1">
      <c r="A58" s="1243"/>
      <c r="B58" s="442" t="s">
        <v>974</v>
      </c>
      <c r="C58" s="1258">
        <v>3795750</v>
      </c>
      <c r="D58" s="1175"/>
      <c r="E58" s="1175"/>
      <c r="F58" s="1175"/>
      <c r="G58" s="1175"/>
      <c r="H58" s="1175"/>
      <c r="I58" s="1175"/>
      <c r="J58" s="1175"/>
      <c r="K58" s="1175"/>
      <c r="L58" s="1175"/>
      <c r="M58" s="1188"/>
    </row>
    <row r="59" spans="1:13" ht="15.75" customHeight="1">
      <c r="A59" s="1363" t="s">
        <v>976</v>
      </c>
      <c r="B59" s="444" t="s">
        <v>977</v>
      </c>
      <c r="C59" s="1258" t="s">
        <v>496</v>
      </c>
      <c r="D59" s="1175"/>
      <c r="E59" s="1175"/>
      <c r="F59" s="1175"/>
      <c r="G59" s="1175"/>
      <c r="H59" s="1175"/>
      <c r="I59" s="1175"/>
      <c r="J59" s="1175"/>
      <c r="K59" s="1175"/>
      <c r="L59" s="1175"/>
      <c r="M59" s="1188"/>
    </row>
    <row r="60" spans="1:13" ht="30" customHeight="1">
      <c r="A60" s="1241"/>
      <c r="B60" s="444" t="s">
        <v>979</v>
      </c>
      <c r="C60" s="1258" t="s">
        <v>1051</v>
      </c>
      <c r="D60" s="1175"/>
      <c r="E60" s="1175"/>
      <c r="F60" s="1175"/>
      <c r="G60" s="1175"/>
      <c r="H60" s="1175"/>
      <c r="I60" s="1175"/>
      <c r="J60" s="1175"/>
      <c r="K60" s="1175"/>
      <c r="L60" s="1175"/>
      <c r="M60" s="1188"/>
    </row>
    <row r="61" spans="1:13" ht="30" customHeight="1">
      <c r="A61" s="1241"/>
      <c r="B61" s="445" t="s">
        <v>297</v>
      </c>
      <c r="C61" s="1258" t="s">
        <v>904</v>
      </c>
      <c r="D61" s="1175"/>
      <c r="E61" s="1175"/>
      <c r="F61" s="1175"/>
      <c r="G61" s="1175"/>
      <c r="H61" s="1175"/>
      <c r="I61" s="1175"/>
      <c r="J61" s="1175"/>
      <c r="K61" s="1175"/>
      <c r="L61" s="1175"/>
      <c r="M61" s="1188"/>
    </row>
    <row r="62" spans="1:13" ht="15.75" customHeight="1">
      <c r="A62" s="603" t="s">
        <v>254</v>
      </c>
      <c r="B62" s="447"/>
      <c r="C62" s="1332"/>
      <c r="D62" s="1333"/>
      <c r="E62" s="1333"/>
      <c r="F62" s="1333"/>
      <c r="G62" s="1333"/>
      <c r="H62" s="1333"/>
      <c r="I62" s="1333"/>
      <c r="J62" s="1333"/>
      <c r="K62" s="1333"/>
      <c r="L62" s="1333"/>
      <c r="M62" s="1334"/>
    </row>
  </sheetData>
  <mergeCells count="49">
    <mergeCell ref="C62:M62"/>
    <mergeCell ref="G46:J47"/>
    <mergeCell ref="C49:M49"/>
    <mergeCell ref="C50:M50"/>
    <mergeCell ref="C53:M53"/>
    <mergeCell ref="C54:M54"/>
    <mergeCell ref="C55:M55"/>
    <mergeCell ref="C56:M56"/>
    <mergeCell ref="C57:M57"/>
    <mergeCell ref="C58:M58"/>
    <mergeCell ref="C59:M59"/>
    <mergeCell ref="C60:M60"/>
    <mergeCell ref="C61:M61"/>
    <mergeCell ref="J30:L30"/>
    <mergeCell ref="L43:M43"/>
    <mergeCell ref="K44:M44"/>
    <mergeCell ref="F46:F47"/>
    <mergeCell ref="L46:M47"/>
    <mergeCell ref="C16:M16"/>
    <mergeCell ref="C17:M17"/>
    <mergeCell ref="C2:M2"/>
    <mergeCell ref="C3:M3"/>
    <mergeCell ref="F4:G4"/>
    <mergeCell ref="I4:M4"/>
    <mergeCell ref="C5:M5"/>
    <mergeCell ref="C6:M6"/>
    <mergeCell ref="C13:M13"/>
    <mergeCell ref="F10:G10"/>
    <mergeCell ref="I10:J10"/>
    <mergeCell ref="C11:M11"/>
    <mergeCell ref="C12:M12"/>
    <mergeCell ref="C14:D14"/>
    <mergeCell ref="F14:M14"/>
    <mergeCell ref="C15:M15"/>
    <mergeCell ref="C7:D7"/>
    <mergeCell ref="I7:M7"/>
    <mergeCell ref="B8:B10"/>
    <mergeCell ref="C9:D9"/>
    <mergeCell ref="C10:D10"/>
    <mergeCell ref="A16:A52"/>
    <mergeCell ref="A53:A58"/>
    <mergeCell ref="A59:A61"/>
    <mergeCell ref="A2:A15"/>
    <mergeCell ref="B14:B15"/>
    <mergeCell ref="B18:B24"/>
    <mergeCell ref="B25:B28"/>
    <mergeCell ref="B32:B34"/>
    <mergeCell ref="B35:B44"/>
    <mergeCell ref="B45:B48"/>
  </mergeCells>
  <dataValidations count="1">
    <dataValidation type="list" allowBlank="1" showErrorMessage="1" sqref="I7" xr:uid="{00000000-0002-0000-0D00-000000000000}">
      <formula1>INDIRECT($C$7)</formula1>
    </dataValidation>
  </dataValidations>
  <hyperlinks>
    <hyperlink ref="B2" location="'Plan de acción'!A1" display="Nombre del indicador" xr:uid="{00000000-0004-0000-0D00-000000000000}"/>
  </hyperlinks>
  <pageMargins left="0.7" right="0.7" top="0.75" bottom="0.75"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1101</v>
      </c>
      <c r="C1" s="230"/>
      <c r="D1" s="230"/>
      <c r="E1" s="230"/>
      <c r="F1" s="230"/>
      <c r="G1" s="230"/>
      <c r="H1" s="230"/>
      <c r="I1" s="230"/>
      <c r="J1" s="230"/>
      <c r="K1" s="230"/>
      <c r="L1" s="230"/>
      <c r="M1" s="231"/>
    </row>
    <row r="2" spans="1:13" ht="15.75" customHeight="1">
      <c r="A2" s="1242" t="s">
        <v>890</v>
      </c>
      <c r="B2" s="233" t="s">
        <v>891</v>
      </c>
      <c r="C2" s="1374" t="s">
        <v>1102</v>
      </c>
      <c r="D2" s="1175"/>
      <c r="E2" s="1175"/>
      <c r="F2" s="1175"/>
      <c r="G2" s="1175"/>
      <c r="H2" s="1175"/>
      <c r="I2" s="1175"/>
      <c r="J2" s="1175"/>
      <c r="K2" s="1175"/>
      <c r="L2" s="1175"/>
      <c r="M2" s="1188"/>
    </row>
    <row r="3" spans="1:13" ht="15.75" customHeight="1">
      <c r="A3" s="1241"/>
      <c r="B3" s="455" t="s">
        <v>982</v>
      </c>
      <c r="C3" s="1270" t="s">
        <v>983</v>
      </c>
      <c r="D3" s="1175"/>
      <c r="E3" s="1175"/>
      <c r="F3" s="1175"/>
      <c r="G3" s="1175"/>
      <c r="H3" s="1175"/>
      <c r="I3" s="1175"/>
      <c r="J3" s="1175"/>
      <c r="K3" s="1175"/>
      <c r="L3" s="1175"/>
      <c r="M3" s="1322"/>
    </row>
    <row r="4" spans="1:13" ht="15.75" customHeight="1">
      <c r="A4" s="1241"/>
      <c r="B4" s="236" t="s">
        <v>293</v>
      </c>
      <c r="C4" s="345" t="s">
        <v>95</v>
      </c>
      <c r="D4" s="1312"/>
      <c r="E4" s="1188"/>
      <c r="F4" s="1302" t="s">
        <v>294</v>
      </c>
      <c r="G4" s="1188"/>
      <c r="H4" s="1312"/>
      <c r="I4" s="1175"/>
      <c r="J4" s="1175"/>
      <c r="K4" s="1175"/>
      <c r="L4" s="1175"/>
      <c r="M4" s="1188"/>
    </row>
    <row r="5" spans="1:13" ht="15.75" customHeight="1">
      <c r="A5" s="1241"/>
      <c r="B5" s="382" t="s">
        <v>898</v>
      </c>
      <c r="C5" s="1317"/>
      <c r="D5" s="1180"/>
      <c r="E5" s="1180"/>
      <c r="F5" s="1180"/>
      <c r="G5" s="1180"/>
      <c r="H5" s="1180"/>
      <c r="I5" s="1180"/>
      <c r="J5" s="1180"/>
      <c r="K5" s="1180"/>
      <c r="L5" s="1180"/>
      <c r="M5" s="1181"/>
    </row>
    <row r="6" spans="1:13" ht="15.75" customHeight="1">
      <c r="A6" s="1241"/>
      <c r="B6" s="382" t="s">
        <v>900</v>
      </c>
      <c r="C6" s="1312"/>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250" t="s">
        <v>376</v>
      </c>
      <c r="J7" s="1180"/>
      <c r="K7" s="1180"/>
      <c r="L7" s="1180"/>
      <c r="M7" s="1180"/>
    </row>
    <row r="8" spans="1:13" ht="15.75" customHeight="1">
      <c r="A8" s="1241"/>
      <c r="B8" s="1308" t="s">
        <v>903</v>
      </c>
      <c r="C8" s="1306"/>
      <c r="D8" s="1183"/>
      <c r="E8" s="1183"/>
      <c r="F8" s="1183"/>
      <c r="G8" s="1183"/>
      <c r="H8" s="1183"/>
      <c r="I8" s="1183"/>
      <c r="J8" s="1183"/>
      <c r="K8" s="1183"/>
      <c r="L8" s="1183"/>
      <c r="M8" s="1234"/>
    </row>
    <row r="9" spans="1:13" ht="15.75" customHeight="1">
      <c r="A9" s="1241"/>
      <c r="B9" s="1241"/>
      <c r="C9" s="1250" t="s">
        <v>863</v>
      </c>
      <c r="D9" s="1180"/>
      <c r="E9" s="140"/>
      <c r="F9" s="1251"/>
      <c r="G9" s="1252"/>
      <c r="H9" s="140"/>
      <c r="I9" s="1251"/>
      <c r="J9" s="1252"/>
      <c r="K9" s="140"/>
      <c r="L9" s="140"/>
      <c r="M9" s="374"/>
    </row>
    <row r="10" spans="1:13" ht="15.75" customHeight="1">
      <c r="A10" s="1241"/>
      <c r="B10" s="1309"/>
      <c r="C10" s="1250" t="s">
        <v>1058</v>
      </c>
      <c r="D10" s="1180"/>
      <c r="E10" s="375"/>
      <c r="F10" s="1375"/>
      <c r="G10" s="1180"/>
      <c r="H10" s="375"/>
      <c r="I10" s="1375"/>
      <c r="J10" s="1180"/>
      <c r="K10" s="375"/>
      <c r="L10" s="375"/>
      <c r="M10" s="376"/>
    </row>
    <row r="11" spans="1:13" ht="15.75" customHeight="1">
      <c r="A11" s="1241"/>
      <c r="B11" s="455" t="s">
        <v>905</v>
      </c>
      <c r="C11" s="1290" t="s">
        <v>1103</v>
      </c>
      <c r="D11" s="1180"/>
      <c r="E11" s="1180"/>
      <c r="F11" s="1180"/>
      <c r="G11" s="1180"/>
      <c r="H11" s="1180"/>
      <c r="I11" s="1180"/>
      <c r="J11" s="1180"/>
      <c r="K11" s="1180"/>
      <c r="L11" s="1180"/>
      <c r="M11" s="1181"/>
    </row>
    <row r="12" spans="1:13" ht="63.75" customHeight="1">
      <c r="A12" s="1241"/>
      <c r="B12" s="455" t="s">
        <v>985</v>
      </c>
      <c r="C12" s="1297" t="s">
        <v>1104</v>
      </c>
      <c r="D12" s="1175"/>
      <c r="E12" s="1175"/>
      <c r="F12" s="1175"/>
      <c r="G12" s="1175"/>
      <c r="H12" s="1175"/>
      <c r="I12" s="1175"/>
      <c r="J12" s="1175"/>
      <c r="K12" s="1175"/>
      <c r="L12" s="1175"/>
      <c r="M12" s="1188"/>
    </row>
    <row r="13" spans="1:13" ht="15.75" customHeight="1">
      <c r="A13" s="1241"/>
      <c r="B13" s="455" t="s">
        <v>987</v>
      </c>
      <c r="C13" s="1376" t="s">
        <v>1105</v>
      </c>
      <c r="D13" s="1185"/>
      <c r="E13" s="1185"/>
      <c r="F13" s="1185"/>
      <c r="G13" s="1185"/>
      <c r="H13" s="1185"/>
      <c r="I13" s="1185"/>
      <c r="J13" s="1185"/>
      <c r="K13" s="1185"/>
      <c r="L13" s="1185"/>
      <c r="M13" s="1186"/>
    </row>
    <row r="14" spans="1:13" ht="15.75" customHeight="1">
      <c r="A14" s="1241"/>
      <c r="B14" s="1308" t="s">
        <v>989</v>
      </c>
      <c r="C14" s="1312" t="s">
        <v>59</v>
      </c>
      <c r="D14" s="1188"/>
      <c r="E14" s="377" t="s">
        <v>108</v>
      </c>
      <c r="F14" s="1281" t="s">
        <v>430</v>
      </c>
      <c r="G14" s="1180"/>
      <c r="H14" s="1180"/>
      <c r="I14" s="1180"/>
      <c r="J14" s="1180"/>
      <c r="K14" s="1180"/>
      <c r="L14" s="1180"/>
      <c r="M14" s="1181"/>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58" t="s">
        <v>1106</v>
      </c>
      <c r="D16" s="1175"/>
      <c r="E16" s="1175"/>
      <c r="F16" s="1175"/>
      <c r="G16" s="1175"/>
      <c r="H16" s="1175"/>
      <c r="I16" s="1175"/>
      <c r="J16" s="1175"/>
      <c r="K16" s="1175"/>
      <c r="L16" s="1175"/>
      <c r="M16" s="1188"/>
    </row>
    <row r="17" spans="1:13" ht="15.75" customHeight="1">
      <c r="A17" s="1241"/>
      <c r="B17" s="455" t="s">
        <v>990</v>
      </c>
      <c r="C17" s="1374" t="s">
        <v>1107</v>
      </c>
      <c r="D17" s="1175"/>
      <c r="E17" s="1175"/>
      <c r="F17" s="1175"/>
      <c r="G17" s="1175"/>
      <c r="H17" s="1175"/>
      <c r="I17" s="1175"/>
      <c r="J17" s="1175"/>
      <c r="K17" s="1175"/>
      <c r="L17" s="1175"/>
      <c r="M17" s="1188"/>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345" t="s">
        <v>918</v>
      </c>
      <c r="E23" s="342" t="s">
        <v>919</v>
      </c>
      <c r="F23" s="373" t="s">
        <v>1108</v>
      </c>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918</v>
      </c>
      <c r="K26" s="140"/>
      <c r="L26" s="140"/>
      <c r="M26" s="374"/>
    </row>
    <row r="27" spans="1:13" ht="15.75" customHeight="1">
      <c r="A27" s="1241"/>
      <c r="B27" s="1241"/>
      <c r="C27" s="340" t="s">
        <v>925</v>
      </c>
      <c r="D27" s="68"/>
      <c r="E27" s="140"/>
      <c r="F27" s="342" t="s">
        <v>926</v>
      </c>
      <c r="G27" s="345"/>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0</v>
      </c>
      <c r="E30" s="140"/>
      <c r="F30" s="210" t="s">
        <v>930</v>
      </c>
      <c r="G30" s="68" t="s">
        <v>449</v>
      </c>
      <c r="H30" s="140"/>
      <c r="I30" s="210" t="s">
        <v>931</v>
      </c>
      <c r="J30" s="1312" t="s">
        <v>449</v>
      </c>
      <c r="K30" s="1188"/>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390">
        <v>8</v>
      </c>
      <c r="E37" s="391">
        <v>2023</v>
      </c>
      <c r="F37" s="390">
        <v>8</v>
      </c>
      <c r="G37" s="391">
        <v>2024</v>
      </c>
      <c r="H37" s="390">
        <v>8</v>
      </c>
      <c r="I37" s="391">
        <v>2025</v>
      </c>
      <c r="J37" s="390">
        <v>8</v>
      </c>
      <c r="K37" s="391">
        <v>2026</v>
      </c>
      <c r="L37" s="390">
        <v>8</v>
      </c>
      <c r="M37" s="391">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390">
        <v>8</v>
      </c>
      <c r="E39" s="391">
        <v>2028</v>
      </c>
      <c r="F39" s="390">
        <v>8</v>
      </c>
      <c r="G39" s="391">
        <v>2029</v>
      </c>
      <c r="H39" s="390">
        <v>8</v>
      </c>
      <c r="I39" s="391">
        <v>2030</v>
      </c>
      <c r="J39" s="390">
        <v>8</v>
      </c>
      <c r="K39" s="391">
        <v>2031</v>
      </c>
      <c r="L39" s="390">
        <v>8</v>
      </c>
      <c r="M39" s="391">
        <v>2032</v>
      </c>
    </row>
    <row r="40" spans="1:13" ht="15.75" customHeight="1">
      <c r="A40" s="1241"/>
      <c r="B40" s="1241"/>
      <c r="C40" s="340"/>
      <c r="D40" s="140" t="s">
        <v>948</v>
      </c>
      <c r="E40" s="140"/>
      <c r="F40" s="140" t="s">
        <v>949</v>
      </c>
      <c r="G40" s="140"/>
      <c r="H40" s="140" t="s">
        <v>950</v>
      </c>
      <c r="I40" s="140"/>
      <c r="J40" s="140" t="s">
        <v>951</v>
      </c>
      <c r="K40" s="140"/>
      <c r="L40" s="140" t="s">
        <v>952</v>
      </c>
      <c r="M40" s="374"/>
    </row>
    <row r="41" spans="1:13" ht="15.75" customHeight="1">
      <c r="A41" s="1241"/>
      <c r="B41" s="1241"/>
      <c r="C41" s="340"/>
      <c r="D41" s="390">
        <v>8</v>
      </c>
      <c r="E41" s="391">
        <v>2033</v>
      </c>
      <c r="F41" s="390">
        <v>8</v>
      </c>
      <c r="G41" s="391">
        <v>2034</v>
      </c>
      <c r="H41" s="390">
        <v>8</v>
      </c>
      <c r="I41" s="391">
        <v>2035</v>
      </c>
      <c r="J41" s="390">
        <v>8</v>
      </c>
      <c r="K41" s="391">
        <v>2036</v>
      </c>
      <c r="L41" s="390">
        <v>8</v>
      </c>
      <c r="M41" s="391">
        <v>2037</v>
      </c>
    </row>
    <row r="42" spans="1:13" ht="15.75" customHeight="1">
      <c r="A42" s="1241"/>
      <c r="B42" s="1241"/>
      <c r="C42" s="340"/>
      <c r="D42" s="253" t="s">
        <v>953</v>
      </c>
      <c r="E42" s="140"/>
      <c r="F42" s="253" t="s">
        <v>1109</v>
      </c>
      <c r="G42" s="140"/>
      <c r="H42" s="140" t="s">
        <v>1110</v>
      </c>
      <c r="I42" s="140"/>
      <c r="J42" s="140" t="s">
        <v>957</v>
      </c>
      <c r="K42" s="140"/>
      <c r="L42" s="394"/>
      <c r="M42" s="374"/>
    </row>
    <row r="43" spans="1:13" ht="15.75" customHeight="1">
      <c r="A43" s="1241"/>
      <c r="B43" s="1241"/>
      <c r="C43" s="340"/>
      <c r="D43" s="390">
        <v>8</v>
      </c>
      <c r="E43" s="391">
        <v>2038</v>
      </c>
      <c r="F43" s="211">
        <v>8</v>
      </c>
      <c r="G43" s="276">
        <v>2039</v>
      </c>
      <c r="H43" s="266">
        <v>8</v>
      </c>
      <c r="I43" s="498">
        <v>2040</v>
      </c>
      <c r="J43" s="1254">
        <f>D37+F37+H37+J37+L37+L39+J39+H39+F39+D39+D41+F41+H41+J41+L41+D43+F43+H43</f>
        <v>144</v>
      </c>
      <c r="K43" s="1188"/>
      <c r="L43" s="394"/>
      <c r="M43" s="374"/>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306"/>
      <c r="H46" s="1183"/>
      <c r="I46" s="1183"/>
      <c r="J46" s="1234"/>
      <c r="K46" s="333" t="s">
        <v>960</v>
      </c>
      <c r="L46" s="1255"/>
      <c r="M46" s="1234"/>
    </row>
    <row r="47" spans="1:13" ht="15.75" customHeight="1">
      <c r="A47" s="1241"/>
      <c r="B47" s="1241"/>
      <c r="C47" s="379"/>
      <c r="D47" s="68"/>
      <c r="E47" s="68" t="s">
        <v>918</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62.25" customHeight="1">
      <c r="A49" s="1241"/>
      <c r="B49" s="455" t="s">
        <v>961</v>
      </c>
      <c r="C49" s="1290" t="s">
        <v>1111</v>
      </c>
      <c r="D49" s="1180"/>
      <c r="E49" s="1180"/>
      <c r="F49" s="1180"/>
      <c r="G49" s="1180"/>
      <c r="H49" s="1180"/>
      <c r="I49" s="1180"/>
      <c r="J49" s="1180"/>
      <c r="K49" s="1180"/>
      <c r="L49" s="1180"/>
      <c r="M49" s="1181"/>
    </row>
    <row r="50" spans="1:13" ht="15.75" customHeight="1">
      <c r="A50" s="1241"/>
      <c r="B50" s="455" t="s">
        <v>996</v>
      </c>
      <c r="C50" s="1258" t="s">
        <v>1112</v>
      </c>
      <c r="D50" s="1175"/>
      <c r="E50" s="1175"/>
      <c r="F50" s="1175"/>
      <c r="G50" s="1175"/>
      <c r="H50" s="1175"/>
      <c r="I50" s="1175"/>
      <c r="J50" s="1175"/>
      <c r="K50" s="1175"/>
      <c r="L50" s="1175"/>
      <c r="M50" s="1188"/>
    </row>
    <row r="51" spans="1:13" ht="15.75" customHeight="1">
      <c r="A51" s="1241"/>
      <c r="B51" s="455" t="s">
        <v>965</v>
      </c>
      <c r="C51" s="1258">
        <v>30</v>
      </c>
      <c r="D51" s="1175"/>
      <c r="E51" s="1175"/>
      <c r="F51" s="1175"/>
      <c r="G51" s="1175"/>
      <c r="H51" s="1175"/>
      <c r="I51" s="1175"/>
      <c r="J51" s="1175"/>
      <c r="K51" s="1175"/>
      <c r="L51" s="1175"/>
      <c r="M51" s="1188"/>
    </row>
    <row r="52" spans="1:13" ht="15.75" customHeight="1">
      <c r="A52" s="1241"/>
      <c r="B52" s="455" t="s">
        <v>966</v>
      </c>
      <c r="C52" s="1312" t="s">
        <v>449</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970</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297" t="s">
        <v>1038</v>
      </c>
      <c r="D59" s="1175"/>
      <c r="E59" s="1175"/>
      <c r="F59" s="1175"/>
      <c r="G59" s="1175"/>
      <c r="H59" s="1175"/>
      <c r="I59" s="1175"/>
      <c r="J59" s="1175"/>
      <c r="K59" s="1175"/>
      <c r="L59" s="1175"/>
      <c r="M59" s="1188"/>
    </row>
    <row r="60" spans="1:13" ht="30" customHeight="1">
      <c r="A60" s="1241"/>
      <c r="B60" s="240" t="s">
        <v>979</v>
      </c>
      <c r="C60" s="1297" t="s">
        <v>980</v>
      </c>
      <c r="D60" s="1175"/>
      <c r="E60" s="1175"/>
      <c r="F60" s="1175"/>
      <c r="G60" s="1175"/>
      <c r="H60" s="1175"/>
      <c r="I60" s="1175"/>
      <c r="J60" s="1175"/>
      <c r="K60" s="1175"/>
      <c r="L60" s="1175"/>
      <c r="M60" s="1188"/>
    </row>
    <row r="61" spans="1:13" ht="30" customHeight="1">
      <c r="A61" s="1241"/>
      <c r="B61" s="608" t="s">
        <v>297</v>
      </c>
      <c r="C61" s="1297"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5">
    <mergeCell ref="C62:M62"/>
    <mergeCell ref="C49:M49"/>
    <mergeCell ref="C50:M50"/>
    <mergeCell ref="C51:M51"/>
    <mergeCell ref="C52:M52"/>
    <mergeCell ref="C53:M53"/>
    <mergeCell ref="C54:M54"/>
    <mergeCell ref="C55:M55"/>
    <mergeCell ref="C56:M56"/>
    <mergeCell ref="C57:M57"/>
    <mergeCell ref="C58:M58"/>
    <mergeCell ref="C59:M59"/>
    <mergeCell ref="C60:M60"/>
    <mergeCell ref="J43:K43"/>
    <mergeCell ref="F46:F47"/>
    <mergeCell ref="G46:J47"/>
    <mergeCell ref="L46:M47"/>
    <mergeCell ref="C61:M61"/>
    <mergeCell ref="I9:J9"/>
    <mergeCell ref="I10:J10"/>
    <mergeCell ref="C9:D9"/>
    <mergeCell ref="F9:G9"/>
    <mergeCell ref="J30:K30"/>
    <mergeCell ref="A53:A58"/>
    <mergeCell ref="A59:A61"/>
    <mergeCell ref="A2:A15"/>
    <mergeCell ref="B14:B15"/>
    <mergeCell ref="B18:B24"/>
    <mergeCell ref="B25:B28"/>
    <mergeCell ref="B32:B34"/>
    <mergeCell ref="B35:B44"/>
    <mergeCell ref="B45:B48"/>
    <mergeCell ref="B8:B10"/>
    <mergeCell ref="C7:D7"/>
    <mergeCell ref="E7:G7"/>
    <mergeCell ref="I7:M7"/>
    <mergeCell ref="C6:M6"/>
    <mergeCell ref="A16:A52"/>
    <mergeCell ref="C10:D10"/>
    <mergeCell ref="C14:D14"/>
    <mergeCell ref="C11:M11"/>
    <mergeCell ref="C12:M12"/>
    <mergeCell ref="F14:M14"/>
    <mergeCell ref="F10:G10"/>
    <mergeCell ref="C13:M13"/>
    <mergeCell ref="C8:M8"/>
    <mergeCell ref="C15:M15"/>
    <mergeCell ref="C16:M16"/>
    <mergeCell ref="C17:M17"/>
    <mergeCell ref="C2:M2"/>
    <mergeCell ref="C3:M3"/>
    <mergeCell ref="F4:G4"/>
    <mergeCell ref="H4:M4"/>
    <mergeCell ref="C5:M5"/>
    <mergeCell ref="D4:E4"/>
  </mergeCells>
  <hyperlinks>
    <hyperlink ref="B2" location="'Plan de acción'!A1" display="Nombre del indicador" xr:uid="{00000000-0004-0000-0E00-000000000000}"/>
    <hyperlink ref="C57" r:id="rId1" xr:uid="{00000000-0004-0000-0E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E00-000000000000}">
          <x14:formula1>
            <xm:f>Desplegables!$I$4:$I$18</xm:f>
          </x14:formula1>
          <xm:sqref>C7</xm:sqref>
        </x14:dataValidation>
        <x14:dataValidation type="list" allowBlank="1" showErrorMessage="1" xr:uid="{00000000-0002-0000-0E00-000001000000}">
          <x14:formula1>
            <xm:f>Desplegables!$L$24:$L$39</xm:f>
          </x14:formula1>
          <xm:sqref>C14</xm:sqref>
        </x14:dataValidation>
        <x14:dataValidation type="list" allowBlank="1" showErrorMessage="1" xr:uid="{00000000-0002-0000-0E00-000002000000}">
          <x14:formula1>
            <xm:f>Desplegables!$B$45:$B$46</xm:f>
          </x14:formula1>
          <xm:sqref>C4</xm:sqref>
        </x14:dataValidation>
        <x14:dataValidation type="list" allowBlank="1" showErrorMessage="1" xr:uid="{00000000-0002-0000-0E00-000003000000}">
          <x14:formula1>
            <xm:f>Desplegables!$B$50:$B$52</xm:f>
          </x14:formula1>
          <xm:sqref>G46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M57"/>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68"/>
      <c r="B1" s="1391" t="s">
        <v>1113</v>
      </c>
      <c r="C1" s="1175"/>
      <c r="D1" s="1175"/>
      <c r="E1" s="1175"/>
      <c r="F1" s="1175"/>
      <c r="G1" s="1175"/>
      <c r="H1" s="1175"/>
      <c r="I1" s="1175"/>
      <c r="J1" s="1175"/>
      <c r="K1" s="1175"/>
      <c r="L1" s="1175"/>
      <c r="M1" s="1188"/>
    </row>
    <row r="2" spans="1:13" ht="15.75" customHeight="1">
      <c r="A2" s="1379" t="s">
        <v>890</v>
      </c>
      <c r="B2" s="609" t="s">
        <v>891</v>
      </c>
      <c r="C2" s="1297" t="s">
        <v>434</v>
      </c>
      <c r="D2" s="1175"/>
      <c r="E2" s="1175"/>
      <c r="F2" s="1175"/>
      <c r="G2" s="1175"/>
      <c r="H2" s="1175"/>
      <c r="I2" s="1175"/>
      <c r="J2" s="1175"/>
      <c r="K2" s="1175"/>
      <c r="L2" s="1175"/>
      <c r="M2" s="1188"/>
    </row>
    <row r="3" spans="1:13" ht="45" customHeight="1">
      <c r="A3" s="1378"/>
      <c r="B3" s="610" t="s">
        <v>893</v>
      </c>
      <c r="C3" s="1291" t="s">
        <v>1114</v>
      </c>
      <c r="D3" s="1175"/>
      <c r="E3" s="1175"/>
      <c r="F3" s="1175"/>
      <c r="G3" s="1175"/>
      <c r="H3" s="1175"/>
      <c r="I3" s="1175"/>
      <c r="J3" s="1175"/>
      <c r="K3" s="1175"/>
      <c r="L3" s="1175"/>
      <c r="M3" s="1188"/>
    </row>
    <row r="4" spans="1:13" ht="15.75" customHeight="1">
      <c r="A4" s="1378"/>
      <c r="B4" s="610" t="s">
        <v>293</v>
      </c>
      <c r="C4" s="239" t="s">
        <v>93</v>
      </c>
      <c r="D4" s="1317" t="s">
        <v>895</v>
      </c>
      <c r="E4" s="1181"/>
      <c r="F4" s="1267" t="s">
        <v>896</v>
      </c>
      <c r="G4" s="1188"/>
      <c r="H4" s="238">
        <v>27</v>
      </c>
      <c r="I4" s="1315" t="s">
        <v>897</v>
      </c>
      <c r="J4" s="1180"/>
      <c r="K4" s="1180"/>
      <c r="L4" s="1180"/>
      <c r="M4" s="1181"/>
    </row>
    <row r="5" spans="1:13" ht="15.75" customHeight="1">
      <c r="A5" s="1378"/>
      <c r="B5" s="610" t="s">
        <v>898</v>
      </c>
      <c r="C5" s="1392" t="s">
        <v>899</v>
      </c>
      <c r="D5" s="1252"/>
      <c r="E5" s="1252"/>
      <c r="F5" s="1252"/>
      <c r="G5" s="1252"/>
      <c r="H5" s="1252"/>
      <c r="I5" s="1252"/>
      <c r="J5" s="1252"/>
      <c r="K5" s="1252"/>
      <c r="L5" s="1252"/>
      <c r="M5" s="1260"/>
    </row>
    <row r="6" spans="1:13" ht="15.75" customHeight="1">
      <c r="A6" s="1378"/>
      <c r="B6" s="610" t="s">
        <v>900</v>
      </c>
      <c r="C6" s="1269" t="s">
        <v>901</v>
      </c>
      <c r="D6" s="1175"/>
      <c r="E6" s="1175"/>
      <c r="F6" s="1175"/>
      <c r="G6" s="1175"/>
      <c r="H6" s="1175"/>
      <c r="I6" s="1175"/>
      <c r="J6" s="1175"/>
      <c r="K6" s="1175"/>
      <c r="L6" s="1175"/>
      <c r="M6" s="1188"/>
    </row>
    <row r="7" spans="1:13" ht="15.75" customHeight="1">
      <c r="A7" s="1378"/>
      <c r="B7" s="610" t="s">
        <v>902</v>
      </c>
      <c r="C7" s="1389" t="s">
        <v>35</v>
      </c>
      <c r="D7" s="1234"/>
      <c r="E7" s="1390"/>
      <c r="F7" s="1390"/>
      <c r="G7" s="1234"/>
      <c r="H7" s="370" t="s">
        <v>297</v>
      </c>
      <c r="I7" s="1305" t="s">
        <v>60</v>
      </c>
      <c r="J7" s="1183"/>
      <c r="K7" s="1183"/>
      <c r="L7" s="1183"/>
      <c r="M7" s="1234"/>
    </row>
    <row r="8" spans="1:13" ht="15.75" customHeight="1">
      <c r="A8" s="1378"/>
      <c r="B8" s="1381" t="s">
        <v>903</v>
      </c>
      <c r="C8" s="1382" t="s">
        <v>904</v>
      </c>
      <c r="D8" s="1252"/>
      <c r="E8" s="1252"/>
      <c r="F8" s="1301" t="s">
        <v>1115</v>
      </c>
      <c r="G8" s="1252"/>
      <c r="H8" s="1301"/>
      <c r="I8" s="140"/>
      <c r="J8" s="140"/>
      <c r="K8" s="140"/>
      <c r="L8" s="140"/>
      <c r="M8" s="374"/>
    </row>
    <row r="9" spans="1:13" ht="15.75" customHeight="1">
      <c r="A9" s="1378"/>
      <c r="B9" s="1378"/>
      <c r="C9" s="1378"/>
      <c r="D9" s="1252"/>
      <c r="E9" s="1252"/>
      <c r="F9" s="1252"/>
      <c r="G9" s="1252"/>
      <c r="H9" s="1252"/>
      <c r="I9" s="140" t="s">
        <v>1057</v>
      </c>
      <c r="J9" s="140"/>
      <c r="K9" s="140" t="s">
        <v>107</v>
      </c>
      <c r="L9" s="140"/>
      <c r="M9" s="374"/>
    </row>
    <row r="10" spans="1:13" ht="15.75" customHeight="1">
      <c r="A10" s="1378"/>
      <c r="B10" s="1235"/>
      <c r="C10" s="1383" t="s">
        <v>1058</v>
      </c>
      <c r="D10" s="1180"/>
      <c r="E10" s="1180"/>
      <c r="F10" s="1375" t="s">
        <v>1058</v>
      </c>
      <c r="G10" s="1180"/>
      <c r="H10" s="1180"/>
      <c r="I10" s="1375" t="s">
        <v>1058</v>
      </c>
      <c r="J10" s="1180"/>
      <c r="K10" s="1375" t="s">
        <v>297</v>
      </c>
      <c r="L10" s="1180"/>
      <c r="M10" s="1181"/>
    </row>
    <row r="11" spans="1:13" ht="15.75" customHeight="1">
      <c r="A11" s="1235"/>
      <c r="B11" s="610" t="s">
        <v>905</v>
      </c>
      <c r="C11" s="1383" t="s">
        <v>1116</v>
      </c>
      <c r="D11" s="1180"/>
      <c r="E11" s="1180"/>
      <c r="F11" s="1180"/>
      <c r="G11" s="1180"/>
      <c r="H11" s="1180"/>
      <c r="I11" s="1180"/>
      <c r="J11" s="1180"/>
      <c r="K11" s="1180"/>
      <c r="L11" s="1180"/>
      <c r="M11" s="1181"/>
    </row>
    <row r="12" spans="1:13" ht="15.75" customHeight="1">
      <c r="A12" s="1377" t="s">
        <v>238</v>
      </c>
      <c r="B12" s="610" t="s">
        <v>282</v>
      </c>
      <c r="C12" s="1299" t="s">
        <v>1117</v>
      </c>
      <c r="D12" s="1183"/>
      <c r="E12" s="1183"/>
      <c r="F12" s="1183"/>
      <c r="G12" s="1183"/>
      <c r="H12" s="1183"/>
      <c r="I12" s="1183"/>
      <c r="J12" s="1183"/>
      <c r="K12" s="1183"/>
      <c r="L12" s="1183"/>
      <c r="M12" s="1234"/>
    </row>
    <row r="13" spans="1:13" ht="15.75" customHeight="1">
      <c r="A13" s="1378"/>
      <c r="B13" s="1381" t="s">
        <v>908</v>
      </c>
      <c r="C13" s="369"/>
      <c r="D13" s="371"/>
      <c r="E13" s="371"/>
      <c r="F13" s="371"/>
      <c r="G13" s="371"/>
      <c r="H13" s="371"/>
      <c r="I13" s="371"/>
      <c r="J13" s="371"/>
      <c r="K13" s="371"/>
      <c r="L13" s="371"/>
      <c r="M13" s="372"/>
    </row>
    <row r="14" spans="1:13" ht="15.75" customHeight="1">
      <c r="A14" s="1378"/>
      <c r="B14" s="1378"/>
      <c r="C14" s="379"/>
      <c r="D14" s="140"/>
      <c r="E14" s="140"/>
      <c r="F14" s="140"/>
      <c r="G14" s="140"/>
      <c r="H14" s="140"/>
      <c r="I14" s="140"/>
      <c r="J14" s="140"/>
      <c r="K14" s="140"/>
      <c r="L14" s="140"/>
      <c r="M14" s="374"/>
    </row>
    <row r="15" spans="1:13" ht="15.75" customHeight="1">
      <c r="A15" s="1378"/>
      <c r="B15" s="1378"/>
      <c r="C15" s="340" t="s">
        <v>909</v>
      </c>
      <c r="D15" s="68"/>
      <c r="E15" s="342" t="s">
        <v>910</v>
      </c>
      <c r="F15" s="68"/>
      <c r="G15" s="342" t="s">
        <v>911</v>
      </c>
      <c r="H15" s="68"/>
      <c r="I15" s="342" t="s">
        <v>912</v>
      </c>
      <c r="J15" s="68"/>
      <c r="K15" s="342"/>
      <c r="L15" s="342"/>
      <c r="M15" s="374"/>
    </row>
    <row r="16" spans="1:13" ht="15.75" customHeight="1">
      <c r="A16" s="1378"/>
      <c r="B16" s="1378"/>
      <c r="C16" s="340" t="s">
        <v>913</v>
      </c>
      <c r="D16" s="68"/>
      <c r="E16" s="342" t="s">
        <v>914</v>
      </c>
      <c r="F16" s="68"/>
      <c r="G16" s="342" t="s">
        <v>915</v>
      </c>
      <c r="H16" s="68"/>
      <c r="I16" s="342"/>
      <c r="J16" s="140"/>
      <c r="K16" s="342"/>
      <c r="L16" s="342"/>
      <c r="M16" s="374"/>
    </row>
    <row r="17" spans="1:13" ht="15.75" customHeight="1">
      <c r="A17" s="1378"/>
      <c r="B17" s="1378"/>
      <c r="C17" s="340" t="s">
        <v>916</v>
      </c>
      <c r="D17" s="68"/>
      <c r="E17" s="342" t="s">
        <v>917</v>
      </c>
      <c r="F17" s="68"/>
      <c r="G17" s="342"/>
      <c r="H17" s="140"/>
      <c r="I17" s="342"/>
      <c r="J17" s="140"/>
      <c r="K17" s="342"/>
      <c r="L17" s="342"/>
      <c r="M17" s="374"/>
    </row>
    <row r="18" spans="1:13" ht="17.25" customHeight="1">
      <c r="A18" s="1378"/>
      <c r="B18" s="1378"/>
      <c r="C18" s="340" t="s">
        <v>105</v>
      </c>
      <c r="D18" s="68"/>
      <c r="E18" s="342" t="s">
        <v>919</v>
      </c>
      <c r="F18" s="250" t="s">
        <v>1118</v>
      </c>
      <c r="G18" s="375"/>
      <c r="H18" s="375"/>
      <c r="I18" s="375"/>
      <c r="J18" s="375"/>
      <c r="K18" s="375"/>
      <c r="L18" s="140"/>
      <c r="M18" s="374"/>
    </row>
    <row r="19" spans="1:13" ht="9" customHeight="1">
      <c r="A19" s="1378"/>
      <c r="B19" s="1235"/>
      <c r="C19" s="140"/>
      <c r="D19" s="140"/>
      <c r="E19" s="140"/>
      <c r="F19" s="140"/>
      <c r="G19" s="140"/>
      <c r="H19" s="140"/>
      <c r="I19" s="140"/>
      <c r="J19" s="140"/>
      <c r="K19" s="140"/>
      <c r="L19" s="140"/>
      <c r="M19" s="140"/>
    </row>
    <row r="20" spans="1:13" ht="15.75" customHeight="1">
      <c r="A20" s="1378"/>
      <c r="B20" s="1381" t="s">
        <v>921</v>
      </c>
      <c r="C20" s="369"/>
      <c r="D20" s="371"/>
      <c r="E20" s="371"/>
      <c r="F20" s="371"/>
      <c r="G20" s="371"/>
      <c r="H20" s="371"/>
      <c r="I20" s="371"/>
      <c r="J20" s="371"/>
      <c r="K20" s="371"/>
      <c r="L20" s="371"/>
      <c r="M20" s="372"/>
    </row>
    <row r="21" spans="1:13" ht="15.75" customHeight="1">
      <c r="A21" s="1378"/>
      <c r="B21" s="1378"/>
      <c r="C21" s="340" t="s">
        <v>922</v>
      </c>
      <c r="D21" s="68"/>
      <c r="E21" s="140"/>
      <c r="F21" s="342" t="s">
        <v>923</v>
      </c>
      <c r="G21" s="68"/>
      <c r="H21" s="140"/>
      <c r="I21" s="342" t="s">
        <v>924</v>
      </c>
      <c r="J21" s="68"/>
      <c r="K21" s="140"/>
      <c r="L21" s="140"/>
      <c r="M21" s="374"/>
    </row>
    <row r="22" spans="1:13" ht="15.75" customHeight="1">
      <c r="A22" s="1378"/>
      <c r="B22" s="1378"/>
      <c r="C22" s="340" t="s">
        <v>925</v>
      </c>
      <c r="D22" s="68"/>
      <c r="E22" s="140"/>
      <c r="F22" s="342" t="s">
        <v>926</v>
      </c>
      <c r="G22" s="68"/>
      <c r="H22" s="140"/>
      <c r="I22" s="342" t="s">
        <v>1119</v>
      </c>
      <c r="J22" s="68" t="s">
        <v>992</v>
      </c>
      <c r="K22" s="140"/>
      <c r="L22" s="140"/>
      <c r="M22" s="374"/>
    </row>
    <row r="23" spans="1:13" ht="15.75" customHeight="1">
      <c r="A23" s="1378"/>
      <c r="B23" s="1378"/>
      <c r="C23" s="379"/>
      <c r="D23" s="140"/>
      <c r="E23" s="140"/>
      <c r="F23" s="140"/>
      <c r="G23" s="140"/>
      <c r="H23" s="140"/>
      <c r="I23" s="140"/>
      <c r="J23" s="140"/>
      <c r="K23" s="140"/>
      <c r="L23" s="140"/>
      <c r="M23" s="374"/>
    </row>
    <row r="24" spans="1:13" ht="9.75" customHeight="1">
      <c r="A24" s="1378"/>
      <c r="B24" s="1385" t="s">
        <v>928</v>
      </c>
      <c r="C24" s="369"/>
      <c r="D24" s="371"/>
      <c r="E24" s="371"/>
      <c r="F24" s="371"/>
      <c r="G24" s="371"/>
      <c r="H24" s="371"/>
      <c r="I24" s="371"/>
      <c r="J24" s="371"/>
      <c r="K24" s="371"/>
      <c r="L24" s="371"/>
      <c r="M24" s="372"/>
    </row>
    <row r="25" spans="1:13" ht="15.75" customHeight="1">
      <c r="A25" s="1378"/>
      <c r="B25" s="1252"/>
      <c r="C25" s="340" t="s">
        <v>929</v>
      </c>
      <c r="D25" s="381">
        <v>0.57999999999999996</v>
      </c>
      <c r="E25" s="140"/>
      <c r="F25" s="210" t="s">
        <v>930</v>
      </c>
      <c r="G25" s="351">
        <v>2022</v>
      </c>
      <c r="H25" s="140"/>
      <c r="I25" s="210" t="s">
        <v>931</v>
      </c>
      <c r="J25" s="1297" t="s">
        <v>1120</v>
      </c>
      <c r="K25" s="1175"/>
      <c r="L25" s="1175"/>
      <c r="M25" s="1188"/>
    </row>
    <row r="26" spans="1:13" ht="15.75" customHeight="1">
      <c r="A26" s="1378"/>
      <c r="B26" s="1180"/>
      <c r="C26" s="1383"/>
      <c r="D26" s="1180"/>
      <c r="E26" s="1180"/>
      <c r="F26" s="1180"/>
      <c r="G26" s="1180"/>
      <c r="H26" s="1180"/>
      <c r="I26" s="1180"/>
      <c r="J26" s="1180"/>
      <c r="K26" s="1180"/>
      <c r="L26" s="1180"/>
      <c r="M26" s="1181"/>
    </row>
    <row r="27" spans="1:13" ht="15.75" customHeight="1">
      <c r="A27" s="1378"/>
      <c r="B27" s="1381" t="s">
        <v>933</v>
      </c>
      <c r="C27" s="611"/>
      <c r="D27" s="386"/>
      <c r="E27" s="386"/>
      <c r="F27" s="386"/>
      <c r="G27" s="386"/>
      <c r="H27" s="386"/>
      <c r="I27" s="386"/>
      <c r="J27" s="386"/>
      <c r="K27" s="386"/>
      <c r="L27" s="140"/>
      <c r="M27" s="374"/>
    </row>
    <row r="28" spans="1:13" ht="15.75" customHeight="1">
      <c r="A28" s="1378"/>
      <c r="B28" s="1378"/>
      <c r="C28" s="331" t="s">
        <v>934</v>
      </c>
      <c r="D28" s="385">
        <v>2026</v>
      </c>
      <c r="E28" s="386"/>
      <c r="F28" s="140" t="s">
        <v>935</v>
      </c>
      <c r="G28" s="605" t="s">
        <v>936</v>
      </c>
      <c r="H28" s="386"/>
      <c r="I28" s="210"/>
      <c r="J28" s="386"/>
      <c r="K28" s="386"/>
      <c r="L28" s="140"/>
      <c r="M28" s="374"/>
    </row>
    <row r="29" spans="1:13" ht="15.75" customHeight="1">
      <c r="A29" s="1378"/>
      <c r="B29" s="1378"/>
      <c r="C29" s="335"/>
      <c r="D29" s="388"/>
      <c r="E29" s="389"/>
      <c r="F29" s="375"/>
      <c r="G29" s="389"/>
      <c r="H29" s="389"/>
      <c r="I29" s="272"/>
      <c r="J29" s="389"/>
      <c r="K29" s="389"/>
      <c r="L29" s="375"/>
      <c r="M29" s="376"/>
    </row>
    <row r="30" spans="1:13" ht="15.75" customHeight="1">
      <c r="A30" s="1378"/>
      <c r="B30" s="1384" t="s">
        <v>937</v>
      </c>
      <c r="C30" s="379"/>
      <c r="D30" s="140"/>
      <c r="E30" s="140"/>
      <c r="F30" s="140"/>
      <c r="G30" s="140"/>
      <c r="H30" s="140"/>
      <c r="I30" s="140"/>
      <c r="J30" s="140"/>
      <c r="K30" s="140"/>
      <c r="L30" s="140"/>
      <c r="M30" s="374"/>
    </row>
    <row r="31" spans="1:13" ht="15.75" customHeight="1">
      <c r="A31" s="1378"/>
      <c r="B31" s="1378"/>
      <c r="C31" s="340"/>
      <c r="D31" s="140" t="s">
        <v>938</v>
      </c>
      <c r="E31" s="140"/>
      <c r="F31" s="140" t="s">
        <v>939</v>
      </c>
      <c r="G31" s="140"/>
      <c r="H31" s="140" t="s">
        <v>940</v>
      </c>
      <c r="I31" s="140"/>
      <c r="J31" s="140" t="s">
        <v>941</v>
      </c>
      <c r="K31" s="140"/>
      <c r="L31" s="140" t="s">
        <v>942</v>
      </c>
      <c r="M31" s="374"/>
    </row>
    <row r="32" spans="1:13" ht="15.75" customHeight="1">
      <c r="A32" s="1378"/>
      <c r="B32" s="1378"/>
      <c r="C32" s="612"/>
      <c r="D32" s="613"/>
      <c r="E32" s="614">
        <v>2022</v>
      </c>
      <c r="F32" s="614"/>
      <c r="G32" s="614">
        <v>2023</v>
      </c>
      <c r="H32" s="614"/>
      <c r="I32" s="615">
        <v>2024</v>
      </c>
      <c r="J32" s="68"/>
      <c r="K32" s="616">
        <v>2025</v>
      </c>
      <c r="L32" s="617">
        <v>0.6</v>
      </c>
      <c r="M32" s="618">
        <v>2026</v>
      </c>
    </row>
    <row r="33" spans="1:13" ht="15.75" customHeight="1">
      <c r="A33" s="1378"/>
      <c r="B33" s="1378"/>
      <c r="C33" s="340"/>
      <c r="D33" s="619" t="s">
        <v>943</v>
      </c>
      <c r="E33" s="619"/>
      <c r="F33" s="619" t="s">
        <v>944</v>
      </c>
      <c r="G33" s="619"/>
      <c r="H33" s="620" t="s">
        <v>945</v>
      </c>
      <c r="I33" s="620"/>
      <c r="J33" s="620" t="s">
        <v>946</v>
      </c>
      <c r="K33" s="619"/>
      <c r="L33" s="619" t="s">
        <v>947</v>
      </c>
      <c r="M33" s="374"/>
    </row>
    <row r="34" spans="1:13" ht="15.75" customHeight="1">
      <c r="A34" s="1378"/>
      <c r="B34" s="1378"/>
      <c r="C34" s="340"/>
      <c r="D34" s="614"/>
      <c r="E34" s="614">
        <v>2027</v>
      </c>
      <c r="F34" s="614"/>
      <c r="G34" s="614">
        <v>2028</v>
      </c>
      <c r="H34" s="614"/>
      <c r="I34" s="614">
        <v>2029</v>
      </c>
      <c r="J34" s="613">
        <v>0.62</v>
      </c>
      <c r="K34" s="614">
        <v>2030</v>
      </c>
      <c r="L34" s="614"/>
      <c r="M34" s="68">
        <v>2031</v>
      </c>
    </row>
    <row r="35" spans="1:13" ht="15.75" customHeight="1">
      <c r="A35" s="1378"/>
      <c r="B35" s="1378"/>
      <c r="C35" s="340"/>
      <c r="D35" s="619" t="s">
        <v>948</v>
      </c>
      <c r="E35" s="619"/>
      <c r="F35" s="619" t="s">
        <v>949</v>
      </c>
      <c r="G35" s="619"/>
      <c r="H35" s="620" t="s">
        <v>950</v>
      </c>
      <c r="I35" s="620"/>
      <c r="J35" s="620" t="s">
        <v>951</v>
      </c>
      <c r="K35" s="619"/>
      <c r="L35" s="619" t="s">
        <v>952</v>
      </c>
      <c r="M35" s="374"/>
    </row>
    <row r="36" spans="1:13" ht="15.75" customHeight="1">
      <c r="A36" s="1378"/>
      <c r="B36" s="1378"/>
      <c r="C36" s="340"/>
      <c r="D36" s="614"/>
      <c r="E36" s="614">
        <v>2032</v>
      </c>
      <c r="F36" s="614"/>
      <c r="G36" s="614">
        <v>2033</v>
      </c>
      <c r="H36" s="613">
        <v>0.64</v>
      </c>
      <c r="I36" s="614">
        <v>2034</v>
      </c>
      <c r="J36" s="614"/>
      <c r="K36" s="614">
        <v>2035</v>
      </c>
      <c r="L36" s="614"/>
      <c r="M36" s="68">
        <v>2036</v>
      </c>
    </row>
    <row r="37" spans="1:13" ht="15.75" customHeight="1">
      <c r="A37" s="1378"/>
      <c r="B37" s="1378"/>
      <c r="C37" s="340"/>
      <c r="D37" s="619" t="s">
        <v>953</v>
      </c>
      <c r="E37" s="619"/>
      <c r="F37" s="619" t="s">
        <v>954</v>
      </c>
      <c r="G37" s="619"/>
      <c r="H37" s="619" t="s">
        <v>955</v>
      </c>
      <c r="I37" s="619"/>
      <c r="J37" s="621" t="s">
        <v>1121</v>
      </c>
      <c r="K37" s="621"/>
      <c r="L37" s="621"/>
      <c r="M37" s="374"/>
    </row>
    <row r="38" spans="1:13" ht="15.75" customHeight="1">
      <c r="A38" s="1378"/>
      <c r="B38" s="1378"/>
      <c r="C38" s="340"/>
      <c r="D38" s="614"/>
      <c r="E38" s="614">
        <v>2037</v>
      </c>
      <c r="F38" s="613"/>
      <c r="G38" s="614">
        <v>2038</v>
      </c>
      <c r="H38" s="613"/>
      <c r="I38" s="616">
        <v>2039</v>
      </c>
      <c r="J38" s="613">
        <v>0.66</v>
      </c>
      <c r="K38" s="618">
        <v>2040</v>
      </c>
      <c r="L38" s="140"/>
      <c r="M38" s="68"/>
    </row>
    <row r="39" spans="1:13" ht="15.75" customHeight="1">
      <c r="A39" s="1378"/>
      <c r="B39" s="1235"/>
      <c r="C39" s="379"/>
      <c r="D39" s="394"/>
      <c r="E39" s="140"/>
      <c r="F39" s="394"/>
      <c r="G39" s="140"/>
      <c r="H39" s="1263"/>
      <c r="I39" s="1252"/>
      <c r="J39" s="394"/>
      <c r="K39" s="140"/>
      <c r="L39" s="68" t="s">
        <v>957</v>
      </c>
      <c r="M39" s="68">
        <v>0.66</v>
      </c>
    </row>
    <row r="40" spans="1:13" ht="15.75" customHeight="1">
      <c r="A40" s="1378"/>
      <c r="B40" s="1381" t="s">
        <v>958</v>
      </c>
      <c r="C40" s="369"/>
      <c r="D40" s="371"/>
      <c r="E40" s="371"/>
      <c r="F40" s="371"/>
      <c r="G40" s="371"/>
      <c r="H40" s="371"/>
      <c r="I40" s="371"/>
      <c r="J40" s="371"/>
      <c r="K40" s="371"/>
      <c r="L40" s="371"/>
      <c r="M40" s="372"/>
    </row>
    <row r="41" spans="1:13" ht="15.75" customHeight="1">
      <c r="A41" s="1378"/>
      <c r="B41" s="1378"/>
      <c r="C41" s="1382"/>
      <c r="D41" s="622" t="s">
        <v>93</v>
      </c>
      <c r="E41" s="365" t="s">
        <v>95</v>
      </c>
      <c r="F41" s="1387" t="s">
        <v>959</v>
      </c>
      <c r="G41" s="1388" t="s">
        <v>105</v>
      </c>
      <c r="H41" s="1252"/>
      <c r="I41" s="1252"/>
      <c r="J41" s="1252"/>
      <c r="K41" s="333" t="s">
        <v>960</v>
      </c>
      <c r="L41" s="1263"/>
      <c r="M41" s="1260"/>
    </row>
    <row r="42" spans="1:13" ht="15.75" customHeight="1">
      <c r="A42" s="1378"/>
      <c r="B42" s="1378"/>
      <c r="C42" s="1378"/>
      <c r="D42" s="68"/>
      <c r="E42" s="68" t="s">
        <v>992</v>
      </c>
      <c r="F42" s="1252"/>
      <c r="G42" s="1252"/>
      <c r="H42" s="1252"/>
      <c r="I42" s="1252"/>
      <c r="J42" s="1252"/>
      <c r="K42" s="140"/>
      <c r="L42" s="1252"/>
      <c r="M42" s="1260"/>
    </row>
    <row r="43" spans="1:13" ht="15.75" customHeight="1">
      <c r="A43" s="1378"/>
      <c r="B43" s="1235"/>
      <c r="C43" s="1235"/>
      <c r="D43" s="375"/>
      <c r="E43" s="375"/>
      <c r="F43" s="392"/>
      <c r="G43" s="392"/>
      <c r="H43" s="392"/>
      <c r="I43" s="392"/>
      <c r="J43" s="392"/>
      <c r="K43" s="375"/>
      <c r="L43" s="392"/>
      <c r="M43" s="376"/>
    </row>
    <row r="44" spans="1:13" ht="148.5" customHeight="1">
      <c r="A44" s="1378"/>
      <c r="B44" s="610" t="s">
        <v>961</v>
      </c>
      <c r="C44" s="1386" t="s">
        <v>1122</v>
      </c>
      <c r="D44" s="1180"/>
      <c r="E44" s="1180"/>
      <c r="F44" s="1180"/>
      <c r="G44" s="1180"/>
      <c r="H44" s="1180"/>
      <c r="I44" s="1180"/>
      <c r="J44" s="1180"/>
      <c r="K44" s="1180"/>
      <c r="L44" s="1180"/>
      <c r="M44" s="1181"/>
    </row>
    <row r="45" spans="1:13" ht="18" customHeight="1">
      <c r="A45" s="1378"/>
      <c r="B45" s="610" t="s">
        <v>996</v>
      </c>
      <c r="C45" s="1312" t="s">
        <v>1123</v>
      </c>
      <c r="D45" s="1175"/>
      <c r="E45" s="1175"/>
      <c r="F45" s="1175"/>
      <c r="G45" s="1175"/>
      <c r="H45" s="1175"/>
      <c r="I45" s="1175"/>
      <c r="J45" s="1175"/>
      <c r="K45" s="1175"/>
      <c r="L45" s="1175"/>
      <c r="M45" s="1188"/>
    </row>
    <row r="46" spans="1:13" ht="15.75" customHeight="1">
      <c r="A46" s="1378"/>
      <c r="B46" s="610" t="s">
        <v>965</v>
      </c>
      <c r="C46" s="1339">
        <v>150</v>
      </c>
      <c r="D46" s="1175"/>
      <c r="E46" s="1175"/>
      <c r="F46" s="1175"/>
      <c r="G46" s="1175"/>
      <c r="H46" s="1175"/>
      <c r="I46" s="1175"/>
      <c r="J46" s="1175"/>
      <c r="K46" s="1175"/>
      <c r="L46" s="1175"/>
      <c r="M46" s="1188"/>
    </row>
    <row r="47" spans="1:13" ht="15.75" customHeight="1">
      <c r="A47" s="1235"/>
      <c r="B47" s="610" t="s">
        <v>966</v>
      </c>
      <c r="C47" s="1312" t="s">
        <v>967</v>
      </c>
      <c r="D47" s="1175"/>
      <c r="E47" s="1175"/>
      <c r="F47" s="1175"/>
      <c r="G47" s="1175"/>
      <c r="H47" s="1175"/>
      <c r="I47" s="1175"/>
      <c r="J47" s="1175"/>
      <c r="K47" s="1175"/>
      <c r="L47" s="1175"/>
      <c r="M47" s="1188"/>
    </row>
    <row r="48" spans="1:13" ht="15.75" customHeight="1">
      <c r="A48" s="1379" t="s">
        <v>250</v>
      </c>
      <c r="B48" s="345" t="s">
        <v>968</v>
      </c>
      <c r="C48" s="1297" t="s">
        <v>378</v>
      </c>
      <c r="D48" s="1175"/>
      <c r="E48" s="1175"/>
      <c r="F48" s="1175"/>
      <c r="G48" s="1175"/>
      <c r="H48" s="1175"/>
      <c r="I48" s="1175"/>
      <c r="J48" s="1175"/>
      <c r="K48" s="1175"/>
      <c r="L48" s="1175"/>
      <c r="M48" s="1188"/>
    </row>
    <row r="49" spans="1:13" ht="15.75" customHeight="1">
      <c r="A49" s="1378"/>
      <c r="B49" s="345" t="s">
        <v>969</v>
      </c>
      <c r="C49" s="1297" t="s">
        <v>970</v>
      </c>
      <c r="D49" s="1175"/>
      <c r="E49" s="1175"/>
      <c r="F49" s="1175"/>
      <c r="G49" s="1175"/>
      <c r="H49" s="1175"/>
      <c r="I49" s="1175"/>
      <c r="J49" s="1175"/>
      <c r="K49" s="1175"/>
      <c r="L49" s="1175"/>
      <c r="M49" s="1188"/>
    </row>
    <row r="50" spans="1:13" ht="15.75" customHeight="1">
      <c r="A50" s="1378"/>
      <c r="B50" s="345" t="s">
        <v>971</v>
      </c>
      <c r="C50" s="1297" t="s">
        <v>60</v>
      </c>
      <c r="D50" s="1175"/>
      <c r="E50" s="1175"/>
      <c r="F50" s="1175"/>
      <c r="G50" s="1175"/>
      <c r="H50" s="1175"/>
      <c r="I50" s="1175"/>
      <c r="J50" s="1175"/>
      <c r="K50" s="1175"/>
      <c r="L50" s="1175"/>
      <c r="M50" s="1188"/>
    </row>
    <row r="51" spans="1:13" ht="15.75" customHeight="1">
      <c r="A51" s="1378"/>
      <c r="B51" s="345" t="s">
        <v>972</v>
      </c>
      <c r="C51" s="1297" t="s">
        <v>377</v>
      </c>
      <c r="D51" s="1175"/>
      <c r="E51" s="1175"/>
      <c r="F51" s="1175"/>
      <c r="G51" s="1175"/>
      <c r="H51" s="1175"/>
      <c r="I51" s="1175"/>
      <c r="J51" s="1175"/>
      <c r="K51" s="1175"/>
      <c r="L51" s="1175"/>
      <c r="M51" s="1188"/>
    </row>
    <row r="52" spans="1:13" ht="15.75" customHeight="1">
      <c r="A52" s="1378"/>
      <c r="B52" s="345" t="s">
        <v>973</v>
      </c>
      <c r="C52" s="1311" t="s">
        <v>380</v>
      </c>
      <c r="D52" s="1175"/>
      <c r="E52" s="1175"/>
      <c r="F52" s="1175"/>
      <c r="G52" s="1175"/>
      <c r="H52" s="1175"/>
      <c r="I52" s="1175"/>
      <c r="J52" s="1175"/>
      <c r="K52" s="1175"/>
      <c r="L52" s="1175"/>
      <c r="M52" s="1188"/>
    </row>
    <row r="53" spans="1:13" ht="15.75" customHeight="1">
      <c r="A53" s="1235"/>
      <c r="B53" s="345" t="s">
        <v>974</v>
      </c>
      <c r="C53" s="1297" t="s">
        <v>975</v>
      </c>
      <c r="D53" s="1175"/>
      <c r="E53" s="1175"/>
      <c r="F53" s="1175"/>
      <c r="G53" s="1175"/>
      <c r="H53" s="1175"/>
      <c r="I53" s="1175"/>
      <c r="J53" s="1175"/>
      <c r="K53" s="1175"/>
      <c r="L53" s="1175"/>
      <c r="M53" s="1188"/>
    </row>
    <row r="54" spans="1:13" ht="15.75" customHeight="1">
      <c r="A54" s="1380" t="s">
        <v>976</v>
      </c>
      <c r="B54" s="240" t="s">
        <v>977</v>
      </c>
      <c r="C54" s="1297" t="s">
        <v>1038</v>
      </c>
      <c r="D54" s="1175"/>
      <c r="E54" s="1175"/>
      <c r="F54" s="1175"/>
      <c r="G54" s="1175"/>
      <c r="H54" s="1175"/>
      <c r="I54" s="1175"/>
      <c r="J54" s="1175"/>
      <c r="K54" s="1175"/>
      <c r="L54" s="1175"/>
      <c r="M54" s="1188"/>
    </row>
    <row r="55" spans="1:13" ht="30" customHeight="1">
      <c r="A55" s="1241"/>
      <c r="B55" s="240" t="s">
        <v>979</v>
      </c>
      <c r="C55" s="1297" t="s">
        <v>980</v>
      </c>
      <c r="D55" s="1175"/>
      <c r="E55" s="1175"/>
      <c r="F55" s="1175"/>
      <c r="G55" s="1175"/>
      <c r="H55" s="1175"/>
      <c r="I55" s="1175"/>
      <c r="J55" s="1175"/>
      <c r="K55" s="1175"/>
      <c r="L55" s="1175"/>
      <c r="M55" s="1188"/>
    </row>
    <row r="56" spans="1:13" ht="30" customHeight="1">
      <c r="A56" s="1241"/>
      <c r="B56" s="608" t="s">
        <v>297</v>
      </c>
      <c r="C56" s="1297" t="s">
        <v>376</v>
      </c>
      <c r="D56" s="1175"/>
      <c r="E56" s="1175"/>
      <c r="F56" s="1175"/>
      <c r="G56" s="1175"/>
      <c r="H56" s="1175"/>
      <c r="I56" s="1175"/>
      <c r="J56" s="1175"/>
      <c r="K56" s="1175"/>
      <c r="L56" s="1175"/>
      <c r="M56" s="1188"/>
    </row>
    <row r="57" spans="1:13" ht="15.75" customHeight="1">
      <c r="A57" s="288" t="s">
        <v>254</v>
      </c>
      <c r="B57" s="289"/>
      <c r="C57" s="1270"/>
      <c r="D57" s="1175"/>
      <c r="E57" s="1175"/>
      <c r="F57" s="1175"/>
      <c r="G57" s="1175"/>
      <c r="H57" s="1175"/>
      <c r="I57" s="1175"/>
      <c r="J57" s="1175"/>
      <c r="K57" s="1175"/>
      <c r="L57" s="1175"/>
      <c r="M57" s="1188"/>
    </row>
  </sheetData>
  <mergeCells count="53">
    <mergeCell ref="B1:M1"/>
    <mergeCell ref="A2:A11"/>
    <mergeCell ref="C2:M2"/>
    <mergeCell ref="C3:M3"/>
    <mergeCell ref="D4:E4"/>
    <mergeCell ref="I4:M4"/>
    <mergeCell ref="B8:B10"/>
    <mergeCell ref="F8:G9"/>
    <mergeCell ref="H8:H10"/>
    <mergeCell ref="F10:G10"/>
    <mergeCell ref="I10:J10"/>
    <mergeCell ref="K10:M10"/>
    <mergeCell ref="C5:M5"/>
    <mergeCell ref="C6:M6"/>
    <mergeCell ref="F7:G7"/>
    <mergeCell ref="I7:M7"/>
    <mergeCell ref="F4:G4"/>
    <mergeCell ref="C57:M57"/>
    <mergeCell ref="C45:M45"/>
    <mergeCell ref="C46:M46"/>
    <mergeCell ref="C47:M47"/>
    <mergeCell ref="C48:M48"/>
    <mergeCell ref="C49:M49"/>
    <mergeCell ref="C50:M50"/>
    <mergeCell ref="C51:M51"/>
    <mergeCell ref="C7:D7"/>
    <mergeCell ref="E7:E10"/>
    <mergeCell ref="C8:D9"/>
    <mergeCell ref="C10:D10"/>
    <mergeCell ref="B13:B19"/>
    <mergeCell ref="C11:M11"/>
    <mergeCell ref="C12:M12"/>
    <mergeCell ref="L41:M42"/>
    <mergeCell ref="C44:M44"/>
    <mergeCell ref="H39:I39"/>
    <mergeCell ref="F41:F42"/>
    <mergeCell ref="G41:J42"/>
    <mergeCell ref="A12:A47"/>
    <mergeCell ref="A48:A53"/>
    <mergeCell ref="A54:A56"/>
    <mergeCell ref="B20:B23"/>
    <mergeCell ref="C41:C43"/>
    <mergeCell ref="C52:M52"/>
    <mergeCell ref="C53:M53"/>
    <mergeCell ref="C54:M54"/>
    <mergeCell ref="C55:M55"/>
    <mergeCell ref="C56:M56"/>
    <mergeCell ref="J25:M25"/>
    <mergeCell ref="C26:M26"/>
    <mergeCell ref="B30:B39"/>
    <mergeCell ref="B40:B43"/>
    <mergeCell ref="B24:B26"/>
    <mergeCell ref="B27:B29"/>
  </mergeCells>
  <dataValidations count="1">
    <dataValidation type="list" allowBlank="1" showErrorMessage="1" sqref="I7" xr:uid="{00000000-0002-0000-0F00-000003000000}">
      <formula1>INDIRECT($C$7)</formula1>
    </dataValidation>
  </dataValidations>
  <hyperlinks>
    <hyperlink ref="B2" location="'Plan de acción'!A1" display="Nombre del indicador" xr:uid="{00000000-0004-0000-0F00-000000000000}"/>
    <hyperlink ref="C52" r:id="rId1" xr:uid="{00000000-0004-0000-0F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0F00-000000000000}">
          <x14:formula1>
            <xm:f>Desplegables!$I$4:$I$18</xm:f>
          </x14:formula1>
          <xm:sqref>C7</xm:sqref>
        </x14:dataValidation>
        <x14:dataValidation type="list" allowBlank="1" showErrorMessage="1" xr:uid="{00000000-0002-0000-0F00-000001000000}">
          <x14:formula1>
            <xm:f>Desplegables!$L$24:$L$39</xm:f>
          </x14:formula1>
          <xm:sqref>C14:D14</xm:sqref>
        </x14:dataValidation>
        <x14:dataValidation type="list" allowBlank="1" showErrorMessage="1" xr:uid="{00000000-0002-0000-0F00-000002000000}">
          <x14:formula1>
            <xm:f>Desplegables!$B$45:$B$46</xm:f>
          </x14:formula1>
          <xm:sqref>C4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2E75B5"/>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1124</v>
      </c>
      <c r="C1" s="230"/>
      <c r="D1" s="230"/>
      <c r="E1" s="230"/>
      <c r="F1" s="230"/>
      <c r="G1" s="230"/>
      <c r="H1" s="230"/>
      <c r="I1" s="230"/>
      <c r="J1" s="230"/>
      <c r="K1" s="230"/>
      <c r="L1" s="230"/>
      <c r="M1" s="231"/>
    </row>
    <row r="2" spans="1:13" ht="15.75" customHeight="1">
      <c r="A2" s="1242" t="s">
        <v>890</v>
      </c>
      <c r="B2" s="623" t="s">
        <v>891</v>
      </c>
      <c r="C2" s="1393" t="s">
        <v>437</v>
      </c>
      <c r="D2" s="1367"/>
      <c r="E2" s="1367"/>
      <c r="F2" s="1367"/>
      <c r="G2" s="1367"/>
      <c r="H2" s="1367"/>
      <c r="I2" s="1367"/>
      <c r="J2" s="1367"/>
      <c r="K2" s="1367"/>
      <c r="L2" s="1367"/>
      <c r="M2" s="1368"/>
    </row>
    <row r="3" spans="1:13" ht="15.75" customHeight="1">
      <c r="A3" s="1241"/>
      <c r="B3" s="235" t="s">
        <v>982</v>
      </c>
      <c r="C3" s="1270" t="s">
        <v>1125</v>
      </c>
      <c r="D3" s="1175"/>
      <c r="E3" s="1175"/>
      <c r="F3" s="1175"/>
      <c r="G3" s="1175"/>
      <c r="H3" s="1175"/>
      <c r="I3" s="1175"/>
      <c r="J3" s="1175"/>
      <c r="K3" s="1175"/>
      <c r="L3" s="1175"/>
      <c r="M3" s="1322"/>
    </row>
    <row r="4" spans="1:13" ht="15.75" customHeight="1">
      <c r="A4" s="1241"/>
      <c r="B4" s="236" t="s">
        <v>293</v>
      </c>
      <c r="C4" s="290" t="s">
        <v>93</v>
      </c>
      <c r="D4" s="624"/>
      <c r="E4" s="625"/>
      <c r="F4" s="1394" t="s">
        <v>294</v>
      </c>
      <c r="G4" s="1188"/>
      <c r="H4" s="466">
        <v>158</v>
      </c>
      <c r="I4" s="1395" t="s">
        <v>1126</v>
      </c>
      <c r="J4" s="1175"/>
      <c r="K4" s="1175"/>
      <c r="L4" s="1175"/>
      <c r="M4" s="1322"/>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1127</v>
      </c>
      <c r="D6" s="1175"/>
      <c r="E6" s="1175"/>
      <c r="F6" s="1175"/>
      <c r="G6" s="1175"/>
      <c r="H6" s="1175"/>
      <c r="I6" s="1175"/>
      <c r="J6" s="1175"/>
      <c r="K6" s="1175"/>
      <c r="L6" s="1175"/>
      <c r="M6" s="1188"/>
    </row>
    <row r="7" spans="1:13" ht="15.75" customHeight="1">
      <c r="A7" s="1241"/>
      <c r="B7" s="235" t="s">
        <v>902</v>
      </c>
      <c r="C7" s="1268" t="s">
        <v>35</v>
      </c>
      <c r="D7" s="1175"/>
      <c r="E7" s="448"/>
      <c r="F7" s="448"/>
      <c r="G7" s="449"/>
      <c r="H7" s="450" t="s">
        <v>297</v>
      </c>
      <c r="I7" s="1261" t="s">
        <v>64</v>
      </c>
      <c r="J7" s="1175"/>
      <c r="K7" s="1175"/>
      <c r="L7" s="1175"/>
      <c r="M7" s="1188"/>
    </row>
    <row r="8" spans="1:13" ht="15.75" customHeight="1">
      <c r="A8" s="1241"/>
      <c r="B8" s="1244" t="s">
        <v>903</v>
      </c>
      <c r="C8" s="451"/>
      <c r="D8" s="246"/>
      <c r="E8" s="246"/>
      <c r="F8" s="246"/>
      <c r="G8" s="246"/>
      <c r="H8" s="246"/>
      <c r="I8" s="246"/>
      <c r="J8" s="246"/>
      <c r="K8" s="246"/>
      <c r="L8" s="452"/>
      <c r="M8" s="453"/>
    </row>
    <row r="9" spans="1:13" ht="15.75" customHeight="1">
      <c r="A9" s="1241"/>
      <c r="B9" s="1245"/>
      <c r="C9" s="1340" t="s">
        <v>904</v>
      </c>
      <c r="D9" s="1180"/>
      <c r="E9" s="202"/>
      <c r="F9" s="232"/>
      <c r="G9" s="232"/>
      <c r="H9" s="232"/>
      <c r="I9" s="232"/>
      <c r="J9" s="232"/>
      <c r="K9" s="232"/>
      <c r="L9" s="232"/>
      <c r="M9" s="475"/>
    </row>
    <row r="10" spans="1:13" ht="15.75" customHeight="1">
      <c r="A10" s="1241"/>
      <c r="B10" s="1246"/>
      <c r="C10" s="1340" t="s">
        <v>1058</v>
      </c>
      <c r="D10" s="1180"/>
      <c r="E10" s="249"/>
      <c r="F10" s="1253"/>
      <c r="G10" s="1180"/>
      <c r="H10" s="249"/>
      <c r="I10" s="1253"/>
      <c r="J10" s="1180"/>
      <c r="K10" s="249"/>
      <c r="L10" s="250"/>
      <c r="M10" s="319"/>
    </row>
    <row r="11" spans="1:13" ht="15.75" customHeight="1">
      <c r="A11" s="1241"/>
      <c r="B11" s="235" t="s">
        <v>905</v>
      </c>
      <c r="C11" s="1289" t="s">
        <v>1128</v>
      </c>
      <c r="D11" s="1175"/>
      <c r="E11" s="1175"/>
      <c r="F11" s="1175"/>
      <c r="G11" s="1175"/>
      <c r="H11" s="1175"/>
      <c r="I11" s="1175"/>
      <c r="J11" s="1175"/>
      <c r="K11" s="1175"/>
      <c r="L11" s="1175"/>
      <c r="M11" s="1322"/>
    </row>
    <row r="12" spans="1:13" ht="15.75" customHeight="1">
      <c r="A12" s="1241"/>
      <c r="B12" s="235" t="s">
        <v>985</v>
      </c>
      <c r="C12" s="1289" t="s">
        <v>1129</v>
      </c>
      <c r="D12" s="1175"/>
      <c r="E12" s="1175"/>
      <c r="F12" s="1175"/>
      <c r="G12" s="1175"/>
      <c r="H12" s="1175"/>
      <c r="I12" s="1175"/>
      <c r="J12" s="1175"/>
      <c r="K12" s="1175"/>
      <c r="L12" s="1175"/>
      <c r="M12" s="1322"/>
    </row>
    <row r="13" spans="1:13" ht="15.75" customHeight="1">
      <c r="A13" s="1241"/>
      <c r="B13" s="235" t="s">
        <v>987</v>
      </c>
      <c r="C13" s="1312" t="s">
        <v>1130</v>
      </c>
      <c r="D13" s="1175"/>
      <c r="E13" s="1175"/>
      <c r="F13" s="1175"/>
      <c r="G13" s="1175"/>
      <c r="H13" s="1175"/>
      <c r="I13" s="1175"/>
      <c r="J13" s="1175"/>
      <c r="K13" s="1175"/>
      <c r="L13" s="1175"/>
      <c r="M13" s="1188"/>
    </row>
    <row r="14" spans="1:13" ht="15.75" customHeight="1">
      <c r="A14" s="1241"/>
      <c r="B14" s="1244" t="s">
        <v>989</v>
      </c>
      <c r="C14" s="1289" t="s">
        <v>67</v>
      </c>
      <c r="D14" s="1175"/>
      <c r="E14" s="454" t="s">
        <v>108</v>
      </c>
      <c r="F14" s="1396" t="s">
        <v>439</v>
      </c>
      <c r="G14" s="1183"/>
      <c r="H14" s="1183"/>
      <c r="I14" s="1183"/>
      <c r="J14" s="1183"/>
      <c r="K14" s="1183"/>
      <c r="L14" s="1183"/>
      <c r="M14" s="1237"/>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89" t="s">
        <v>1</v>
      </c>
      <c r="D16" s="1175"/>
      <c r="E16" s="1175"/>
      <c r="F16" s="1175"/>
      <c r="G16" s="1175"/>
      <c r="H16" s="1175"/>
      <c r="I16" s="1175"/>
      <c r="J16" s="1175"/>
      <c r="K16" s="1175"/>
      <c r="L16" s="1175"/>
      <c r="M16" s="1322"/>
    </row>
    <row r="17" spans="1:13" ht="15.75" customHeight="1">
      <c r="A17" s="1241"/>
      <c r="B17" s="235" t="s">
        <v>990</v>
      </c>
      <c r="C17" s="1289" t="s">
        <v>438</v>
      </c>
      <c r="D17" s="1175"/>
      <c r="E17" s="1175"/>
      <c r="F17" s="1175"/>
      <c r="G17" s="1175"/>
      <c r="H17" s="1175"/>
      <c r="I17" s="1175"/>
      <c r="J17" s="1175"/>
      <c r="K17" s="1175"/>
      <c r="L17" s="1175"/>
      <c r="M17" s="1322"/>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918</v>
      </c>
      <c r="E23" s="465" t="s">
        <v>919</v>
      </c>
      <c r="F23" s="249" t="s">
        <v>1023</v>
      </c>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918</v>
      </c>
      <c r="K26" s="474"/>
      <c r="L26" s="232"/>
      <c r="M26" s="475"/>
    </row>
    <row r="27" spans="1:13" ht="15.75" customHeight="1">
      <c r="A27" s="1241"/>
      <c r="B27" s="1245"/>
      <c r="C27" s="463" t="s">
        <v>925</v>
      </c>
      <c r="D27" s="259"/>
      <c r="E27" s="232"/>
      <c r="F27" s="465" t="s">
        <v>926</v>
      </c>
      <c r="G27" s="468"/>
      <c r="H27" s="232"/>
      <c r="I27" s="210"/>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2</v>
      </c>
      <c r="E30" s="474"/>
      <c r="F30" s="482" t="s">
        <v>930</v>
      </c>
      <c r="G30" s="468">
        <v>2022</v>
      </c>
      <c r="H30" s="474"/>
      <c r="I30" s="482" t="s">
        <v>931</v>
      </c>
      <c r="J30" s="1254" t="s">
        <v>1131</v>
      </c>
      <c r="K30" s="1175"/>
      <c r="L30" s="118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489"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202" t="s">
        <v>938</v>
      </c>
      <c r="E36" s="202"/>
      <c r="F36" s="202" t="s">
        <v>939</v>
      </c>
      <c r="G36" s="202"/>
      <c r="H36" s="202" t="s">
        <v>940</v>
      </c>
      <c r="I36" s="202"/>
      <c r="J36" s="202" t="s">
        <v>941</v>
      </c>
      <c r="K36" s="202"/>
      <c r="L36" s="202" t="s">
        <v>942</v>
      </c>
      <c r="M36" s="242"/>
    </row>
    <row r="37" spans="1:13" ht="15.75" customHeight="1">
      <c r="A37" s="1241"/>
      <c r="B37" s="1245"/>
      <c r="C37" s="463"/>
      <c r="D37" s="260">
        <v>2023</v>
      </c>
      <c r="E37" s="276">
        <v>1</v>
      </c>
      <c r="F37" s="276">
        <v>2024</v>
      </c>
      <c r="G37" s="276">
        <v>2</v>
      </c>
      <c r="H37" s="276">
        <v>2025</v>
      </c>
      <c r="I37" s="276">
        <v>2</v>
      </c>
      <c r="J37" s="276">
        <v>2026</v>
      </c>
      <c r="K37" s="276">
        <v>2</v>
      </c>
      <c r="L37" s="276">
        <v>2027</v>
      </c>
      <c r="M37" s="276">
        <v>2</v>
      </c>
    </row>
    <row r="38" spans="1:13" ht="15.75" customHeight="1">
      <c r="A38" s="1241"/>
      <c r="B38" s="1245"/>
      <c r="C38" s="463"/>
      <c r="D38" s="202" t="s">
        <v>943</v>
      </c>
      <c r="E38" s="202"/>
      <c r="F38" s="202" t="s">
        <v>944</v>
      </c>
      <c r="G38" s="202"/>
      <c r="H38" s="202" t="s">
        <v>945</v>
      </c>
      <c r="I38" s="202"/>
      <c r="J38" s="202" t="s">
        <v>946</v>
      </c>
      <c r="K38" s="202"/>
      <c r="L38" s="202" t="s">
        <v>947</v>
      </c>
      <c r="M38" s="202"/>
    </row>
    <row r="39" spans="1:13" ht="15.75" customHeight="1">
      <c r="A39" s="1241"/>
      <c r="B39" s="1245"/>
      <c r="C39" s="463"/>
      <c r="D39" s="260">
        <v>2028</v>
      </c>
      <c r="E39" s="276">
        <v>2</v>
      </c>
      <c r="F39" s="276">
        <v>2029</v>
      </c>
      <c r="G39" s="276">
        <v>2</v>
      </c>
      <c r="H39" s="276">
        <v>2030</v>
      </c>
      <c r="I39" s="276">
        <v>2</v>
      </c>
      <c r="J39" s="276">
        <v>2031</v>
      </c>
      <c r="K39" s="276">
        <v>2</v>
      </c>
      <c r="L39" s="276">
        <v>2032</v>
      </c>
      <c r="M39" s="276">
        <v>2</v>
      </c>
    </row>
    <row r="40" spans="1:13" ht="15.75" customHeight="1">
      <c r="A40" s="1241"/>
      <c r="B40" s="1245"/>
      <c r="C40" s="463"/>
      <c r="D40" s="202" t="s">
        <v>948</v>
      </c>
      <c r="E40" s="202"/>
      <c r="F40" s="202" t="s">
        <v>949</v>
      </c>
      <c r="G40" s="202"/>
      <c r="H40" s="202" t="s">
        <v>950</v>
      </c>
      <c r="I40" s="202"/>
      <c r="J40" s="202" t="s">
        <v>951</v>
      </c>
      <c r="K40" s="202"/>
      <c r="L40" s="202" t="s">
        <v>952</v>
      </c>
      <c r="M40" s="202"/>
    </row>
    <row r="41" spans="1:13" ht="15.75" customHeight="1">
      <c r="A41" s="1241"/>
      <c r="B41" s="1245"/>
      <c r="C41" s="463"/>
      <c r="D41" s="260">
        <v>2033</v>
      </c>
      <c r="E41" s="276">
        <v>2</v>
      </c>
      <c r="F41" s="276">
        <v>2034</v>
      </c>
      <c r="G41" s="276">
        <v>2</v>
      </c>
      <c r="H41" s="276">
        <v>2035</v>
      </c>
      <c r="I41" s="276">
        <v>2</v>
      </c>
      <c r="J41" s="276">
        <v>2036</v>
      </c>
      <c r="K41" s="276">
        <v>2</v>
      </c>
      <c r="L41" s="276">
        <v>2037</v>
      </c>
      <c r="M41" s="276">
        <v>2</v>
      </c>
    </row>
    <row r="42" spans="1:13" ht="15.75" customHeight="1">
      <c r="A42" s="1241"/>
      <c r="B42" s="1245"/>
      <c r="C42" s="463"/>
      <c r="D42" s="202" t="s">
        <v>953</v>
      </c>
      <c r="E42" s="202"/>
      <c r="F42" s="202" t="s">
        <v>954</v>
      </c>
      <c r="G42" s="202"/>
      <c r="H42" s="202" t="s">
        <v>955</v>
      </c>
      <c r="I42" s="202"/>
      <c r="J42" s="202" t="s">
        <v>956</v>
      </c>
      <c r="K42" s="202"/>
      <c r="L42" s="202" t="s">
        <v>957</v>
      </c>
      <c r="M42" s="263"/>
    </row>
    <row r="43" spans="1:13" ht="15.75" customHeight="1">
      <c r="A43" s="1241"/>
      <c r="B43" s="1245"/>
      <c r="C43" s="463"/>
      <c r="D43" s="260">
        <v>2038</v>
      </c>
      <c r="E43" s="276">
        <v>2</v>
      </c>
      <c r="F43" s="276">
        <v>2039</v>
      </c>
      <c r="G43" s="276">
        <v>2</v>
      </c>
      <c r="H43" s="276">
        <v>2040</v>
      </c>
      <c r="I43" s="276">
        <v>2</v>
      </c>
      <c r="J43" s="276"/>
      <c r="K43" s="276"/>
      <c r="L43" s="1258">
        <v>35</v>
      </c>
      <c r="M43" s="1188"/>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c r="E47" s="467" t="s">
        <v>918</v>
      </c>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15.75" customHeight="1">
      <c r="A49" s="1241"/>
      <c r="B49" s="235" t="s">
        <v>961</v>
      </c>
      <c r="C49" s="1270" t="s">
        <v>1132</v>
      </c>
      <c r="D49" s="1175"/>
      <c r="E49" s="1175"/>
      <c r="F49" s="1175"/>
      <c r="G49" s="1175"/>
      <c r="H49" s="1175"/>
      <c r="I49" s="1175"/>
      <c r="J49" s="1175"/>
      <c r="K49" s="1175"/>
      <c r="L49" s="1175"/>
      <c r="M49" s="1322"/>
    </row>
    <row r="50" spans="1:13" ht="15.75" customHeight="1">
      <c r="A50" s="1241"/>
      <c r="B50" s="235" t="s">
        <v>996</v>
      </c>
      <c r="C50" s="1270" t="s">
        <v>1133</v>
      </c>
      <c r="D50" s="1175"/>
      <c r="E50" s="1175"/>
      <c r="F50" s="1175"/>
      <c r="G50" s="1175"/>
      <c r="H50" s="1175"/>
      <c r="I50" s="1175"/>
      <c r="J50" s="1175"/>
      <c r="K50" s="1175"/>
      <c r="L50" s="1175"/>
      <c r="M50" s="1322"/>
    </row>
    <row r="51" spans="1:13" ht="15.75" customHeight="1">
      <c r="A51" s="1241"/>
      <c r="B51" s="235" t="s">
        <v>965</v>
      </c>
      <c r="C51" s="234">
        <v>30</v>
      </c>
      <c r="D51" s="244"/>
      <c r="E51" s="244"/>
      <c r="F51" s="244"/>
      <c r="G51" s="244"/>
      <c r="H51" s="244"/>
      <c r="I51" s="244"/>
      <c r="J51" s="244"/>
      <c r="K51" s="244"/>
      <c r="L51" s="244"/>
      <c r="M51" s="628"/>
    </row>
    <row r="52" spans="1:13" ht="15.75" customHeight="1">
      <c r="A52" s="1241"/>
      <c r="B52" s="235" t="s">
        <v>966</v>
      </c>
      <c r="C52" s="224"/>
      <c r="D52" s="239"/>
      <c r="E52" s="239"/>
      <c r="F52" s="239"/>
      <c r="G52" s="239"/>
      <c r="H52" s="239"/>
      <c r="I52" s="239"/>
      <c r="J52" s="239"/>
      <c r="K52" s="239"/>
      <c r="L52" s="239"/>
      <c r="M52" s="238"/>
    </row>
    <row r="53" spans="1:13" ht="15.75" customHeight="1">
      <c r="A53" s="1242" t="s">
        <v>250</v>
      </c>
      <c r="B53" s="284" t="s">
        <v>968</v>
      </c>
      <c r="C53" s="1397" t="s">
        <v>442</v>
      </c>
      <c r="D53" s="1175"/>
      <c r="E53" s="1175"/>
      <c r="F53" s="1175"/>
      <c r="G53" s="1175"/>
      <c r="H53" s="1175"/>
      <c r="I53" s="1175"/>
      <c r="J53" s="1175"/>
      <c r="K53" s="1175"/>
      <c r="L53" s="1175"/>
      <c r="M53" s="1188"/>
    </row>
    <row r="54" spans="1:13" ht="15.75" customHeight="1">
      <c r="A54" s="1241"/>
      <c r="B54" s="284" t="s">
        <v>969</v>
      </c>
      <c r="C54" s="1397" t="s">
        <v>1134</v>
      </c>
      <c r="D54" s="1175"/>
      <c r="E54" s="1175"/>
      <c r="F54" s="1175"/>
      <c r="G54" s="1175"/>
      <c r="H54" s="1175"/>
      <c r="I54" s="1175"/>
      <c r="J54" s="1175"/>
      <c r="K54" s="1175"/>
      <c r="L54" s="1175"/>
      <c r="M54" s="1188"/>
    </row>
    <row r="55" spans="1:13" ht="15.75" customHeight="1">
      <c r="A55" s="1241"/>
      <c r="B55" s="284" t="s">
        <v>971</v>
      </c>
      <c r="C55" s="1397" t="s">
        <v>1135</v>
      </c>
      <c r="D55" s="1175"/>
      <c r="E55" s="1175"/>
      <c r="F55" s="1175"/>
      <c r="G55" s="1175"/>
      <c r="H55" s="1175"/>
      <c r="I55" s="1175"/>
      <c r="J55" s="1175"/>
      <c r="K55" s="1175"/>
      <c r="L55" s="1175"/>
      <c r="M55" s="1188"/>
    </row>
    <row r="56" spans="1:13" ht="15.75" customHeight="1">
      <c r="A56" s="1241"/>
      <c r="B56" s="285" t="s">
        <v>972</v>
      </c>
      <c r="C56" s="1397" t="s">
        <v>1136</v>
      </c>
      <c r="D56" s="1175"/>
      <c r="E56" s="1175"/>
      <c r="F56" s="1175"/>
      <c r="G56" s="1175"/>
      <c r="H56" s="1175"/>
      <c r="I56" s="1175"/>
      <c r="J56" s="1175"/>
      <c r="K56" s="1175"/>
      <c r="L56" s="1175"/>
      <c r="M56" s="1188"/>
    </row>
    <row r="57" spans="1:13" ht="15.75" customHeight="1">
      <c r="A57" s="1241"/>
      <c r="B57" s="284" t="s">
        <v>973</v>
      </c>
      <c r="C57" s="1397" t="s">
        <v>443</v>
      </c>
      <c r="D57" s="1175"/>
      <c r="E57" s="1175"/>
      <c r="F57" s="1175"/>
      <c r="G57" s="1175"/>
      <c r="H57" s="1175"/>
      <c r="I57" s="1175"/>
      <c r="J57" s="1175"/>
      <c r="K57" s="1175"/>
      <c r="L57" s="1175"/>
      <c r="M57" s="1188"/>
    </row>
    <row r="58" spans="1:13" ht="15.75" customHeight="1">
      <c r="A58" s="1243"/>
      <c r="B58" s="284" t="s">
        <v>974</v>
      </c>
      <c r="C58" s="1258">
        <v>3795750</v>
      </c>
      <c r="D58" s="1175"/>
      <c r="E58" s="1175"/>
      <c r="F58" s="1175"/>
      <c r="G58" s="1175"/>
      <c r="H58" s="1175"/>
      <c r="I58" s="1175"/>
      <c r="J58" s="1175"/>
      <c r="K58" s="1175"/>
      <c r="L58" s="1175"/>
      <c r="M58" s="1188"/>
    </row>
    <row r="59" spans="1:13" ht="15.75" customHeight="1">
      <c r="A59" s="1242" t="s">
        <v>976</v>
      </c>
      <c r="B59" s="286" t="s">
        <v>977</v>
      </c>
      <c r="C59" s="1258" t="s">
        <v>496</v>
      </c>
      <c r="D59" s="1175"/>
      <c r="E59" s="1175"/>
      <c r="F59" s="1175"/>
      <c r="G59" s="1175"/>
      <c r="H59" s="1175"/>
      <c r="I59" s="1175"/>
      <c r="J59" s="1175"/>
      <c r="K59" s="1175"/>
      <c r="L59" s="1175"/>
      <c r="M59" s="1188"/>
    </row>
    <row r="60" spans="1:13" ht="30" customHeight="1">
      <c r="A60" s="1241"/>
      <c r="B60" s="286" t="s">
        <v>979</v>
      </c>
      <c r="C60" s="1258" t="s">
        <v>1051</v>
      </c>
      <c r="D60" s="1175"/>
      <c r="E60" s="1175"/>
      <c r="F60" s="1175"/>
      <c r="G60" s="1175"/>
      <c r="H60" s="1175"/>
      <c r="I60" s="1175"/>
      <c r="J60" s="1175"/>
      <c r="K60" s="1175"/>
      <c r="L60" s="1175"/>
      <c r="M60" s="1188"/>
    </row>
    <row r="61" spans="1:13" ht="30" customHeight="1">
      <c r="A61" s="1241"/>
      <c r="B61" s="287" t="s">
        <v>297</v>
      </c>
      <c r="C61" s="1258" t="s">
        <v>904</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48">
    <mergeCell ref="C56:M56"/>
    <mergeCell ref="C57:M57"/>
    <mergeCell ref="C49:M49"/>
    <mergeCell ref="C50:M50"/>
    <mergeCell ref="C53:M53"/>
    <mergeCell ref="C54:M54"/>
    <mergeCell ref="C55:M55"/>
    <mergeCell ref="C58:M58"/>
    <mergeCell ref="C59:M59"/>
    <mergeCell ref="C60:M60"/>
    <mergeCell ref="C61:M61"/>
    <mergeCell ref="C62:M62"/>
    <mergeCell ref="J30:L30"/>
    <mergeCell ref="L43:M43"/>
    <mergeCell ref="F46:F47"/>
    <mergeCell ref="G46:J47"/>
    <mergeCell ref="L46:M47"/>
    <mergeCell ref="C16:M16"/>
    <mergeCell ref="C17:M17"/>
    <mergeCell ref="C2:M2"/>
    <mergeCell ref="C3:M3"/>
    <mergeCell ref="F4:G4"/>
    <mergeCell ref="I4:M4"/>
    <mergeCell ref="C5:M5"/>
    <mergeCell ref="C6:M6"/>
    <mergeCell ref="C13:M13"/>
    <mergeCell ref="F10:G10"/>
    <mergeCell ref="I10:J10"/>
    <mergeCell ref="C11:M11"/>
    <mergeCell ref="C12:M12"/>
    <mergeCell ref="C14:D14"/>
    <mergeCell ref="F14:M14"/>
    <mergeCell ref="C15:M15"/>
    <mergeCell ref="C7:D7"/>
    <mergeCell ref="I7:M7"/>
    <mergeCell ref="B8:B10"/>
    <mergeCell ref="C9:D9"/>
    <mergeCell ref="C10:D10"/>
    <mergeCell ref="A16:A52"/>
    <mergeCell ref="A53:A58"/>
    <mergeCell ref="A59:A61"/>
    <mergeCell ref="A2:A15"/>
    <mergeCell ref="B14:B15"/>
    <mergeCell ref="B18:B24"/>
    <mergeCell ref="B25:B28"/>
    <mergeCell ref="B32:B34"/>
    <mergeCell ref="B35:B44"/>
    <mergeCell ref="B45:B48"/>
  </mergeCells>
  <dataValidations count="1">
    <dataValidation type="list" allowBlank="1" showErrorMessage="1" sqref="I7" xr:uid="{00000000-0002-0000-1000-000003000000}">
      <formula1>INDIRECT($C$7)</formula1>
    </dataValidation>
  </dataValidations>
  <hyperlinks>
    <hyperlink ref="B2" location="'Plan de acción'!A1" display="Nombre del indicador" xr:uid="{00000000-0004-0000-1000-000000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000-000000000000}">
          <x14:formula1>
            <xm:f>Desplegables!$I$4:$I$18</xm:f>
          </x14:formula1>
          <xm:sqref>C7</xm:sqref>
        </x14:dataValidation>
        <x14:dataValidation type="list" allowBlank="1" showErrorMessage="1" xr:uid="{00000000-0002-0000-1000-000001000000}">
          <x14:formula1>
            <xm:f>Desplegables!$L$24:$L$39</xm:f>
          </x14:formula1>
          <xm:sqref>C14</xm:sqref>
        </x14:dataValidation>
        <x14:dataValidation type="list" allowBlank="1" showErrorMessage="1" xr:uid="{00000000-0002-0000-1000-000002000000}">
          <x14:formula1>
            <xm:f>Desplegables!$B$45:$B$46</xm:f>
          </x14:formula1>
          <xm:sqref>C4</xm:sqref>
        </x14:dataValidation>
        <x14:dataValidation type="list" allowBlank="1" showErrorMessage="1" xr:uid="{00000000-0002-0000-1000-000004000000}">
          <x14:formula1>
            <xm:f>Desplegables!$B$50:$B$52</xm:f>
          </x14:formula1>
          <xm:sqref>G46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sheetPr>
  <dimension ref="A1:N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4" ht="15.75" customHeight="1">
      <c r="A1" s="228"/>
      <c r="B1" s="229" t="s">
        <v>1137</v>
      </c>
      <c r="C1" s="230"/>
      <c r="D1" s="230"/>
      <c r="E1" s="230"/>
      <c r="F1" s="230"/>
      <c r="G1" s="230"/>
      <c r="H1" s="230"/>
      <c r="I1" s="230"/>
      <c r="J1" s="230"/>
      <c r="K1" s="230"/>
      <c r="L1" s="230"/>
      <c r="M1" s="231"/>
      <c r="N1" s="232"/>
    </row>
    <row r="2" spans="1:14" ht="46.5" customHeight="1">
      <c r="A2" s="1242" t="s">
        <v>890</v>
      </c>
      <c r="B2" s="233" t="s">
        <v>891</v>
      </c>
      <c r="C2" s="1301" t="s">
        <v>446</v>
      </c>
      <c r="D2" s="1252"/>
      <c r="E2" s="1252"/>
      <c r="F2" s="1252"/>
      <c r="G2" s="1252"/>
      <c r="H2" s="1252"/>
      <c r="I2" s="1252"/>
      <c r="J2" s="1252"/>
      <c r="K2" s="1252"/>
      <c r="L2" s="1252"/>
      <c r="M2" s="1252"/>
      <c r="N2" s="232"/>
    </row>
    <row r="3" spans="1:14" ht="15.75" customHeight="1">
      <c r="A3" s="1241"/>
      <c r="B3" s="235" t="s">
        <v>982</v>
      </c>
      <c r="C3" s="1398" t="s">
        <v>1138</v>
      </c>
      <c r="D3" s="1175"/>
      <c r="E3" s="1175"/>
      <c r="F3" s="1175"/>
      <c r="G3" s="1175"/>
      <c r="H3" s="1175"/>
      <c r="I3" s="1175"/>
      <c r="J3" s="1175"/>
      <c r="K3" s="1175"/>
      <c r="L3" s="1175"/>
      <c r="M3" s="1188"/>
      <c r="N3" s="232"/>
    </row>
    <row r="4" spans="1:14" ht="15.75" customHeight="1">
      <c r="A4" s="1241"/>
      <c r="B4" s="236" t="s">
        <v>293</v>
      </c>
      <c r="C4" s="345" t="s">
        <v>95</v>
      </c>
      <c r="D4" s="1312"/>
      <c r="E4" s="1188"/>
      <c r="F4" s="1302" t="s">
        <v>294</v>
      </c>
      <c r="G4" s="1188"/>
      <c r="H4" s="1312"/>
      <c r="I4" s="1175"/>
      <c r="J4" s="1175"/>
      <c r="K4" s="1175"/>
      <c r="L4" s="1175"/>
      <c r="M4" s="1188"/>
      <c r="N4" s="232"/>
    </row>
    <row r="5" spans="1:14" ht="15.75" customHeight="1">
      <c r="A5" s="1241"/>
      <c r="B5" s="236" t="s">
        <v>898</v>
      </c>
      <c r="C5" s="1297"/>
      <c r="D5" s="1175"/>
      <c r="E5" s="1175"/>
      <c r="F5" s="1175"/>
      <c r="G5" s="1175"/>
      <c r="H5" s="1175"/>
      <c r="I5" s="1175"/>
      <c r="J5" s="1175"/>
      <c r="K5" s="1175"/>
      <c r="L5" s="1175"/>
      <c r="M5" s="1188"/>
      <c r="N5" s="232"/>
    </row>
    <row r="6" spans="1:14" ht="15.75" customHeight="1">
      <c r="A6" s="1241"/>
      <c r="B6" s="236" t="s">
        <v>900</v>
      </c>
      <c r="C6" s="1297"/>
      <c r="D6" s="1175"/>
      <c r="E6" s="1175"/>
      <c r="F6" s="1175"/>
      <c r="G6" s="1175"/>
      <c r="H6" s="1175"/>
      <c r="I6" s="1175"/>
      <c r="J6" s="1175"/>
      <c r="K6" s="1175"/>
      <c r="L6" s="1175"/>
      <c r="M6" s="1188"/>
      <c r="N6" s="232"/>
    </row>
    <row r="7" spans="1:14" ht="15.75" customHeight="1">
      <c r="A7" s="1241"/>
      <c r="B7" s="235" t="s">
        <v>902</v>
      </c>
      <c r="C7" s="1305" t="s">
        <v>35</v>
      </c>
      <c r="D7" s="1234"/>
      <c r="E7" s="1306"/>
      <c r="F7" s="1183"/>
      <c r="G7" s="1234"/>
      <c r="H7" s="370" t="s">
        <v>297</v>
      </c>
      <c r="I7" s="1305" t="s">
        <v>60</v>
      </c>
      <c r="J7" s="1183"/>
      <c r="K7" s="1183"/>
      <c r="L7" s="1183"/>
      <c r="M7" s="1234"/>
      <c r="N7" s="232"/>
    </row>
    <row r="8" spans="1:14" ht="15.75" customHeight="1">
      <c r="A8" s="1241"/>
      <c r="B8" s="1308" t="s">
        <v>903</v>
      </c>
      <c r="C8" s="369"/>
      <c r="D8" s="371"/>
      <c r="E8" s="371"/>
      <c r="F8" s="371"/>
      <c r="G8" s="371"/>
      <c r="H8" s="371"/>
      <c r="I8" s="371"/>
      <c r="J8" s="371"/>
      <c r="K8" s="371"/>
      <c r="L8" s="371"/>
      <c r="M8" s="372"/>
      <c r="N8" s="232"/>
    </row>
    <row r="9" spans="1:14" ht="15.75" customHeight="1">
      <c r="A9" s="1241"/>
      <c r="B9" s="1241"/>
      <c r="C9" s="1400" t="s">
        <v>60</v>
      </c>
      <c r="D9" s="1180"/>
      <c r="E9" s="1180"/>
      <c r="F9" s="1180"/>
      <c r="G9" s="140"/>
      <c r="H9" s="140"/>
      <c r="I9" s="140"/>
      <c r="J9" s="140"/>
      <c r="K9" s="140"/>
      <c r="L9" s="140"/>
      <c r="M9" s="374"/>
      <c r="N9" s="232"/>
    </row>
    <row r="10" spans="1:14" ht="15.75" customHeight="1">
      <c r="A10" s="1241"/>
      <c r="B10" s="1309"/>
      <c r="C10" s="1250" t="s">
        <v>1058</v>
      </c>
      <c r="D10" s="1180"/>
      <c r="E10" s="1180"/>
      <c r="F10" s="1253"/>
      <c r="G10" s="1180"/>
      <c r="H10" s="375"/>
      <c r="I10" s="1253"/>
      <c r="J10" s="1180"/>
      <c r="K10" s="375"/>
      <c r="L10" s="375"/>
      <c r="M10" s="376"/>
      <c r="N10" s="232"/>
    </row>
    <row r="11" spans="1:14" ht="15.75" customHeight="1">
      <c r="A11" s="1241"/>
      <c r="B11" s="235" t="s">
        <v>905</v>
      </c>
      <c r="C11" s="1401" t="s">
        <v>1139</v>
      </c>
      <c r="D11" s="1180"/>
      <c r="E11" s="1180"/>
      <c r="F11" s="1180"/>
      <c r="G11" s="1180"/>
      <c r="H11" s="1180"/>
      <c r="I11" s="1180"/>
      <c r="J11" s="1180"/>
      <c r="K11" s="1180"/>
      <c r="L11" s="1180"/>
      <c r="M11" s="1181"/>
      <c r="N11" s="232"/>
    </row>
    <row r="12" spans="1:14" ht="15.75" customHeight="1">
      <c r="A12" s="1241"/>
      <c r="B12" s="235" t="s">
        <v>985</v>
      </c>
      <c r="C12" s="1399" t="s">
        <v>1140</v>
      </c>
      <c r="D12" s="1175"/>
      <c r="E12" s="1175"/>
      <c r="F12" s="1175"/>
      <c r="G12" s="1175"/>
      <c r="H12" s="1175"/>
      <c r="I12" s="1175"/>
      <c r="J12" s="1175"/>
      <c r="K12" s="1175"/>
      <c r="L12" s="1175"/>
      <c r="M12" s="1188"/>
      <c r="N12" s="232"/>
    </row>
    <row r="13" spans="1:14" ht="15.75" customHeight="1">
      <c r="A13" s="1241"/>
      <c r="B13" s="235" t="s">
        <v>987</v>
      </c>
      <c r="C13" s="1399" t="s">
        <v>1130</v>
      </c>
      <c r="D13" s="1175"/>
      <c r="E13" s="1175"/>
      <c r="F13" s="1175"/>
      <c r="G13" s="1175"/>
      <c r="H13" s="1175"/>
      <c r="I13" s="1175"/>
      <c r="J13" s="1175"/>
      <c r="K13" s="1175"/>
      <c r="L13" s="1175"/>
      <c r="M13" s="1188"/>
      <c r="N13" s="232"/>
    </row>
    <row r="14" spans="1:14" ht="15.75" customHeight="1">
      <c r="A14" s="1241"/>
      <c r="B14" s="1244" t="s">
        <v>989</v>
      </c>
      <c r="C14" s="1257" t="s">
        <v>67</v>
      </c>
      <c r="D14" s="1188"/>
      <c r="E14" s="377" t="s">
        <v>108</v>
      </c>
      <c r="F14" s="630">
        <v>44690</v>
      </c>
      <c r="G14" s="1396" t="s">
        <v>439</v>
      </c>
      <c r="H14" s="1183"/>
      <c r="I14" s="1183"/>
      <c r="J14" s="1183"/>
      <c r="K14" s="1183"/>
      <c r="L14" s="1183"/>
      <c r="M14" s="1183"/>
      <c r="N14" s="1237"/>
    </row>
    <row r="15" spans="1:14" ht="15.75" customHeight="1">
      <c r="A15" s="1241"/>
      <c r="B15" s="1245"/>
      <c r="C15" s="1289"/>
      <c r="D15" s="1175"/>
      <c r="E15" s="1175"/>
      <c r="F15" s="1175"/>
      <c r="G15" s="1175"/>
      <c r="H15" s="1175"/>
      <c r="I15" s="1175"/>
      <c r="J15" s="1175"/>
      <c r="K15" s="1175"/>
      <c r="L15" s="1175"/>
      <c r="M15" s="1188"/>
      <c r="N15" s="232"/>
    </row>
    <row r="16" spans="1:14" ht="15.75" customHeight="1">
      <c r="A16" s="1240" t="s">
        <v>238</v>
      </c>
      <c r="B16" s="235" t="s">
        <v>282</v>
      </c>
      <c r="C16" s="1297" t="s">
        <v>1</v>
      </c>
      <c r="D16" s="1175"/>
      <c r="E16" s="1175"/>
      <c r="F16" s="1175"/>
      <c r="G16" s="1175"/>
      <c r="H16" s="1175"/>
      <c r="I16" s="1175"/>
      <c r="J16" s="1175"/>
      <c r="K16" s="1175"/>
      <c r="L16" s="1175"/>
      <c r="M16" s="1188"/>
      <c r="N16" s="232"/>
    </row>
    <row r="17" spans="1:14" ht="54" customHeight="1">
      <c r="A17" s="1241"/>
      <c r="B17" s="235" t="s">
        <v>990</v>
      </c>
      <c r="C17" s="1405" t="s">
        <v>1141</v>
      </c>
      <c r="D17" s="1183"/>
      <c r="E17" s="1183"/>
      <c r="F17" s="1183"/>
      <c r="G17" s="1183"/>
      <c r="H17" s="1183"/>
      <c r="I17" s="1183"/>
      <c r="J17" s="1183"/>
      <c r="K17" s="1183"/>
      <c r="L17" s="1183"/>
      <c r="M17" s="1234"/>
      <c r="N17" s="232"/>
    </row>
    <row r="18" spans="1:14" ht="8.25" customHeight="1">
      <c r="A18" s="1241"/>
      <c r="B18" s="1308" t="s">
        <v>908</v>
      </c>
      <c r="C18" s="369"/>
      <c r="D18" s="371"/>
      <c r="E18" s="371"/>
      <c r="F18" s="371"/>
      <c r="G18" s="371"/>
      <c r="H18" s="371"/>
      <c r="I18" s="371"/>
      <c r="J18" s="371"/>
      <c r="K18" s="371"/>
      <c r="L18" s="371"/>
      <c r="M18" s="372"/>
      <c r="N18" s="232"/>
    </row>
    <row r="19" spans="1:14" ht="9" customHeight="1">
      <c r="A19" s="1241"/>
      <c r="B19" s="1241"/>
      <c r="C19" s="379"/>
      <c r="D19" s="140"/>
      <c r="E19" s="140"/>
      <c r="F19" s="140"/>
      <c r="G19" s="140"/>
      <c r="H19" s="140"/>
      <c r="I19" s="140"/>
      <c r="J19" s="140"/>
      <c r="K19" s="140"/>
      <c r="L19" s="140"/>
      <c r="M19" s="374"/>
      <c r="N19" s="232"/>
    </row>
    <row r="20" spans="1:14" ht="15.75" customHeight="1">
      <c r="A20" s="1241"/>
      <c r="B20" s="1241"/>
      <c r="C20" s="340" t="s">
        <v>909</v>
      </c>
      <c r="D20" s="68"/>
      <c r="E20" s="342" t="s">
        <v>910</v>
      </c>
      <c r="F20" s="68"/>
      <c r="G20" s="342" t="s">
        <v>911</v>
      </c>
      <c r="H20" s="68"/>
      <c r="I20" s="342" t="s">
        <v>912</v>
      </c>
      <c r="J20" s="68" t="s">
        <v>992</v>
      </c>
      <c r="K20" s="342"/>
      <c r="L20" s="342"/>
      <c r="M20" s="374"/>
      <c r="N20" s="232"/>
    </row>
    <row r="21" spans="1:14" ht="15.75" customHeight="1">
      <c r="A21" s="1241"/>
      <c r="B21" s="1241"/>
      <c r="C21" s="340" t="s">
        <v>913</v>
      </c>
      <c r="D21" s="68"/>
      <c r="E21" s="342" t="s">
        <v>914</v>
      </c>
      <c r="F21" s="68"/>
      <c r="G21" s="342" t="s">
        <v>915</v>
      </c>
      <c r="H21" s="68"/>
      <c r="I21" s="342"/>
      <c r="J21" s="140"/>
      <c r="K21" s="342"/>
      <c r="L21" s="342"/>
      <c r="M21" s="374"/>
      <c r="N21" s="232"/>
    </row>
    <row r="22" spans="1:14" ht="15.75" customHeight="1">
      <c r="A22" s="1241"/>
      <c r="B22" s="1241"/>
      <c r="C22" s="340" t="s">
        <v>916</v>
      </c>
      <c r="D22" s="68"/>
      <c r="E22" s="342" t="s">
        <v>917</v>
      </c>
      <c r="F22" s="68"/>
      <c r="G22" s="342"/>
      <c r="H22" s="140"/>
      <c r="I22" s="342"/>
      <c r="J22" s="140"/>
      <c r="K22" s="342"/>
      <c r="L22" s="342"/>
      <c r="M22" s="374"/>
      <c r="N22" s="232"/>
    </row>
    <row r="23" spans="1:14" ht="15.75" customHeight="1">
      <c r="A23" s="1241"/>
      <c r="B23" s="1241"/>
      <c r="C23" s="340" t="s">
        <v>105</v>
      </c>
      <c r="D23" s="68"/>
      <c r="E23" s="342" t="s">
        <v>919</v>
      </c>
      <c r="F23" s="1375"/>
      <c r="G23" s="1180"/>
      <c r="H23" s="1180"/>
      <c r="I23" s="140"/>
      <c r="J23" s="140"/>
      <c r="K23" s="140"/>
      <c r="L23" s="140"/>
      <c r="M23" s="374"/>
      <c r="N23" s="232"/>
    </row>
    <row r="24" spans="1:14" ht="9.75" customHeight="1">
      <c r="A24" s="1241"/>
      <c r="B24" s="1309"/>
      <c r="C24" s="379"/>
      <c r="D24" s="140"/>
      <c r="E24" s="140"/>
      <c r="F24" s="140"/>
      <c r="G24" s="140"/>
      <c r="H24" s="140"/>
      <c r="I24" s="140"/>
      <c r="J24" s="140"/>
      <c r="K24" s="140"/>
      <c r="L24" s="140"/>
      <c r="M24" s="374"/>
      <c r="N24" s="232"/>
    </row>
    <row r="25" spans="1:14" ht="15.75" customHeight="1">
      <c r="A25" s="1241"/>
      <c r="B25" s="1308" t="s">
        <v>921</v>
      </c>
      <c r="C25" s="1404"/>
      <c r="D25" s="1183"/>
      <c r="E25" s="1390"/>
      <c r="F25" s="371"/>
      <c r="G25" s="371"/>
      <c r="H25" s="1390"/>
      <c r="I25" s="371"/>
      <c r="J25" s="371"/>
      <c r="K25" s="1402"/>
      <c r="L25" s="1183"/>
      <c r="M25" s="1234"/>
      <c r="N25" s="232"/>
    </row>
    <row r="26" spans="1:14" ht="15.75" customHeight="1">
      <c r="A26" s="1241"/>
      <c r="B26" s="1241"/>
      <c r="C26" s="340" t="s">
        <v>922</v>
      </c>
      <c r="D26" s="68"/>
      <c r="E26" s="1252"/>
      <c r="F26" s="342" t="s">
        <v>923</v>
      </c>
      <c r="G26" s="68"/>
      <c r="H26" s="1252"/>
      <c r="I26" s="342" t="s">
        <v>924</v>
      </c>
      <c r="J26" s="68"/>
      <c r="K26" s="1252"/>
      <c r="L26" s="1252"/>
      <c r="M26" s="1260"/>
      <c r="N26" s="232"/>
    </row>
    <row r="27" spans="1:14" ht="15.75" customHeight="1">
      <c r="A27" s="1241"/>
      <c r="B27" s="1241"/>
      <c r="C27" s="340" t="s">
        <v>925</v>
      </c>
      <c r="D27" s="68"/>
      <c r="E27" s="1252"/>
      <c r="F27" s="342" t="s">
        <v>926</v>
      </c>
      <c r="G27" s="68"/>
      <c r="H27" s="1252"/>
      <c r="I27" s="210" t="s">
        <v>1142</v>
      </c>
      <c r="J27" s="346" t="s">
        <v>918</v>
      </c>
      <c r="K27" s="1252"/>
      <c r="L27" s="1252"/>
      <c r="M27" s="1260"/>
      <c r="N27" s="232"/>
    </row>
    <row r="28" spans="1:14" ht="15.75" customHeight="1">
      <c r="A28" s="1241"/>
      <c r="B28" s="1309"/>
      <c r="C28" s="379"/>
      <c r="D28" s="140"/>
      <c r="E28" s="1180"/>
      <c r="F28" s="140"/>
      <c r="G28" s="140"/>
      <c r="H28" s="1180"/>
      <c r="I28" s="140"/>
      <c r="J28" s="140"/>
      <c r="K28" s="1180"/>
      <c r="L28" s="1180"/>
      <c r="M28" s="1181"/>
      <c r="N28" s="232"/>
    </row>
    <row r="29" spans="1:14" ht="15.75" customHeight="1">
      <c r="A29" s="1241"/>
      <c r="B29" s="380" t="s">
        <v>928</v>
      </c>
      <c r="C29" s="1266"/>
      <c r="D29" s="1183"/>
      <c r="E29" s="1183"/>
      <c r="F29" s="1183"/>
      <c r="G29" s="1183"/>
      <c r="H29" s="1183"/>
      <c r="I29" s="1183"/>
      <c r="J29" s="1183"/>
      <c r="K29" s="1183"/>
      <c r="L29" s="1183"/>
      <c r="M29" s="1234"/>
      <c r="N29" s="232"/>
    </row>
    <row r="30" spans="1:14" ht="15.75" customHeight="1">
      <c r="A30" s="1241"/>
      <c r="B30" s="380"/>
      <c r="C30" s="340" t="s">
        <v>929</v>
      </c>
      <c r="D30" s="68">
        <v>0</v>
      </c>
      <c r="E30" s="140"/>
      <c r="F30" s="210" t="s">
        <v>930</v>
      </c>
      <c r="G30" s="68" t="s">
        <v>449</v>
      </c>
      <c r="H30" s="140"/>
      <c r="I30" s="210" t="s">
        <v>931</v>
      </c>
      <c r="J30" s="1312" t="s">
        <v>449</v>
      </c>
      <c r="K30" s="1175"/>
      <c r="L30" s="1188"/>
      <c r="M30" s="374"/>
      <c r="N30" s="232"/>
    </row>
    <row r="31" spans="1:14" ht="15.75" customHeight="1">
      <c r="A31" s="1241"/>
      <c r="B31" s="382"/>
      <c r="C31" s="1403"/>
      <c r="D31" s="1252"/>
      <c r="E31" s="1252"/>
      <c r="F31" s="1252"/>
      <c r="G31" s="1252"/>
      <c r="H31" s="1252"/>
      <c r="I31" s="1252"/>
      <c r="J31" s="1252"/>
      <c r="K31" s="1252"/>
      <c r="L31" s="1252"/>
      <c r="M31" s="1260"/>
      <c r="N31" s="232"/>
    </row>
    <row r="32" spans="1:14" ht="15.75" customHeight="1">
      <c r="A32" s="1241"/>
      <c r="B32" s="1308" t="s">
        <v>933</v>
      </c>
      <c r="C32" s="383"/>
      <c r="D32" s="384"/>
      <c r="E32" s="384"/>
      <c r="F32" s="384"/>
      <c r="G32" s="384"/>
      <c r="H32" s="384"/>
      <c r="I32" s="384"/>
      <c r="J32" s="384"/>
      <c r="K32" s="384"/>
      <c r="L32" s="371"/>
      <c r="M32" s="372"/>
      <c r="N32" s="232"/>
    </row>
    <row r="33" spans="1:14" ht="15.75" customHeight="1">
      <c r="A33" s="1241"/>
      <c r="B33" s="1241"/>
      <c r="C33" s="331" t="s">
        <v>934</v>
      </c>
      <c r="D33" s="604">
        <v>2023</v>
      </c>
      <c r="E33" s="386"/>
      <c r="F33" s="140" t="s">
        <v>935</v>
      </c>
      <c r="G33" s="605" t="s">
        <v>1143</v>
      </c>
      <c r="H33" s="386"/>
      <c r="I33" s="210"/>
      <c r="J33" s="386"/>
      <c r="K33" s="386"/>
      <c r="L33" s="140"/>
      <c r="M33" s="374"/>
      <c r="N33" s="232"/>
    </row>
    <row r="34" spans="1:14" ht="15.75" customHeight="1">
      <c r="A34" s="1241"/>
      <c r="B34" s="1309"/>
      <c r="C34" s="379"/>
      <c r="D34" s="606"/>
      <c r="E34" s="386"/>
      <c r="F34" s="140"/>
      <c r="G34" s="386"/>
      <c r="H34" s="386"/>
      <c r="I34" s="140"/>
      <c r="J34" s="386"/>
      <c r="K34" s="386"/>
      <c r="L34" s="140"/>
      <c r="M34" s="374"/>
      <c r="N34" s="232"/>
    </row>
    <row r="35" spans="1:14" ht="15.75" customHeight="1">
      <c r="A35" s="1241"/>
      <c r="B35" s="1308" t="s">
        <v>937</v>
      </c>
      <c r="C35" s="369"/>
      <c r="D35" s="371"/>
      <c r="E35" s="371"/>
      <c r="F35" s="371"/>
      <c r="G35" s="371"/>
      <c r="H35" s="371"/>
      <c r="I35" s="371"/>
      <c r="J35" s="371"/>
      <c r="K35" s="371"/>
      <c r="L35" s="371"/>
      <c r="M35" s="372"/>
      <c r="N35" s="232"/>
    </row>
    <row r="36" spans="1:14" ht="15.75" customHeight="1">
      <c r="A36" s="1241"/>
      <c r="B36" s="1241"/>
      <c r="C36" s="340"/>
      <c r="D36" s="140" t="s">
        <v>938</v>
      </c>
      <c r="E36" s="140"/>
      <c r="F36" s="140" t="s">
        <v>939</v>
      </c>
      <c r="G36" s="140"/>
      <c r="H36" s="202" t="s">
        <v>940</v>
      </c>
      <c r="I36" s="202"/>
      <c r="J36" s="202" t="s">
        <v>941</v>
      </c>
      <c r="K36" s="140"/>
      <c r="L36" s="140" t="s">
        <v>942</v>
      </c>
      <c r="M36" s="374"/>
      <c r="N36" s="232"/>
    </row>
    <row r="37" spans="1:14" ht="15.75" customHeight="1">
      <c r="A37" s="1241"/>
      <c r="B37" s="1241"/>
      <c r="C37" s="340"/>
      <c r="D37" s="390">
        <v>2</v>
      </c>
      <c r="E37" s="391">
        <v>2023</v>
      </c>
      <c r="F37" s="390"/>
      <c r="G37" s="391">
        <v>2024</v>
      </c>
      <c r="H37" s="390">
        <v>2</v>
      </c>
      <c r="I37" s="391">
        <v>2025</v>
      </c>
      <c r="J37" s="390"/>
      <c r="K37" s="391">
        <v>2026</v>
      </c>
      <c r="L37" s="390">
        <v>2</v>
      </c>
      <c r="M37" s="391">
        <v>2027</v>
      </c>
      <c r="N37" s="232"/>
    </row>
    <row r="38" spans="1:14" ht="15.75" customHeight="1">
      <c r="A38" s="1241"/>
      <c r="B38" s="1241"/>
      <c r="C38" s="340"/>
      <c r="D38" s="140" t="s">
        <v>943</v>
      </c>
      <c r="E38" s="140"/>
      <c r="F38" s="140" t="s">
        <v>944</v>
      </c>
      <c r="G38" s="140"/>
      <c r="H38" s="202" t="s">
        <v>945</v>
      </c>
      <c r="I38" s="202"/>
      <c r="J38" s="202" t="s">
        <v>946</v>
      </c>
      <c r="K38" s="140"/>
      <c r="L38" s="140" t="s">
        <v>947</v>
      </c>
      <c r="M38" s="374"/>
      <c r="N38" s="232"/>
    </row>
    <row r="39" spans="1:14" ht="15.75" customHeight="1">
      <c r="A39" s="1241"/>
      <c r="B39" s="1241"/>
      <c r="C39" s="340"/>
      <c r="D39" s="390"/>
      <c r="E39" s="391">
        <v>2028</v>
      </c>
      <c r="F39" s="390">
        <v>2</v>
      </c>
      <c r="G39" s="391">
        <v>2029</v>
      </c>
      <c r="H39" s="390"/>
      <c r="I39" s="391">
        <v>2030</v>
      </c>
      <c r="J39" s="390">
        <v>2</v>
      </c>
      <c r="K39" s="391">
        <v>2031</v>
      </c>
      <c r="L39" s="390"/>
      <c r="M39" s="391">
        <v>2032</v>
      </c>
      <c r="N39" s="232"/>
    </row>
    <row r="40" spans="1:14" ht="15.75" customHeight="1">
      <c r="A40" s="1241"/>
      <c r="B40" s="1241"/>
      <c r="C40" s="340"/>
      <c r="D40" s="140" t="s">
        <v>948</v>
      </c>
      <c r="E40" s="140"/>
      <c r="F40" s="140" t="s">
        <v>949</v>
      </c>
      <c r="G40" s="140"/>
      <c r="H40" s="202" t="s">
        <v>950</v>
      </c>
      <c r="I40" s="202"/>
      <c r="J40" s="202" t="s">
        <v>951</v>
      </c>
      <c r="K40" s="140"/>
      <c r="L40" s="140" t="s">
        <v>1144</v>
      </c>
      <c r="M40" s="374"/>
      <c r="N40" s="232"/>
    </row>
    <row r="41" spans="1:14" ht="15.75" customHeight="1">
      <c r="A41" s="1241"/>
      <c r="B41" s="1241"/>
      <c r="C41" s="340"/>
      <c r="D41" s="390">
        <v>2</v>
      </c>
      <c r="E41" s="391">
        <v>2033</v>
      </c>
      <c r="F41" s="390"/>
      <c r="G41" s="391">
        <v>2034</v>
      </c>
      <c r="H41" s="390">
        <v>2</v>
      </c>
      <c r="I41" s="391">
        <v>2035</v>
      </c>
      <c r="J41" s="390"/>
      <c r="K41" s="391">
        <v>2036</v>
      </c>
      <c r="L41" s="68">
        <v>2</v>
      </c>
      <c r="M41" s="68">
        <v>2037</v>
      </c>
      <c r="N41" s="232"/>
    </row>
    <row r="42" spans="1:14" ht="15.75" customHeight="1">
      <c r="A42" s="1241"/>
      <c r="B42" s="1241"/>
      <c r="C42" s="340"/>
      <c r="D42" s="362" t="s">
        <v>1144</v>
      </c>
      <c r="E42" s="140"/>
      <c r="F42" s="140" t="s">
        <v>1144</v>
      </c>
      <c r="G42" s="140"/>
      <c r="H42" s="140" t="s">
        <v>957</v>
      </c>
      <c r="I42" s="140"/>
      <c r="J42" s="362"/>
      <c r="K42" s="140"/>
      <c r="L42" s="362"/>
      <c r="M42" s="374"/>
      <c r="N42" s="232"/>
    </row>
    <row r="43" spans="1:14" ht="15.75" customHeight="1">
      <c r="A43" s="1241"/>
      <c r="B43" s="1241"/>
      <c r="C43" s="340"/>
      <c r="D43" s="390"/>
      <c r="E43" s="391">
        <v>2038</v>
      </c>
      <c r="F43" s="631">
        <v>2</v>
      </c>
      <c r="G43" s="391">
        <v>2039</v>
      </c>
      <c r="H43" s="1406">
        <f>D37+F37+H37+J37+L37+D39+F39+H39+J39+L39+D41+F41+H41+J41+L41+D43+F43</f>
        <v>18</v>
      </c>
      <c r="I43" s="1188"/>
      <c r="J43" s="1301"/>
      <c r="K43" s="1252"/>
      <c r="L43" s="394"/>
      <c r="M43" s="374"/>
      <c r="N43" s="232"/>
    </row>
    <row r="44" spans="1:14" ht="15.75" customHeight="1">
      <c r="A44" s="1241"/>
      <c r="B44" s="1241"/>
      <c r="C44" s="379"/>
      <c r="D44" s="362"/>
      <c r="E44" s="140"/>
      <c r="F44" s="362"/>
      <c r="G44" s="140"/>
      <c r="H44" s="394"/>
      <c r="I44" s="140"/>
      <c r="J44" s="394"/>
      <c r="K44" s="140"/>
      <c r="L44" s="394"/>
      <c r="M44" s="374"/>
      <c r="N44" s="232"/>
    </row>
    <row r="45" spans="1:14" ht="18" customHeight="1">
      <c r="A45" s="1241"/>
      <c r="B45" s="1247" t="s">
        <v>958</v>
      </c>
      <c r="C45" s="371"/>
      <c r="D45" s="371"/>
      <c r="E45" s="371"/>
      <c r="F45" s="371"/>
      <c r="G45" s="371"/>
      <c r="H45" s="371"/>
      <c r="I45" s="371"/>
      <c r="J45" s="371"/>
      <c r="K45" s="371"/>
      <c r="L45" s="371"/>
      <c r="M45" s="371"/>
      <c r="N45" s="232"/>
    </row>
    <row r="46" spans="1:14" ht="15.75" customHeight="1">
      <c r="A46" s="1241"/>
      <c r="B46" s="1248"/>
      <c r="C46" s="140"/>
      <c r="D46" s="365" t="s">
        <v>93</v>
      </c>
      <c r="E46" s="365" t="s">
        <v>95</v>
      </c>
      <c r="F46" s="1298" t="s">
        <v>959</v>
      </c>
      <c r="G46" s="1266"/>
      <c r="H46" s="1183"/>
      <c r="I46" s="1183"/>
      <c r="J46" s="1234"/>
      <c r="K46" s="333" t="s">
        <v>960</v>
      </c>
      <c r="L46" s="1255"/>
      <c r="M46" s="1234"/>
      <c r="N46" s="232"/>
    </row>
    <row r="47" spans="1:14" ht="15.75" customHeight="1">
      <c r="A47" s="1241"/>
      <c r="B47" s="1248"/>
      <c r="C47" s="140"/>
      <c r="D47" s="68"/>
      <c r="E47" s="68" t="s">
        <v>992</v>
      </c>
      <c r="F47" s="1252"/>
      <c r="G47" s="1235"/>
      <c r="H47" s="1180"/>
      <c r="I47" s="1180"/>
      <c r="J47" s="1181"/>
      <c r="K47" s="140"/>
      <c r="L47" s="1235"/>
      <c r="M47" s="1181"/>
      <c r="N47" s="232"/>
    </row>
    <row r="48" spans="1:14" ht="15.75" customHeight="1">
      <c r="A48" s="1241"/>
      <c r="B48" s="1249"/>
      <c r="C48" s="140"/>
      <c r="D48" s="140"/>
      <c r="E48" s="140"/>
      <c r="F48" s="140"/>
      <c r="G48" s="140"/>
      <c r="H48" s="140"/>
      <c r="I48" s="140"/>
      <c r="J48" s="140"/>
      <c r="K48" s="140"/>
      <c r="L48" s="140"/>
      <c r="M48" s="140"/>
      <c r="N48" s="232"/>
    </row>
    <row r="49" spans="1:14" ht="15.75" customHeight="1">
      <c r="A49" s="1241"/>
      <c r="B49" s="235" t="s">
        <v>961</v>
      </c>
      <c r="C49" s="1399" t="s">
        <v>1145</v>
      </c>
      <c r="D49" s="1175"/>
      <c r="E49" s="1175"/>
      <c r="F49" s="1175"/>
      <c r="G49" s="1175"/>
      <c r="H49" s="1175"/>
      <c r="I49" s="1175"/>
      <c r="J49" s="1175"/>
      <c r="K49" s="1175"/>
      <c r="L49" s="1175"/>
      <c r="M49" s="1188"/>
      <c r="N49" s="232"/>
    </row>
    <row r="50" spans="1:14" ht="15.75" customHeight="1">
      <c r="A50" s="1241"/>
      <c r="B50" s="235" t="s">
        <v>996</v>
      </c>
      <c r="C50" s="1398" t="s">
        <v>1146</v>
      </c>
      <c r="D50" s="1175"/>
      <c r="E50" s="1175"/>
      <c r="F50" s="1175"/>
      <c r="G50" s="1175"/>
      <c r="H50" s="1175"/>
      <c r="I50" s="1175"/>
      <c r="J50" s="1175"/>
      <c r="K50" s="1175"/>
      <c r="L50" s="1175"/>
      <c r="M50" s="1188"/>
      <c r="N50" s="232"/>
    </row>
    <row r="51" spans="1:14" ht="15.75" customHeight="1">
      <c r="A51" s="1241"/>
      <c r="B51" s="235" t="s">
        <v>965</v>
      </c>
      <c r="C51" s="1291">
        <v>90</v>
      </c>
      <c r="D51" s="1175"/>
      <c r="E51" s="1175"/>
      <c r="F51" s="1175"/>
      <c r="G51" s="1175"/>
      <c r="H51" s="1175"/>
      <c r="I51" s="1175"/>
      <c r="J51" s="1175"/>
      <c r="K51" s="1175"/>
      <c r="L51" s="1175"/>
      <c r="M51" s="1188"/>
      <c r="N51" s="232"/>
    </row>
    <row r="52" spans="1:14" ht="15.75" customHeight="1">
      <c r="A52" s="1241"/>
      <c r="B52" s="235" t="s">
        <v>966</v>
      </c>
      <c r="C52" s="1291" t="s">
        <v>449</v>
      </c>
      <c r="D52" s="1175"/>
      <c r="E52" s="1175"/>
      <c r="F52" s="1175"/>
      <c r="G52" s="1175"/>
      <c r="H52" s="1175"/>
      <c r="I52" s="1175"/>
      <c r="J52" s="1175"/>
      <c r="K52" s="1175"/>
      <c r="L52" s="1175"/>
      <c r="M52" s="1188"/>
      <c r="N52" s="232"/>
    </row>
    <row r="53" spans="1:14" ht="15.75" customHeight="1">
      <c r="A53" s="1242" t="s">
        <v>250</v>
      </c>
      <c r="B53" s="284" t="s">
        <v>968</v>
      </c>
      <c r="C53" s="1297" t="s">
        <v>378</v>
      </c>
      <c r="D53" s="1175"/>
      <c r="E53" s="1175"/>
      <c r="F53" s="1175"/>
      <c r="G53" s="1175"/>
      <c r="H53" s="1175"/>
      <c r="I53" s="1175"/>
      <c r="J53" s="1175"/>
      <c r="K53" s="1175"/>
      <c r="L53" s="1175"/>
      <c r="M53" s="1188"/>
      <c r="N53" s="232"/>
    </row>
    <row r="54" spans="1:14" ht="15.75" customHeight="1">
      <c r="A54" s="1241"/>
      <c r="B54" s="284" t="s">
        <v>969</v>
      </c>
      <c r="C54" s="1297" t="s">
        <v>970</v>
      </c>
      <c r="D54" s="1175"/>
      <c r="E54" s="1175"/>
      <c r="F54" s="1175"/>
      <c r="G54" s="1175"/>
      <c r="H54" s="1175"/>
      <c r="I54" s="1175"/>
      <c r="J54" s="1175"/>
      <c r="K54" s="1175"/>
      <c r="L54" s="1175"/>
      <c r="M54" s="1188"/>
      <c r="N54" s="232"/>
    </row>
    <row r="55" spans="1:14" ht="15.75" customHeight="1">
      <c r="A55" s="1241"/>
      <c r="B55" s="284" t="s">
        <v>971</v>
      </c>
      <c r="C55" s="1297" t="s">
        <v>60</v>
      </c>
      <c r="D55" s="1175"/>
      <c r="E55" s="1175"/>
      <c r="F55" s="1175"/>
      <c r="G55" s="1175"/>
      <c r="H55" s="1175"/>
      <c r="I55" s="1175"/>
      <c r="J55" s="1175"/>
      <c r="K55" s="1175"/>
      <c r="L55" s="1175"/>
      <c r="M55" s="1188"/>
      <c r="N55" s="232"/>
    </row>
    <row r="56" spans="1:14" ht="15.75" customHeight="1">
      <c r="A56" s="1241"/>
      <c r="B56" s="285" t="s">
        <v>972</v>
      </c>
      <c r="C56" s="1297" t="s">
        <v>377</v>
      </c>
      <c r="D56" s="1175"/>
      <c r="E56" s="1175"/>
      <c r="F56" s="1175"/>
      <c r="G56" s="1175"/>
      <c r="H56" s="1175"/>
      <c r="I56" s="1175"/>
      <c r="J56" s="1175"/>
      <c r="K56" s="1175"/>
      <c r="L56" s="1175"/>
      <c r="M56" s="1188"/>
      <c r="N56" s="232"/>
    </row>
    <row r="57" spans="1:14" ht="15.75" customHeight="1">
      <c r="A57" s="1241"/>
      <c r="B57" s="284" t="s">
        <v>973</v>
      </c>
      <c r="C57" s="1311" t="s">
        <v>380</v>
      </c>
      <c r="D57" s="1175"/>
      <c r="E57" s="1175"/>
      <c r="F57" s="1175"/>
      <c r="G57" s="1175"/>
      <c r="H57" s="1175"/>
      <c r="I57" s="1175"/>
      <c r="J57" s="1175"/>
      <c r="K57" s="1175"/>
      <c r="L57" s="1175"/>
      <c r="M57" s="1188"/>
      <c r="N57" s="232"/>
    </row>
    <row r="58" spans="1:14" ht="15.75" customHeight="1">
      <c r="A58" s="1243"/>
      <c r="B58" s="284" t="s">
        <v>974</v>
      </c>
      <c r="C58" s="1297" t="s">
        <v>975</v>
      </c>
      <c r="D58" s="1175"/>
      <c r="E58" s="1175"/>
      <c r="F58" s="1175"/>
      <c r="G58" s="1175"/>
      <c r="H58" s="1175"/>
      <c r="I58" s="1175"/>
      <c r="J58" s="1175"/>
      <c r="K58" s="1175"/>
      <c r="L58" s="1175"/>
      <c r="M58" s="1188"/>
      <c r="N58" s="232"/>
    </row>
    <row r="59" spans="1:14" ht="15.75" customHeight="1">
      <c r="A59" s="1242" t="s">
        <v>976</v>
      </c>
      <c r="B59" s="286" t="s">
        <v>977</v>
      </c>
      <c r="C59" s="1297" t="s">
        <v>1038</v>
      </c>
      <c r="D59" s="1175"/>
      <c r="E59" s="1175"/>
      <c r="F59" s="1175"/>
      <c r="G59" s="1175"/>
      <c r="H59" s="1175"/>
      <c r="I59" s="1175"/>
      <c r="J59" s="1175"/>
      <c r="K59" s="1175"/>
      <c r="L59" s="1175"/>
      <c r="M59" s="1188"/>
      <c r="N59" s="232"/>
    </row>
    <row r="60" spans="1:14" ht="30" customHeight="1">
      <c r="A60" s="1241"/>
      <c r="B60" s="286" t="s">
        <v>979</v>
      </c>
      <c r="C60" s="1297" t="s">
        <v>980</v>
      </c>
      <c r="D60" s="1175"/>
      <c r="E60" s="1175"/>
      <c r="F60" s="1175"/>
      <c r="G60" s="1175"/>
      <c r="H60" s="1175"/>
      <c r="I60" s="1175"/>
      <c r="J60" s="1175"/>
      <c r="K60" s="1175"/>
      <c r="L60" s="1175"/>
      <c r="M60" s="1188"/>
      <c r="N60" s="232"/>
    </row>
    <row r="61" spans="1:14" ht="30" customHeight="1">
      <c r="A61" s="1241"/>
      <c r="B61" s="287" t="s">
        <v>297</v>
      </c>
      <c r="C61" s="1297" t="s">
        <v>376</v>
      </c>
      <c r="D61" s="1175"/>
      <c r="E61" s="1175"/>
      <c r="F61" s="1175"/>
      <c r="G61" s="1175"/>
      <c r="H61" s="1175"/>
      <c r="I61" s="1175"/>
      <c r="J61" s="1175"/>
      <c r="K61" s="1175"/>
      <c r="L61" s="1175"/>
      <c r="M61" s="1188"/>
      <c r="N61" s="232"/>
    </row>
    <row r="62" spans="1:14" ht="15.75" customHeight="1">
      <c r="A62" s="288" t="s">
        <v>254</v>
      </c>
      <c r="B62" s="289"/>
      <c r="C62" s="1342"/>
      <c r="D62" s="1333"/>
      <c r="E62" s="1333"/>
      <c r="F62" s="1333"/>
      <c r="G62" s="1333"/>
      <c r="H62" s="1333"/>
      <c r="I62" s="1333"/>
      <c r="J62" s="1333"/>
      <c r="K62" s="1333"/>
      <c r="L62" s="1333"/>
      <c r="M62" s="1334"/>
      <c r="N62" s="232"/>
    </row>
  </sheetData>
  <mergeCells count="60">
    <mergeCell ref="C62:M62"/>
    <mergeCell ref="C50:M50"/>
    <mergeCell ref="C51:M51"/>
    <mergeCell ref="C52:M52"/>
    <mergeCell ref="C53:M53"/>
    <mergeCell ref="C54:M54"/>
    <mergeCell ref="C55:M55"/>
    <mergeCell ref="C56:M56"/>
    <mergeCell ref="C57:M57"/>
    <mergeCell ref="C58:M58"/>
    <mergeCell ref="C59:M59"/>
    <mergeCell ref="C60:M60"/>
    <mergeCell ref="C61:M61"/>
    <mergeCell ref="A53:A58"/>
    <mergeCell ref="A59:A61"/>
    <mergeCell ref="A2:A15"/>
    <mergeCell ref="B14:B15"/>
    <mergeCell ref="B18:B24"/>
    <mergeCell ref="B25:B28"/>
    <mergeCell ref="B32:B34"/>
    <mergeCell ref="B35:B44"/>
    <mergeCell ref="B45:B48"/>
    <mergeCell ref="B8:B10"/>
    <mergeCell ref="K25:M28"/>
    <mergeCell ref="C29:M29"/>
    <mergeCell ref="J30:L30"/>
    <mergeCell ref="C31:M31"/>
    <mergeCell ref="A16:A52"/>
    <mergeCell ref="C25:D25"/>
    <mergeCell ref="E25:E28"/>
    <mergeCell ref="C16:M16"/>
    <mergeCell ref="C17:M17"/>
    <mergeCell ref="H25:H28"/>
    <mergeCell ref="H43:I43"/>
    <mergeCell ref="J43:K43"/>
    <mergeCell ref="F46:F47"/>
    <mergeCell ref="G46:J47"/>
    <mergeCell ref="L46:M47"/>
    <mergeCell ref="C49:M49"/>
    <mergeCell ref="C6:M6"/>
    <mergeCell ref="C13:M13"/>
    <mergeCell ref="F10:G10"/>
    <mergeCell ref="I10:J10"/>
    <mergeCell ref="F23:H23"/>
    <mergeCell ref="C7:D7"/>
    <mergeCell ref="E7:G7"/>
    <mergeCell ref="I7:M7"/>
    <mergeCell ref="C9:F9"/>
    <mergeCell ref="C10:E10"/>
    <mergeCell ref="C11:M11"/>
    <mergeCell ref="C12:M12"/>
    <mergeCell ref="C14:D14"/>
    <mergeCell ref="G14:N14"/>
    <mergeCell ref="C15:M15"/>
    <mergeCell ref="C2:M2"/>
    <mergeCell ref="C3:M3"/>
    <mergeCell ref="F4:G4"/>
    <mergeCell ref="H4:M4"/>
    <mergeCell ref="C5:M5"/>
    <mergeCell ref="D4:E4"/>
  </mergeCells>
  <dataValidations count="1">
    <dataValidation type="list" allowBlank="1" showErrorMessage="1" sqref="I7" xr:uid="{00000000-0002-0000-1100-000003000000}">
      <formula1>INDIRECT($C$7)</formula1>
    </dataValidation>
  </dataValidations>
  <hyperlinks>
    <hyperlink ref="B2" location="'Plan de acción'!A1" display="Nombre del indicador" xr:uid="{00000000-0004-0000-1100-000000000000}"/>
    <hyperlink ref="C57" r:id="rId1" xr:uid="{00000000-0004-0000-11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100-000000000000}">
          <x14:formula1>
            <xm:f>Desplegables!$I$4:$I$18</xm:f>
          </x14:formula1>
          <xm:sqref>C7</xm:sqref>
        </x14:dataValidation>
        <x14:dataValidation type="list" allowBlank="1" showErrorMessage="1" xr:uid="{00000000-0002-0000-1100-000001000000}">
          <x14:formula1>
            <xm:f>Desplegables!$L$24:$L$39</xm:f>
          </x14:formula1>
          <xm:sqref>C14</xm:sqref>
        </x14:dataValidation>
        <x14:dataValidation type="list" allowBlank="1" showErrorMessage="1" xr:uid="{00000000-0002-0000-1100-000002000000}">
          <x14:formula1>
            <xm:f>Desplegables!$B$45:$B$46</xm:f>
          </x14:formula1>
          <xm:sqref>C4</xm:sqref>
        </x14:dataValidation>
        <x14:dataValidation type="list" allowBlank="1" showErrorMessage="1" xr:uid="{00000000-0002-0000-1100-000004000000}">
          <x14:formula1>
            <xm:f>Desplegables!$B$50:$B$52</xm:f>
          </x14:formula1>
          <xm:sqref>G46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1147</v>
      </c>
      <c r="C1" s="230"/>
      <c r="D1" s="230"/>
      <c r="E1" s="230"/>
      <c r="F1" s="230"/>
      <c r="G1" s="230"/>
      <c r="H1" s="230"/>
      <c r="I1" s="230"/>
      <c r="J1" s="230"/>
      <c r="K1" s="230"/>
      <c r="L1" s="230"/>
      <c r="M1" s="231"/>
    </row>
    <row r="2" spans="1:13" ht="15.75" customHeight="1">
      <c r="A2" s="1242" t="s">
        <v>890</v>
      </c>
      <c r="B2" s="233" t="s">
        <v>891</v>
      </c>
      <c r="C2" s="1297" t="s">
        <v>1148</v>
      </c>
      <c r="D2" s="1175"/>
      <c r="E2" s="1175"/>
      <c r="F2" s="1175"/>
      <c r="G2" s="1175"/>
      <c r="H2" s="1175"/>
      <c r="I2" s="1175"/>
      <c r="J2" s="1175"/>
      <c r="K2" s="1175"/>
      <c r="L2" s="1175"/>
      <c r="M2" s="1188"/>
    </row>
    <row r="3" spans="1:13" ht="15.75" customHeight="1">
      <c r="A3" s="1241"/>
      <c r="B3" s="235" t="s">
        <v>982</v>
      </c>
      <c r="C3" s="1297" t="s">
        <v>1149</v>
      </c>
      <c r="D3" s="1175"/>
      <c r="E3" s="1175"/>
      <c r="F3" s="1175"/>
      <c r="G3" s="1175"/>
      <c r="H3" s="1175"/>
      <c r="I3" s="1175"/>
      <c r="J3" s="1175"/>
      <c r="K3" s="1175"/>
      <c r="L3" s="1175"/>
      <c r="M3" s="1188"/>
    </row>
    <row r="4" spans="1:13" ht="15.75" customHeight="1">
      <c r="A4" s="1241"/>
      <c r="B4" s="236" t="s">
        <v>293</v>
      </c>
      <c r="C4" s="345" t="s">
        <v>95</v>
      </c>
      <c r="D4" s="1312"/>
      <c r="E4" s="1188"/>
      <c r="F4" s="1302" t="s">
        <v>294</v>
      </c>
      <c r="G4" s="1188"/>
      <c r="H4" s="1312"/>
      <c r="I4" s="1175"/>
      <c r="J4" s="1175"/>
      <c r="K4" s="1175"/>
      <c r="L4" s="1175"/>
      <c r="M4" s="1188"/>
    </row>
    <row r="5" spans="1:13" ht="15.75" customHeight="1">
      <c r="A5" s="1241"/>
      <c r="B5" s="236" t="s">
        <v>898</v>
      </c>
      <c r="C5" s="1270"/>
      <c r="D5" s="1175"/>
      <c r="E5" s="1175"/>
      <c r="F5" s="1175"/>
      <c r="G5" s="1175"/>
      <c r="H5" s="1175"/>
      <c r="I5" s="1175"/>
      <c r="J5" s="1175"/>
      <c r="K5" s="1175"/>
      <c r="L5" s="1175"/>
      <c r="M5" s="1188"/>
    </row>
    <row r="6" spans="1:13" ht="15.75" customHeight="1">
      <c r="A6" s="1241"/>
      <c r="B6" s="236" t="s">
        <v>900</v>
      </c>
      <c r="C6" s="1312"/>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250" t="s">
        <v>1150</v>
      </c>
      <c r="J7" s="1180"/>
      <c r="K7" s="1180"/>
      <c r="L7" s="1180"/>
      <c r="M7" s="1180"/>
    </row>
    <row r="8" spans="1:13" ht="15.75" customHeight="1">
      <c r="A8" s="1241"/>
      <c r="B8" s="1247" t="s">
        <v>903</v>
      </c>
      <c r="C8" s="369"/>
      <c r="D8" s="371"/>
      <c r="E8" s="371"/>
      <c r="F8" s="371"/>
      <c r="G8" s="371"/>
      <c r="H8" s="371"/>
      <c r="I8" s="371"/>
      <c r="J8" s="371"/>
      <c r="K8" s="371"/>
      <c r="L8" s="371"/>
      <c r="M8" s="372"/>
    </row>
    <row r="9" spans="1:13" ht="15.75" customHeight="1">
      <c r="A9" s="1241"/>
      <c r="B9" s="1248"/>
      <c r="C9" s="1250" t="s">
        <v>1150</v>
      </c>
      <c r="D9" s="1180"/>
      <c r="E9" s="1180"/>
      <c r="F9" s="1251"/>
      <c r="G9" s="1252"/>
      <c r="H9" s="140"/>
      <c r="I9" s="1251"/>
      <c r="J9" s="1252"/>
      <c r="K9" s="140"/>
      <c r="L9" s="140"/>
      <c r="M9" s="374"/>
    </row>
    <row r="10" spans="1:13" ht="15.75" customHeight="1">
      <c r="A10" s="1241"/>
      <c r="B10" s="1249"/>
      <c r="C10" s="1250" t="s">
        <v>1058</v>
      </c>
      <c r="D10" s="1180"/>
      <c r="E10" s="1180"/>
      <c r="F10" s="1375"/>
      <c r="G10" s="1180"/>
      <c r="H10" s="375"/>
      <c r="I10" s="1375"/>
      <c r="J10" s="1180"/>
      <c r="K10" s="375"/>
      <c r="L10" s="375"/>
      <c r="M10" s="376"/>
    </row>
    <row r="11" spans="1:13" ht="15.75" customHeight="1">
      <c r="A11" s="1241"/>
      <c r="B11" s="235" t="s">
        <v>905</v>
      </c>
      <c r="C11" s="1300" t="s">
        <v>1151</v>
      </c>
      <c r="D11" s="1180"/>
      <c r="E11" s="1180"/>
      <c r="F11" s="1180"/>
      <c r="G11" s="1180"/>
      <c r="H11" s="1180"/>
      <c r="I11" s="1180"/>
      <c r="J11" s="1180"/>
      <c r="K11" s="1180"/>
      <c r="L11" s="1180"/>
      <c r="M11" s="1181"/>
    </row>
    <row r="12" spans="1:13" ht="15.75" customHeight="1">
      <c r="A12" s="1241"/>
      <c r="B12" s="235" t="s">
        <v>985</v>
      </c>
      <c r="C12" s="1297" t="s">
        <v>1152</v>
      </c>
      <c r="D12" s="1175"/>
      <c r="E12" s="1175"/>
      <c r="F12" s="1175"/>
      <c r="G12" s="1175"/>
      <c r="H12" s="1175"/>
      <c r="I12" s="1175"/>
      <c r="J12" s="1175"/>
      <c r="K12" s="1175"/>
      <c r="L12" s="1175"/>
      <c r="M12" s="1188"/>
    </row>
    <row r="13" spans="1:13" ht="15.75" customHeight="1">
      <c r="A13" s="1241"/>
      <c r="B13" s="235" t="s">
        <v>987</v>
      </c>
      <c r="C13" s="1270" t="s">
        <v>1153</v>
      </c>
      <c r="D13" s="1175"/>
      <c r="E13" s="1175"/>
      <c r="F13" s="1175"/>
      <c r="G13" s="1175"/>
      <c r="H13" s="1175"/>
      <c r="I13" s="1175"/>
      <c r="J13" s="1175"/>
      <c r="K13" s="1175"/>
      <c r="L13" s="1175"/>
      <c r="M13" s="1188"/>
    </row>
    <row r="14" spans="1:13" ht="15.75" customHeight="1">
      <c r="A14" s="1241"/>
      <c r="B14" s="1244" t="s">
        <v>989</v>
      </c>
      <c r="C14" s="1257" t="s">
        <v>57</v>
      </c>
      <c r="D14" s="1188"/>
      <c r="E14" s="377" t="s">
        <v>108</v>
      </c>
      <c r="F14" s="1297" t="s">
        <v>1154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57" t="s">
        <v>454</v>
      </c>
      <c r="D16" s="1175"/>
      <c r="E16" s="1175"/>
      <c r="F16" s="1175"/>
      <c r="G16" s="1175"/>
      <c r="H16" s="1175"/>
      <c r="I16" s="1175"/>
      <c r="J16" s="1175"/>
      <c r="K16" s="1175"/>
      <c r="L16" s="1175"/>
      <c r="M16" s="1188"/>
    </row>
    <row r="17" spans="1:13" ht="15.75" customHeight="1">
      <c r="A17" s="1241"/>
      <c r="B17" s="235" t="s">
        <v>990</v>
      </c>
      <c r="C17" s="1299" t="s">
        <v>452</v>
      </c>
      <c r="D17" s="1183"/>
      <c r="E17" s="1183"/>
      <c r="F17" s="1183"/>
      <c r="G17" s="1183"/>
      <c r="H17" s="1183"/>
      <c r="I17" s="1183"/>
      <c r="J17" s="1183"/>
      <c r="K17" s="1183"/>
      <c r="L17" s="1183"/>
      <c r="M17" s="1234"/>
    </row>
    <row r="18" spans="1:13" ht="8.25" customHeight="1">
      <c r="A18" s="1241"/>
      <c r="B18" s="1247" t="s">
        <v>908</v>
      </c>
      <c r="C18" s="369"/>
      <c r="D18" s="371"/>
      <c r="E18" s="371"/>
      <c r="F18" s="371"/>
      <c r="G18" s="371"/>
      <c r="H18" s="371"/>
      <c r="I18" s="371"/>
      <c r="J18" s="371"/>
      <c r="K18" s="371"/>
      <c r="L18" s="371"/>
      <c r="M18" s="372"/>
    </row>
    <row r="19" spans="1:13" ht="9" customHeight="1">
      <c r="A19" s="1241"/>
      <c r="B19" s="1248"/>
      <c r="C19" s="379"/>
      <c r="D19" s="140"/>
      <c r="E19" s="140"/>
      <c r="F19" s="140"/>
      <c r="G19" s="140"/>
      <c r="H19" s="140"/>
      <c r="I19" s="140"/>
      <c r="J19" s="140"/>
      <c r="K19" s="140"/>
      <c r="L19" s="140"/>
      <c r="M19" s="374"/>
    </row>
    <row r="20" spans="1:13" ht="15.75" customHeight="1">
      <c r="A20" s="1241"/>
      <c r="B20" s="1248"/>
      <c r="C20" s="340" t="s">
        <v>909</v>
      </c>
      <c r="D20" s="68"/>
      <c r="E20" s="342" t="s">
        <v>910</v>
      </c>
      <c r="F20" s="140"/>
      <c r="G20" s="342" t="s">
        <v>911</v>
      </c>
      <c r="H20" s="68"/>
      <c r="I20" s="342" t="s">
        <v>912</v>
      </c>
      <c r="J20" s="68"/>
      <c r="K20" s="342"/>
      <c r="L20" s="342"/>
      <c r="M20" s="374"/>
    </row>
    <row r="21" spans="1:13" ht="15.75" customHeight="1">
      <c r="A21" s="1241"/>
      <c r="B21" s="1248"/>
      <c r="C21" s="340" t="s">
        <v>913</v>
      </c>
      <c r="D21" s="68"/>
      <c r="E21" s="342" t="s">
        <v>914</v>
      </c>
      <c r="F21" s="140"/>
      <c r="G21" s="342" t="s">
        <v>915</v>
      </c>
      <c r="H21" s="68"/>
      <c r="I21" s="342"/>
      <c r="J21" s="140"/>
      <c r="K21" s="342"/>
      <c r="L21" s="342"/>
      <c r="M21" s="374"/>
    </row>
    <row r="22" spans="1:13" ht="15.75" customHeight="1">
      <c r="A22" s="1241"/>
      <c r="B22" s="1248"/>
      <c r="C22" s="340" t="s">
        <v>916</v>
      </c>
      <c r="D22" s="68"/>
      <c r="E22" s="342" t="s">
        <v>917</v>
      </c>
      <c r="F22" s="140"/>
      <c r="G22" s="342"/>
      <c r="H22" s="140"/>
      <c r="I22" s="342"/>
      <c r="J22" s="140"/>
      <c r="K22" s="342"/>
      <c r="L22" s="342"/>
      <c r="M22" s="374"/>
    </row>
    <row r="23" spans="1:13" ht="15.75" customHeight="1">
      <c r="A23" s="1241"/>
      <c r="B23" s="1248"/>
      <c r="C23" s="340" t="s">
        <v>105</v>
      </c>
      <c r="D23" s="345" t="s">
        <v>918</v>
      </c>
      <c r="E23" s="342" t="s">
        <v>1155</v>
      </c>
      <c r="F23" s="1375" t="s">
        <v>1156</v>
      </c>
      <c r="G23" s="1180"/>
      <c r="H23" s="1180"/>
      <c r="I23" s="1180"/>
      <c r="J23" s="140"/>
      <c r="K23" s="140"/>
      <c r="L23" s="140"/>
      <c r="M23" s="374"/>
    </row>
    <row r="24" spans="1:13" ht="9.75" customHeight="1">
      <c r="A24" s="1241"/>
      <c r="B24" s="124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918</v>
      </c>
      <c r="K26" s="140"/>
      <c r="L26" s="140"/>
      <c r="M26" s="374"/>
    </row>
    <row r="27" spans="1:13" ht="15.75" customHeight="1">
      <c r="A27" s="1241"/>
      <c r="B27" s="1241"/>
      <c r="C27" s="340" t="s">
        <v>925</v>
      </c>
      <c r="D27" s="68"/>
      <c r="E27" s="140"/>
      <c r="F27" s="342" t="s">
        <v>926</v>
      </c>
      <c r="G27" s="68"/>
      <c r="H27" s="140"/>
      <c r="I27" s="210" t="s">
        <v>927</v>
      </c>
      <c r="J27" s="68"/>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381">
        <v>3</v>
      </c>
      <c r="E30" s="140"/>
      <c r="F30" s="210" t="s">
        <v>930</v>
      </c>
      <c r="G30" s="381">
        <v>2022</v>
      </c>
      <c r="H30" s="140"/>
      <c r="I30" s="210" t="s">
        <v>931</v>
      </c>
      <c r="J30" s="1312" t="s">
        <v>1157</v>
      </c>
      <c r="K30" s="1175"/>
      <c r="L30" s="1188"/>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269"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79"/>
      <c r="D36" s="253" t="s">
        <v>938</v>
      </c>
      <c r="E36" s="253"/>
      <c r="F36" s="253" t="s">
        <v>939</v>
      </c>
      <c r="G36" s="253"/>
      <c r="H36" s="202" t="s">
        <v>940</v>
      </c>
      <c r="I36" s="202"/>
      <c r="J36" s="202" t="s">
        <v>941</v>
      </c>
      <c r="K36" s="253"/>
      <c r="L36" s="253" t="s">
        <v>942</v>
      </c>
      <c r="M36" s="374"/>
    </row>
    <row r="37" spans="1:13" ht="15.75" customHeight="1">
      <c r="A37" s="1241"/>
      <c r="B37" s="1241"/>
      <c r="C37" s="379"/>
      <c r="D37" s="251">
        <v>3</v>
      </c>
      <c r="E37" s="360">
        <v>2023</v>
      </c>
      <c r="F37" s="251">
        <v>3</v>
      </c>
      <c r="G37" s="360">
        <v>2024</v>
      </c>
      <c r="H37" s="251">
        <v>3</v>
      </c>
      <c r="I37" s="360">
        <v>2025</v>
      </c>
      <c r="J37" s="251">
        <v>3</v>
      </c>
      <c r="K37" s="360">
        <v>2026</v>
      </c>
      <c r="L37" s="251">
        <v>3</v>
      </c>
      <c r="M37" s="360">
        <v>2027</v>
      </c>
    </row>
    <row r="38" spans="1:13" ht="15.75" customHeight="1">
      <c r="A38" s="1241"/>
      <c r="B38" s="1241"/>
      <c r="C38" s="379"/>
      <c r="D38" s="253" t="s">
        <v>943</v>
      </c>
      <c r="E38" s="253"/>
      <c r="F38" s="253" t="s">
        <v>944</v>
      </c>
      <c r="G38" s="253"/>
      <c r="H38" s="202" t="s">
        <v>945</v>
      </c>
      <c r="I38" s="202"/>
      <c r="J38" s="202" t="s">
        <v>946</v>
      </c>
      <c r="K38" s="253"/>
      <c r="L38" s="253" t="s">
        <v>947</v>
      </c>
      <c r="M38" s="374"/>
    </row>
    <row r="39" spans="1:13" ht="15.75" customHeight="1">
      <c r="A39" s="1241"/>
      <c r="B39" s="1241"/>
      <c r="C39" s="379"/>
      <c r="D39" s="251">
        <v>3</v>
      </c>
      <c r="E39" s="360">
        <v>2028</v>
      </c>
      <c r="F39" s="251">
        <v>3</v>
      </c>
      <c r="G39" s="360">
        <v>2029</v>
      </c>
      <c r="H39" s="251">
        <v>3</v>
      </c>
      <c r="I39" s="360">
        <v>2030</v>
      </c>
      <c r="J39" s="251">
        <v>3</v>
      </c>
      <c r="K39" s="360">
        <v>2031</v>
      </c>
      <c r="L39" s="251">
        <v>3</v>
      </c>
      <c r="M39" s="360">
        <v>2032</v>
      </c>
    </row>
    <row r="40" spans="1:13" ht="15.75" customHeight="1">
      <c r="A40" s="1241"/>
      <c r="B40" s="1241"/>
      <c r="C40" s="379"/>
      <c r="D40" s="253" t="s">
        <v>948</v>
      </c>
      <c r="E40" s="253"/>
      <c r="F40" s="253" t="s">
        <v>949</v>
      </c>
      <c r="G40" s="253"/>
      <c r="H40" s="202" t="s">
        <v>950</v>
      </c>
      <c r="I40" s="202"/>
      <c r="J40" s="202" t="s">
        <v>951</v>
      </c>
      <c r="K40" s="253"/>
      <c r="L40" s="253" t="s">
        <v>952</v>
      </c>
      <c r="M40" s="374"/>
    </row>
    <row r="41" spans="1:13" ht="15.75" customHeight="1">
      <c r="A41" s="1241"/>
      <c r="B41" s="1241"/>
      <c r="C41" s="379"/>
      <c r="D41" s="251">
        <v>3</v>
      </c>
      <c r="E41" s="360">
        <v>2033</v>
      </c>
      <c r="F41" s="251">
        <v>3</v>
      </c>
      <c r="G41" s="360">
        <v>2034</v>
      </c>
      <c r="H41" s="251">
        <v>3</v>
      </c>
      <c r="I41" s="360">
        <v>2035</v>
      </c>
      <c r="J41" s="251">
        <v>3</v>
      </c>
      <c r="K41" s="360">
        <v>2036</v>
      </c>
      <c r="L41" s="251">
        <v>3</v>
      </c>
      <c r="M41" s="360">
        <v>2037</v>
      </c>
    </row>
    <row r="42" spans="1:13" ht="15.75" customHeight="1">
      <c r="A42" s="1241"/>
      <c r="B42" s="1241"/>
      <c r="C42" s="379"/>
      <c r="D42" s="253" t="s">
        <v>953</v>
      </c>
      <c r="E42" s="140"/>
      <c r="F42" s="362" t="s">
        <v>954</v>
      </c>
      <c r="G42" s="140"/>
      <c r="H42" s="362" t="s">
        <v>955</v>
      </c>
      <c r="I42" s="140"/>
      <c r="J42" s="362" t="s">
        <v>957</v>
      </c>
      <c r="K42" s="140"/>
      <c r="L42" s="394"/>
      <c r="M42" s="374"/>
    </row>
    <row r="43" spans="1:13" ht="15.75" customHeight="1">
      <c r="A43" s="1241"/>
      <c r="B43" s="1241"/>
      <c r="C43" s="379"/>
      <c r="D43" s="251">
        <v>3</v>
      </c>
      <c r="E43" s="360">
        <v>2038</v>
      </c>
      <c r="F43" s="251">
        <v>3</v>
      </c>
      <c r="G43" s="360">
        <v>2039</v>
      </c>
      <c r="H43" s="251">
        <v>3</v>
      </c>
      <c r="I43" s="360">
        <v>2040</v>
      </c>
      <c r="J43" s="1257">
        <f>D37+F37+H37+J37+L37+D39+F39+H39+J39+L39+D41+F41+H41+J41+L41+D43+F43+H43</f>
        <v>54</v>
      </c>
      <c r="K43" s="1188"/>
      <c r="L43" s="394"/>
      <c r="M43" s="374"/>
    </row>
    <row r="44" spans="1:13" ht="15.75" customHeight="1">
      <c r="A44" s="1241"/>
      <c r="B44" s="1241"/>
      <c r="C44" s="379"/>
      <c r="D44" s="362"/>
      <c r="E44" s="140"/>
      <c r="F44" s="394"/>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306"/>
      <c r="H46" s="1183"/>
      <c r="I46" s="1183"/>
      <c r="J46" s="1234"/>
      <c r="K46" s="333" t="s">
        <v>1158</v>
      </c>
      <c r="L46" s="1255"/>
      <c r="M46" s="1234"/>
    </row>
    <row r="47" spans="1:13" ht="15.75" customHeight="1">
      <c r="A47" s="1241"/>
      <c r="B47" s="1241"/>
      <c r="C47" s="379"/>
      <c r="D47" s="68"/>
      <c r="E47" s="68" t="s">
        <v>918</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235" t="s">
        <v>961</v>
      </c>
      <c r="C49" s="1297" t="s">
        <v>1159</v>
      </c>
      <c r="D49" s="1175"/>
      <c r="E49" s="1175"/>
      <c r="F49" s="1175"/>
      <c r="G49" s="1175"/>
      <c r="H49" s="1175"/>
      <c r="I49" s="1175"/>
      <c r="J49" s="1175"/>
      <c r="K49" s="1175"/>
      <c r="L49" s="1175"/>
      <c r="M49" s="1188"/>
    </row>
    <row r="50" spans="1:13" ht="15.75" customHeight="1">
      <c r="A50" s="1241"/>
      <c r="B50" s="235" t="s">
        <v>996</v>
      </c>
      <c r="C50" s="1297" t="s">
        <v>1157</v>
      </c>
      <c r="D50" s="1175"/>
      <c r="E50" s="1175"/>
      <c r="F50" s="1175"/>
      <c r="G50" s="1175"/>
      <c r="H50" s="1175"/>
      <c r="I50" s="1175"/>
      <c r="J50" s="1175"/>
      <c r="K50" s="1175"/>
      <c r="L50" s="1175"/>
      <c r="M50" s="1188"/>
    </row>
    <row r="51" spans="1:13" ht="15.75" customHeight="1">
      <c r="A51" s="1241"/>
      <c r="B51" s="235" t="s">
        <v>965</v>
      </c>
      <c r="C51" s="1291">
        <v>30</v>
      </c>
      <c r="D51" s="1175"/>
      <c r="E51" s="1175"/>
      <c r="F51" s="1175"/>
      <c r="G51" s="1175"/>
      <c r="H51" s="1175"/>
      <c r="I51" s="1175"/>
      <c r="J51" s="1175"/>
      <c r="K51" s="1175"/>
      <c r="L51" s="1175"/>
      <c r="M51" s="1188"/>
    </row>
    <row r="52" spans="1:13" ht="15.75" customHeight="1">
      <c r="A52" s="1241"/>
      <c r="B52" s="235" t="s">
        <v>966</v>
      </c>
      <c r="C52" s="1291">
        <v>2022</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5">
    <mergeCell ref="C60:M60"/>
    <mergeCell ref="C61:M61"/>
    <mergeCell ref="C62:M62"/>
    <mergeCell ref="G46:J47"/>
    <mergeCell ref="C49:M49"/>
    <mergeCell ref="C50:M50"/>
    <mergeCell ref="C51:M51"/>
    <mergeCell ref="C52:M52"/>
    <mergeCell ref="C53:M53"/>
    <mergeCell ref="C54:M54"/>
    <mergeCell ref="C55:M55"/>
    <mergeCell ref="C56:M56"/>
    <mergeCell ref="C57:M57"/>
    <mergeCell ref="C58:M58"/>
    <mergeCell ref="C59:M59"/>
    <mergeCell ref="F23:I23"/>
    <mergeCell ref="J30:L30"/>
    <mergeCell ref="J43:K43"/>
    <mergeCell ref="F46:F47"/>
    <mergeCell ref="L46:M47"/>
    <mergeCell ref="C14:D14"/>
    <mergeCell ref="F14:M14"/>
    <mergeCell ref="C15:M15"/>
    <mergeCell ref="C16:M16"/>
    <mergeCell ref="C17:M17"/>
    <mergeCell ref="C13:M13"/>
    <mergeCell ref="A16:A52"/>
    <mergeCell ref="A53:A58"/>
    <mergeCell ref="A59:A61"/>
    <mergeCell ref="A2:A15"/>
    <mergeCell ref="B14:B15"/>
    <mergeCell ref="B18:B24"/>
    <mergeCell ref="B25:B28"/>
    <mergeCell ref="B32:B34"/>
    <mergeCell ref="B35:B44"/>
    <mergeCell ref="B45:B48"/>
    <mergeCell ref="D4:E4"/>
    <mergeCell ref="C7:D7"/>
    <mergeCell ref="E7:G7"/>
    <mergeCell ref="I7:M7"/>
    <mergeCell ref="B8:B10"/>
    <mergeCell ref="C11:M11"/>
    <mergeCell ref="C12:M12"/>
    <mergeCell ref="C2:M2"/>
    <mergeCell ref="C3:M3"/>
    <mergeCell ref="F4:G4"/>
    <mergeCell ref="H4:M4"/>
    <mergeCell ref="C5:M5"/>
    <mergeCell ref="C6:M6"/>
    <mergeCell ref="C9:E9"/>
    <mergeCell ref="C10:E10"/>
    <mergeCell ref="F9:G9"/>
    <mergeCell ref="I9:J9"/>
    <mergeCell ref="F10:G10"/>
    <mergeCell ref="I10:J10"/>
  </mergeCells>
  <hyperlinks>
    <hyperlink ref="B2" location="'Plan de acción'!A1" display="Nombre del indicador" xr:uid="{00000000-0004-0000-1200-000000000000}"/>
    <hyperlink ref="C57" r:id="rId1" xr:uid="{00000000-0004-0000-12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200-000000000000}">
          <x14:formula1>
            <xm:f>Desplegables!$I$4:$I$18</xm:f>
          </x14:formula1>
          <xm:sqref>C7</xm:sqref>
        </x14:dataValidation>
        <x14:dataValidation type="list" allowBlank="1" showErrorMessage="1" xr:uid="{00000000-0002-0000-1200-000001000000}">
          <x14:formula1>
            <xm:f>Desplegables!$L$24:$L$39</xm:f>
          </x14:formula1>
          <xm:sqref>C14</xm:sqref>
        </x14:dataValidation>
        <x14:dataValidation type="list" allowBlank="1" showErrorMessage="1" xr:uid="{00000000-0002-0000-1200-000002000000}">
          <x14:formula1>
            <xm:f>Desplegables!$B$45:$B$46</xm:f>
          </x14:formula1>
          <xm:sqref>C4</xm:sqref>
        </x14:dataValidation>
        <x14:dataValidation type="list" allowBlank="1" showErrorMessage="1" xr:uid="{00000000-0002-0000-1200-000003000000}">
          <x14:formula1>
            <xm:f>Desplegables!$B$50:$B$52</xm:f>
          </x14:formula1>
          <xm:sqref>G46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9"/>
  <sheetViews>
    <sheetView workbookViewId="0"/>
  </sheetViews>
  <sheetFormatPr baseColWidth="10" defaultColWidth="14.42578125" defaultRowHeight="15" customHeight="1"/>
  <cols>
    <col min="1" max="1" width="19.7109375" customWidth="1"/>
    <col min="2" max="2" width="109.85546875" customWidth="1"/>
    <col min="3" max="6" width="11.42578125" customWidth="1"/>
    <col min="7" max="26" width="10.7109375" customWidth="1"/>
  </cols>
  <sheetData>
    <row r="1" spans="1:2" ht="15.75" customHeight="1">
      <c r="A1" s="1168" t="s">
        <v>190</v>
      </c>
      <c r="B1" s="1169"/>
    </row>
    <row r="2" spans="1:2" ht="37.5" customHeight="1">
      <c r="A2" s="1170" t="s">
        <v>191</v>
      </c>
      <c r="B2" s="1171"/>
    </row>
    <row r="3" spans="1:2" ht="15.75" customHeight="1">
      <c r="A3" s="14" t="s">
        <v>192</v>
      </c>
      <c r="B3" s="15" t="s">
        <v>193</v>
      </c>
    </row>
    <row r="4" spans="1:2" ht="37.5" customHeight="1">
      <c r="A4" s="1172" t="s">
        <v>194</v>
      </c>
      <c r="B4" s="16" t="s">
        <v>195</v>
      </c>
    </row>
    <row r="5" spans="1:2" ht="15.75" customHeight="1">
      <c r="A5" s="1166"/>
      <c r="B5" s="17" t="s">
        <v>196</v>
      </c>
    </row>
    <row r="6" spans="1:2" ht="15.75" customHeight="1">
      <c r="A6" s="1166"/>
      <c r="B6" s="18" t="s">
        <v>197</v>
      </c>
    </row>
    <row r="7" spans="1:2" ht="15.75" customHeight="1">
      <c r="A7" s="1166"/>
      <c r="B7" s="18" t="s">
        <v>198</v>
      </c>
    </row>
    <row r="8" spans="1:2" ht="15.75" customHeight="1">
      <c r="A8" s="1166"/>
      <c r="B8" s="17" t="s">
        <v>199</v>
      </c>
    </row>
    <row r="9" spans="1:2" ht="15.75" customHeight="1">
      <c r="A9" s="1166"/>
      <c r="B9" s="17" t="s">
        <v>200</v>
      </c>
    </row>
    <row r="10" spans="1:2" ht="15.75" customHeight="1">
      <c r="A10" s="1167"/>
      <c r="B10" s="17" t="s">
        <v>201</v>
      </c>
    </row>
    <row r="11" spans="1:2" ht="15.75" customHeight="1">
      <c r="A11" s="1165" t="s">
        <v>202</v>
      </c>
      <c r="B11" s="18" t="s">
        <v>203</v>
      </c>
    </row>
    <row r="12" spans="1:2" ht="15.75" customHeight="1">
      <c r="A12" s="1166"/>
      <c r="B12" s="18" t="s">
        <v>204</v>
      </c>
    </row>
    <row r="13" spans="1:2" ht="15.75" customHeight="1">
      <c r="A13" s="1167"/>
      <c r="B13" s="18" t="s">
        <v>205</v>
      </c>
    </row>
    <row r="14" spans="1:2" ht="82.5" customHeight="1">
      <c r="A14" s="1165" t="s">
        <v>206</v>
      </c>
      <c r="B14" s="19" t="s">
        <v>207</v>
      </c>
    </row>
    <row r="15" spans="1:2" ht="15.75" customHeight="1">
      <c r="A15" s="1166"/>
      <c r="B15" s="18" t="s">
        <v>208</v>
      </c>
    </row>
    <row r="16" spans="1:2" ht="15.75" customHeight="1">
      <c r="A16" s="1166"/>
      <c r="B16" s="19" t="s">
        <v>209</v>
      </c>
    </row>
    <row r="17" spans="1:2" ht="15.75" customHeight="1">
      <c r="A17" s="1166"/>
      <c r="B17" s="18" t="s">
        <v>210</v>
      </c>
    </row>
    <row r="18" spans="1:2" ht="15.75" customHeight="1">
      <c r="A18" s="1166"/>
      <c r="B18" s="18" t="s">
        <v>211</v>
      </c>
    </row>
    <row r="19" spans="1:2" ht="385.5" customHeight="1">
      <c r="A19" s="1166"/>
      <c r="B19" s="18" t="s">
        <v>212</v>
      </c>
    </row>
    <row r="20" spans="1:2" ht="15.75" customHeight="1">
      <c r="A20" s="1166"/>
      <c r="B20" s="18" t="s">
        <v>213</v>
      </c>
    </row>
    <row r="21" spans="1:2" ht="49.5" customHeight="1">
      <c r="A21" s="1166"/>
      <c r="B21" s="18" t="s">
        <v>214</v>
      </c>
    </row>
    <row r="22" spans="1:2" ht="15.75" customHeight="1">
      <c r="A22" s="1166"/>
      <c r="B22" s="18" t="s">
        <v>215</v>
      </c>
    </row>
    <row r="23" spans="1:2" ht="51.75" customHeight="1">
      <c r="A23" s="1166"/>
      <c r="B23" s="18" t="s">
        <v>216</v>
      </c>
    </row>
    <row r="24" spans="1:2" ht="15.75" customHeight="1">
      <c r="A24" s="1167"/>
      <c r="B24" s="18" t="s">
        <v>217</v>
      </c>
    </row>
    <row r="25" spans="1:2" ht="15.75" customHeight="1">
      <c r="A25" s="1165" t="s">
        <v>218</v>
      </c>
      <c r="B25" s="18" t="s">
        <v>219</v>
      </c>
    </row>
    <row r="26" spans="1:2" ht="15.75" customHeight="1">
      <c r="A26" s="1166"/>
      <c r="B26" s="17" t="s">
        <v>220</v>
      </c>
    </row>
    <row r="27" spans="1:2" ht="15.75" customHeight="1">
      <c r="A27" s="1167"/>
      <c r="B27" s="17" t="s">
        <v>221</v>
      </c>
    </row>
    <row r="28" spans="1:2" ht="15.75" customHeight="1">
      <c r="A28" s="20" t="s">
        <v>222</v>
      </c>
      <c r="B28" s="18" t="s">
        <v>223</v>
      </c>
    </row>
    <row r="29" spans="1:2" ht="15.75" customHeight="1">
      <c r="A29" s="20" t="s">
        <v>224</v>
      </c>
      <c r="B29" s="18" t="s">
        <v>225</v>
      </c>
    </row>
  </sheetData>
  <mergeCells count="6">
    <mergeCell ref="A25:A27"/>
    <mergeCell ref="A1:B1"/>
    <mergeCell ref="A2:B2"/>
    <mergeCell ref="A4:A10"/>
    <mergeCell ref="A11:A13"/>
    <mergeCell ref="A14:A24"/>
  </mergeCells>
  <pageMargins left="0.7" right="0.7" top="0.75" bottom="0.75" header="0" footer="0"/>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1160</v>
      </c>
      <c r="C1" s="230"/>
      <c r="D1" s="230"/>
      <c r="E1" s="230"/>
      <c r="F1" s="230"/>
      <c r="G1" s="230"/>
      <c r="H1" s="230"/>
      <c r="I1" s="230"/>
      <c r="J1" s="230"/>
      <c r="K1" s="230"/>
      <c r="L1" s="230"/>
      <c r="M1" s="231"/>
    </row>
    <row r="2" spans="1:13" ht="15.75" customHeight="1">
      <c r="A2" s="1242" t="s">
        <v>890</v>
      </c>
      <c r="B2" s="623" t="s">
        <v>891</v>
      </c>
      <c r="C2" s="1374" t="s">
        <v>456</v>
      </c>
      <c r="D2" s="1175"/>
      <c r="E2" s="1175"/>
      <c r="F2" s="1175"/>
      <c r="G2" s="1175"/>
      <c r="H2" s="1175"/>
      <c r="I2" s="1175"/>
      <c r="J2" s="1175"/>
      <c r="K2" s="1175"/>
      <c r="L2" s="1175"/>
      <c r="M2" s="1188"/>
    </row>
    <row r="3" spans="1:13" ht="15.75" customHeight="1">
      <c r="A3" s="1241"/>
      <c r="B3" s="235" t="s">
        <v>982</v>
      </c>
      <c r="C3" s="1297" t="s">
        <v>1125</v>
      </c>
      <c r="D3" s="1175"/>
      <c r="E3" s="1175"/>
      <c r="F3" s="1175"/>
      <c r="G3" s="1175"/>
      <c r="H3" s="1175"/>
      <c r="I3" s="1175"/>
      <c r="J3" s="1175"/>
      <c r="K3" s="1175"/>
      <c r="L3" s="1175"/>
      <c r="M3" s="1188"/>
    </row>
    <row r="4" spans="1:13" ht="15.75" customHeight="1">
      <c r="A4" s="1241"/>
      <c r="B4" s="236" t="s">
        <v>293</v>
      </c>
      <c r="C4" s="345" t="s">
        <v>93</v>
      </c>
      <c r="D4" s="1312" t="s">
        <v>1055</v>
      </c>
      <c r="E4" s="1188"/>
      <c r="F4" s="1302" t="s">
        <v>294</v>
      </c>
      <c r="G4" s="1188"/>
      <c r="H4" s="1312" t="s">
        <v>1161</v>
      </c>
      <c r="I4" s="1175"/>
      <c r="J4" s="1175"/>
      <c r="K4" s="1175"/>
      <c r="L4" s="1175"/>
      <c r="M4" s="1188"/>
    </row>
    <row r="5" spans="1:13" ht="15.75" customHeight="1">
      <c r="A5" s="1241"/>
      <c r="B5" s="236" t="s">
        <v>898</v>
      </c>
      <c r="C5" s="1270" t="s">
        <v>899</v>
      </c>
      <c r="D5" s="1175"/>
      <c r="E5" s="1175"/>
      <c r="F5" s="1175"/>
      <c r="G5" s="1175"/>
      <c r="H5" s="1175"/>
      <c r="I5" s="1175"/>
      <c r="J5" s="1175"/>
      <c r="K5" s="1175"/>
      <c r="L5" s="1175"/>
      <c r="M5" s="1188"/>
    </row>
    <row r="6" spans="1:13" ht="15.75" customHeight="1">
      <c r="A6" s="1241"/>
      <c r="B6" s="236" t="s">
        <v>900</v>
      </c>
      <c r="C6" s="1312" t="s">
        <v>901</v>
      </c>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305" t="s">
        <v>60</v>
      </c>
      <c r="J7" s="1183"/>
      <c r="K7" s="1183"/>
      <c r="L7" s="1183"/>
      <c r="M7" s="1234"/>
    </row>
    <row r="8" spans="1:13" ht="15.75" customHeight="1">
      <c r="A8" s="1241"/>
      <c r="B8" s="1308" t="s">
        <v>903</v>
      </c>
      <c r="C8" s="369"/>
      <c r="D8" s="371"/>
      <c r="E8" s="371"/>
      <c r="F8" s="371"/>
      <c r="G8" s="371"/>
      <c r="H8" s="371"/>
      <c r="I8" s="371"/>
      <c r="J8" s="371"/>
      <c r="K8" s="371"/>
      <c r="L8" s="371"/>
      <c r="M8" s="372"/>
    </row>
    <row r="9" spans="1:13" ht="15.75" customHeight="1">
      <c r="A9" s="1241"/>
      <c r="B9" s="1241"/>
      <c r="C9" s="1250" t="s">
        <v>376</v>
      </c>
      <c r="D9" s="1180"/>
      <c r="E9" s="1180"/>
      <c r="F9" s="1180"/>
      <c r="G9" s="1180"/>
      <c r="H9" s="140"/>
      <c r="I9" s="1251"/>
      <c r="J9" s="1252"/>
      <c r="K9" s="140"/>
      <c r="L9" s="140"/>
      <c r="M9" s="374"/>
    </row>
    <row r="10" spans="1:13" ht="15.75" customHeight="1">
      <c r="A10" s="1241"/>
      <c r="B10" s="1309"/>
      <c r="C10" s="1250" t="s">
        <v>1058</v>
      </c>
      <c r="D10" s="1180"/>
      <c r="E10" s="1180"/>
      <c r="F10" s="1180"/>
      <c r="G10" s="1180"/>
      <c r="H10" s="375"/>
      <c r="I10" s="1253"/>
      <c r="J10" s="1180"/>
      <c r="K10" s="375"/>
      <c r="L10" s="375"/>
      <c r="M10" s="376"/>
    </row>
    <row r="11" spans="1:13" ht="15.75" customHeight="1">
      <c r="A11" s="1241"/>
      <c r="B11" s="235" t="s">
        <v>905</v>
      </c>
      <c r="C11" s="1300" t="s">
        <v>1162</v>
      </c>
      <c r="D11" s="1180"/>
      <c r="E11" s="1180"/>
      <c r="F11" s="1180"/>
      <c r="G11" s="1180"/>
      <c r="H11" s="1180"/>
      <c r="I11" s="1180"/>
      <c r="J11" s="1180"/>
      <c r="K11" s="1180"/>
      <c r="L11" s="1180"/>
      <c r="M11" s="1181"/>
    </row>
    <row r="12" spans="1:13" ht="15.75" customHeight="1">
      <c r="A12" s="1241"/>
      <c r="B12" s="235" t="s">
        <v>985</v>
      </c>
      <c r="C12" s="1297" t="s">
        <v>1163</v>
      </c>
      <c r="D12" s="1175"/>
      <c r="E12" s="1175"/>
      <c r="F12" s="1175"/>
      <c r="G12" s="1175"/>
      <c r="H12" s="1175"/>
      <c r="I12" s="1175"/>
      <c r="J12" s="1175"/>
      <c r="K12" s="1175"/>
      <c r="L12" s="1175"/>
      <c r="M12" s="1188"/>
    </row>
    <row r="13" spans="1:13" ht="15.75" customHeight="1">
      <c r="A13" s="1241"/>
      <c r="B13" s="235" t="s">
        <v>987</v>
      </c>
      <c r="C13" s="1270" t="s">
        <v>1153</v>
      </c>
      <c r="D13" s="1175"/>
      <c r="E13" s="1175"/>
      <c r="F13" s="1175"/>
      <c r="G13" s="1175"/>
      <c r="H13" s="1175"/>
      <c r="I13" s="1175"/>
      <c r="J13" s="1175"/>
      <c r="K13" s="1175"/>
      <c r="L13" s="1175"/>
      <c r="M13" s="1188"/>
    </row>
    <row r="14" spans="1:13" ht="15.75" customHeight="1">
      <c r="A14" s="1241"/>
      <c r="B14" s="1244" t="s">
        <v>989</v>
      </c>
      <c r="C14" s="1257" t="s">
        <v>67</v>
      </c>
      <c r="D14" s="1188"/>
      <c r="E14" s="377" t="s">
        <v>108</v>
      </c>
      <c r="F14" s="1297" t="s">
        <v>439</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458</v>
      </c>
      <c r="D16" s="1175"/>
      <c r="E16" s="1175"/>
      <c r="F16" s="1175"/>
      <c r="G16" s="1175"/>
      <c r="H16" s="1175"/>
      <c r="I16" s="1175"/>
      <c r="J16" s="1175"/>
      <c r="K16" s="1175"/>
      <c r="L16" s="1175"/>
      <c r="M16" s="1188"/>
    </row>
    <row r="17" spans="1:13" ht="15.75" customHeight="1">
      <c r="A17" s="1241"/>
      <c r="B17" s="235" t="s">
        <v>990</v>
      </c>
      <c r="C17" s="1307" t="s">
        <v>457</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345" t="s">
        <v>918</v>
      </c>
      <c r="E23" s="342" t="s">
        <v>919</v>
      </c>
      <c r="F23" s="249" t="s">
        <v>1164</v>
      </c>
      <c r="G23" s="375"/>
      <c r="H23" s="375"/>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c r="K26" s="140"/>
      <c r="L26" s="140"/>
      <c r="M26" s="374"/>
    </row>
    <row r="27" spans="1:13" ht="15.75" customHeight="1">
      <c r="A27" s="1241"/>
      <c r="B27" s="1241"/>
      <c r="C27" s="340" t="s">
        <v>925</v>
      </c>
      <c r="D27" s="68"/>
      <c r="E27" s="140"/>
      <c r="F27" s="342" t="s">
        <v>926</v>
      </c>
      <c r="G27" s="68"/>
      <c r="H27" s="140"/>
      <c r="I27" s="210" t="s">
        <v>1142</v>
      </c>
      <c r="J27" s="346" t="s">
        <v>918</v>
      </c>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0</v>
      </c>
      <c r="E30" s="140"/>
      <c r="F30" s="210" t="s">
        <v>930</v>
      </c>
      <c r="G30" s="68"/>
      <c r="H30" s="140"/>
      <c r="I30" s="210" t="s">
        <v>931</v>
      </c>
      <c r="J30" s="1312"/>
      <c r="K30" s="1175"/>
      <c r="L30" s="1188"/>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2024</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390"/>
      <c r="E37" s="391">
        <v>2023</v>
      </c>
      <c r="F37" s="390">
        <v>2</v>
      </c>
      <c r="G37" s="391">
        <v>2024</v>
      </c>
      <c r="H37" s="390"/>
      <c r="I37" s="391">
        <v>2025</v>
      </c>
      <c r="J37" s="390">
        <v>4</v>
      </c>
      <c r="K37" s="391">
        <v>2026</v>
      </c>
      <c r="L37" s="390"/>
      <c r="M37" s="391">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390">
        <v>6</v>
      </c>
      <c r="E39" s="391">
        <v>2028</v>
      </c>
      <c r="F39" s="390"/>
      <c r="G39" s="391">
        <v>2029</v>
      </c>
      <c r="H39" s="390">
        <v>8</v>
      </c>
      <c r="I39" s="391">
        <v>2030</v>
      </c>
      <c r="J39" s="390"/>
      <c r="K39" s="391">
        <v>2031</v>
      </c>
      <c r="L39" s="390">
        <v>10</v>
      </c>
      <c r="M39" s="391">
        <v>2032</v>
      </c>
    </row>
    <row r="40" spans="1:13" ht="15.75" customHeight="1">
      <c r="A40" s="1241"/>
      <c r="B40" s="1241"/>
      <c r="C40" s="340"/>
      <c r="D40" s="140" t="s">
        <v>948</v>
      </c>
      <c r="E40" s="140"/>
      <c r="F40" s="140" t="s">
        <v>949</v>
      </c>
      <c r="G40" s="140"/>
      <c r="H40" s="140" t="s">
        <v>950</v>
      </c>
      <c r="I40" s="140"/>
      <c r="J40" s="140" t="s">
        <v>951</v>
      </c>
      <c r="K40" s="140"/>
      <c r="L40" s="140" t="s">
        <v>952</v>
      </c>
      <c r="M40" s="374"/>
    </row>
    <row r="41" spans="1:13" ht="15.75" customHeight="1">
      <c r="A41" s="1241"/>
      <c r="B41" s="1241"/>
      <c r="C41" s="340"/>
      <c r="D41" s="390"/>
      <c r="E41" s="391">
        <v>2033</v>
      </c>
      <c r="F41" s="390">
        <v>12</v>
      </c>
      <c r="G41" s="391">
        <v>2034</v>
      </c>
      <c r="H41" s="390"/>
      <c r="I41" s="391">
        <v>2035</v>
      </c>
      <c r="J41" s="390">
        <v>14</v>
      </c>
      <c r="K41" s="391">
        <v>2036</v>
      </c>
      <c r="L41" s="68">
        <v>0</v>
      </c>
      <c r="M41" s="68">
        <v>2037</v>
      </c>
    </row>
    <row r="42" spans="1:13" ht="15.75" customHeight="1">
      <c r="A42" s="1241"/>
      <c r="B42" s="1241"/>
      <c r="C42" s="340"/>
      <c r="D42" s="140" t="s">
        <v>953</v>
      </c>
      <c r="E42" s="140"/>
      <c r="F42" s="140" t="s">
        <v>954</v>
      </c>
      <c r="G42" s="140"/>
      <c r="H42" s="140" t="s">
        <v>955</v>
      </c>
      <c r="I42" s="140"/>
      <c r="J42" s="140" t="s">
        <v>957</v>
      </c>
      <c r="K42" s="140"/>
      <c r="L42" s="362"/>
      <c r="M42" s="374"/>
    </row>
    <row r="43" spans="1:13" ht="15.75" customHeight="1">
      <c r="A43" s="1241"/>
      <c r="B43" s="1241"/>
      <c r="C43" s="340"/>
      <c r="D43" s="390">
        <v>16</v>
      </c>
      <c r="E43" s="391">
        <v>2038</v>
      </c>
      <c r="F43" s="631"/>
      <c r="G43" s="391">
        <v>2039</v>
      </c>
      <c r="H43" s="631">
        <v>16</v>
      </c>
      <c r="I43" s="553">
        <v>2040</v>
      </c>
      <c r="J43" s="1406">
        <f>D37+F37+H37+J37+L37+D39+F39+H39+J39+L39+D41+F41+H41+J41+L41+D43+F43+H43</f>
        <v>88</v>
      </c>
      <c r="K43" s="1188"/>
      <c r="L43" s="394"/>
      <c r="M43" s="374"/>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266"/>
      <c r="H46" s="1183"/>
      <c r="I46" s="1183"/>
      <c r="J46" s="1234"/>
      <c r="K46" s="333" t="s">
        <v>960</v>
      </c>
      <c r="L46" s="1407" t="s">
        <v>1165</v>
      </c>
      <c r="M46" s="1234"/>
    </row>
    <row r="47" spans="1:13" ht="15.75" customHeight="1">
      <c r="A47" s="1241"/>
      <c r="B47" s="1241"/>
      <c r="C47" s="379"/>
      <c r="D47" s="68"/>
      <c r="E47" s="346" t="s">
        <v>918</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235" t="s">
        <v>961</v>
      </c>
      <c r="C49" s="1300" t="s">
        <v>1166</v>
      </c>
      <c r="D49" s="1180"/>
      <c r="E49" s="1180"/>
      <c r="F49" s="1180"/>
      <c r="G49" s="1180"/>
      <c r="H49" s="1180"/>
      <c r="I49" s="1180"/>
      <c r="J49" s="1180"/>
      <c r="K49" s="1180"/>
      <c r="L49" s="1180"/>
      <c r="M49" s="1181"/>
    </row>
    <row r="50" spans="1:13" ht="15.75" customHeight="1">
      <c r="A50" s="1241"/>
      <c r="B50" s="235" t="s">
        <v>996</v>
      </c>
      <c r="C50" s="1297" t="s">
        <v>1167</v>
      </c>
      <c r="D50" s="1175"/>
      <c r="E50" s="1175"/>
      <c r="F50" s="1175"/>
      <c r="G50" s="1175"/>
      <c r="H50" s="1175"/>
      <c r="I50" s="1175"/>
      <c r="J50" s="1175"/>
      <c r="K50" s="1175"/>
      <c r="L50" s="1175"/>
      <c r="M50" s="1188"/>
    </row>
    <row r="51" spans="1:13" ht="15.75" customHeight="1">
      <c r="A51" s="1241"/>
      <c r="B51" s="235" t="s">
        <v>965</v>
      </c>
      <c r="C51" s="1270">
        <v>30</v>
      </c>
      <c r="D51" s="1175"/>
      <c r="E51" s="1175"/>
      <c r="F51" s="1175"/>
      <c r="G51" s="1175"/>
      <c r="H51" s="1175"/>
      <c r="I51" s="1175"/>
      <c r="J51" s="1175"/>
      <c r="K51" s="1175"/>
      <c r="L51" s="1175"/>
      <c r="M51" s="1188"/>
    </row>
    <row r="52" spans="1:13" ht="15.75" customHeight="1">
      <c r="A52" s="1241"/>
      <c r="B52" s="235" t="s">
        <v>966</v>
      </c>
      <c r="C52" s="1312" t="s">
        <v>440</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39.75" customHeight="1">
      <c r="A62" s="288" t="s">
        <v>254</v>
      </c>
      <c r="B62" s="289"/>
      <c r="C62" s="1270" t="s">
        <v>1168</v>
      </c>
      <c r="D62" s="1175"/>
      <c r="E62" s="1175"/>
      <c r="F62" s="1175"/>
      <c r="G62" s="1175"/>
      <c r="H62" s="1175"/>
      <c r="I62" s="1175"/>
      <c r="J62" s="1175"/>
      <c r="K62" s="1175"/>
      <c r="L62" s="1175"/>
      <c r="M62" s="1188"/>
    </row>
  </sheetData>
  <mergeCells count="52">
    <mergeCell ref="C60:M60"/>
    <mergeCell ref="C61:M61"/>
    <mergeCell ref="C62:M62"/>
    <mergeCell ref="C14:D14"/>
    <mergeCell ref="F14:M14"/>
    <mergeCell ref="C15:M15"/>
    <mergeCell ref="C16:M16"/>
    <mergeCell ref="C17:M17"/>
    <mergeCell ref="C58:M58"/>
    <mergeCell ref="C59:M59"/>
    <mergeCell ref="C57:M57"/>
    <mergeCell ref="C49:M49"/>
    <mergeCell ref="C50:M50"/>
    <mergeCell ref="C51:M51"/>
    <mergeCell ref="C52:M52"/>
    <mergeCell ref="C53:M53"/>
    <mergeCell ref="A16:A52"/>
    <mergeCell ref="A53:A58"/>
    <mergeCell ref="A59:A61"/>
    <mergeCell ref="A2:A15"/>
    <mergeCell ref="B14:B15"/>
    <mergeCell ref="B18:B24"/>
    <mergeCell ref="B25:B28"/>
    <mergeCell ref="B32:B34"/>
    <mergeCell ref="B35:B44"/>
    <mergeCell ref="B45:B48"/>
    <mergeCell ref="B8:B10"/>
    <mergeCell ref="C9:G9"/>
    <mergeCell ref="C10:G10"/>
    <mergeCell ref="C6:M6"/>
    <mergeCell ref="C2:M2"/>
    <mergeCell ref="C3:M3"/>
    <mergeCell ref="F4:G4"/>
    <mergeCell ref="H4:M4"/>
    <mergeCell ref="C5:M5"/>
    <mergeCell ref="D4:E4"/>
    <mergeCell ref="C56:M56"/>
    <mergeCell ref="E7:G7"/>
    <mergeCell ref="I7:M7"/>
    <mergeCell ref="I9:J9"/>
    <mergeCell ref="I10:J10"/>
    <mergeCell ref="J30:L30"/>
    <mergeCell ref="C11:M11"/>
    <mergeCell ref="C12:M12"/>
    <mergeCell ref="C13:M13"/>
    <mergeCell ref="C54:M54"/>
    <mergeCell ref="C55:M55"/>
    <mergeCell ref="J43:K43"/>
    <mergeCell ref="F46:F47"/>
    <mergeCell ref="G46:J47"/>
    <mergeCell ref="L46:M47"/>
    <mergeCell ref="C7:D7"/>
  </mergeCells>
  <dataValidations count="1">
    <dataValidation type="list" allowBlank="1" showErrorMessage="1" sqref="I7" xr:uid="{00000000-0002-0000-1300-000003000000}">
      <formula1>INDIRECT($C$7)</formula1>
    </dataValidation>
  </dataValidations>
  <hyperlinks>
    <hyperlink ref="B2" location="'Plan de acción'!A1" display="Nombre del indicador" xr:uid="{00000000-0004-0000-1300-000000000000}"/>
    <hyperlink ref="C57" r:id="rId1" xr:uid="{00000000-0004-0000-13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300-000000000000}">
          <x14:formula1>
            <xm:f>Desplegables!$I$4:$I$18</xm:f>
          </x14:formula1>
          <xm:sqref>C7</xm:sqref>
        </x14:dataValidation>
        <x14:dataValidation type="list" allowBlank="1" showErrorMessage="1" xr:uid="{00000000-0002-0000-1300-000001000000}">
          <x14:formula1>
            <xm:f>Desplegables!$L$24:$L$39</xm:f>
          </x14:formula1>
          <xm:sqref>C14</xm:sqref>
        </x14:dataValidation>
        <x14:dataValidation type="list" allowBlank="1" showErrorMessage="1" xr:uid="{00000000-0002-0000-1300-000002000000}">
          <x14:formula1>
            <xm:f>Desplegables!$B$45:$B$46</xm:f>
          </x14:formula1>
          <xm:sqref>C4</xm:sqref>
        </x14:dataValidation>
        <x14:dataValidation type="list" allowBlank="1" showErrorMessage="1" xr:uid="{00000000-0002-0000-1300-000004000000}">
          <x14:formula1>
            <xm:f>Desplegables!$B$50:$B$52</xm:f>
          </x14:formula1>
          <xm:sqref>G46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sheetPr>
  <dimension ref="A1:M64"/>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1169</v>
      </c>
      <c r="C1" s="230"/>
      <c r="D1" s="230"/>
      <c r="E1" s="230"/>
      <c r="F1" s="230"/>
      <c r="G1" s="230"/>
      <c r="H1" s="230"/>
      <c r="I1" s="230"/>
      <c r="J1" s="230"/>
      <c r="K1" s="230"/>
      <c r="L1" s="230"/>
      <c r="M1" s="231"/>
    </row>
    <row r="2" spans="1:13" ht="15.75" customHeight="1">
      <c r="A2" s="1242" t="s">
        <v>890</v>
      </c>
      <c r="B2" s="623" t="s">
        <v>891</v>
      </c>
      <c r="C2" s="1374" t="s">
        <v>1170</v>
      </c>
      <c r="D2" s="1175"/>
      <c r="E2" s="1175"/>
      <c r="F2" s="1175"/>
      <c r="G2" s="1175"/>
      <c r="H2" s="1175"/>
      <c r="I2" s="1175"/>
      <c r="J2" s="1175"/>
      <c r="K2" s="1175"/>
      <c r="L2" s="1175"/>
      <c r="M2" s="1188"/>
    </row>
    <row r="3" spans="1:13" ht="15.75" customHeight="1">
      <c r="A3" s="1241"/>
      <c r="B3" s="235" t="s">
        <v>982</v>
      </c>
      <c r="C3" s="1297" t="s">
        <v>1125</v>
      </c>
      <c r="D3" s="1175"/>
      <c r="E3" s="1175"/>
      <c r="F3" s="1175"/>
      <c r="G3" s="1175"/>
      <c r="H3" s="1175"/>
      <c r="I3" s="1175"/>
      <c r="J3" s="1175"/>
      <c r="K3" s="1175"/>
      <c r="L3" s="1175"/>
      <c r="M3" s="1188"/>
    </row>
    <row r="4" spans="1:13" ht="15.75" customHeight="1">
      <c r="A4" s="1241"/>
      <c r="B4" s="236" t="s">
        <v>293</v>
      </c>
      <c r="C4" s="290" t="s">
        <v>93</v>
      </c>
      <c r="D4" s="1412" t="s">
        <v>895</v>
      </c>
      <c r="E4" s="1188"/>
      <c r="F4" s="1394" t="s">
        <v>294</v>
      </c>
      <c r="G4" s="1188"/>
      <c r="H4" s="333">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322"/>
    </row>
    <row r="6" spans="1:13" ht="15.75" customHeight="1">
      <c r="A6" s="1241"/>
      <c r="B6" s="236" t="s">
        <v>900</v>
      </c>
      <c r="C6" s="1410" t="s">
        <v>901</v>
      </c>
      <c r="D6" s="1175"/>
      <c r="E6" s="1175"/>
      <c r="F6" s="1175"/>
      <c r="G6" s="1175"/>
      <c r="H6" s="1175"/>
      <c r="I6" s="1175"/>
      <c r="J6" s="1175"/>
      <c r="K6" s="1175"/>
      <c r="L6" s="1175"/>
      <c r="M6" s="1188"/>
    </row>
    <row r="7" spans="1:13" ht="15.75" customHeight="1">
      <c r="A7" s="1241"/>
      <c r="B7" s="235" t="s">
        <v>902</v>
      </c>
      <c r="C7" s="1268" t="s">
        <v>35</v>
      </c>
      <c r="D7" s="1175"/>
      <c r="E7" s="448"/>
      <c r="F7" s="448"/>
      <c r="G7" s="449"/>
      <c r="H7" s="450" t="s">
        <v>297</v>
      </c>
      <c r="I7" s="1409" t="s">
        <v>376</v>
      </c>
      <c r="J7" s="1252"/>
      <c r="K7" s="1252"/>
      <c r="L7" s="1252"/>
      <c r="M7" s="1260"/>
    </row>
    <row r="8" spans="1:13" ht="15.75" customHeight="1">
      <c r="A8" s="1241"/>
      <c r="B8" s="1244" t="s">
        <v>903</v>
      </c>
      <c r="C8" s="451"/>
      <c r="D8" s="246"/>
      <c r="E8" s="246"/>
      <c r="F8" s="246"/>
      <c r="G8" s="246"/>
      <c r="H8" s="246"/>
      <c r="I8" s="246"/>
      <c r="J8" s="246"/>
      <c r="K8" s="246"/>
      <c r="L8" s="452"/>
      <c r="M8" s="632"/>
    </row>
    <row r="9" spans="1:13" ht="15.75" customHeight="1">
      <c r="A9" s="1241"/>
      <c r="B9" s="1245"/>
      <c r="C9" s="1340" t="s">
        <v>376</v>
      </c>
      <c r="D9" s="1180"/>
      <c r="E9" s="1180"/>
      <c r="F9" s="1180"/>
      <c r="G9" s="1180"/>
      <c r="H9" s="232"/>
      <c r="I9" s="1253" t="s">
        <v>38</v>
      </c>
      <c r="J9" s="1180"/>
      <c r="K9" s="1180"/>
      <c r="L9" s="1180"/>
      <c r="M9" s="1181"/>
    </row>
    <row r="10" spans="1:13" ht="15.75" customHeight="1">
      <c r="A10" s="1241"/>
      <c r="B10" s="1246"/>
      <c r="C10" s="1409" t="s">
        <v>1058</v>
      </c>
      <c r="D10" s="1252"/>
      <c r="E10" s="1252"/>
      <c r="F10" s="1252"/>
      <c r="G10" s="1252"/>
      <c r="H10" s="202"/>
      <c r="I10" s="1251" t="s">
        <v>1058</v>
      </c>
      <c r="J10" s="1252"/>
      <c r="K10" s="1252"/>
      <c r="L10" s="1252"/>
      <c r="M10" s="1260"/>
    </row>
    <row r="11" spans="1:13" ht="15.75" customHeight="1">
      <c r="A11" s="1241"/>
      <c r="B11" s="235" t="s">
        <v>905</v>
      </c>
      <c r="C11" s="1411" t="s">
        <v>1171</v>
      </c>
      <c r="D11" s="1175"/>
      <c r="E11" s="1175"/>
      <c r="F11" s="1175"/>
      <c r="G11" s="1175"/>
      <c r="H11" s="1175"/>
      <c r="I11" s="1175"/>
      <c r="J11" s="1175"/>
      <c r="K11" s="1175"/>
      <c r="L11" s="1175"/>
      <c r="M11" s="1188"/>
    </row>
    <row r="12" spans="1:13" ht="177.75" customHeight="1">
      <c r="A12" s="1241"/>
      <c r="B12" s="235" t="s">
        <v>985</v>
      </c>
      <c r="C12" s="1297" t="s">
        <v>1172</v>
      </c>
      <c r="D12" s="1175"/>
      <c r="E12" s="1175"/>
      <c r="F12" s="1175"/>
      <c r="G12" s="1175"/>
      <c r="H12" s="1175"/>
      <c r="I12" s="1175"/>
      <c r="J12" s="1175"/>
      <c r="K12" s="1175"/>
      <c r="L12" s="1175"/>
      <c r="M12" s="1188"/>
    </row>
    <row r="13" spans="1:13" ht="15.75" customHeight="1">
      <c r="A13" s="1241"/>
      <c r="B13" s="235" t="s">
        <v>987</v>
      </c>
      <c r="C13" s="1270" t="s">
        <v>1173</v>
      </c>
      <c r="D13" s="1175"/>
      <c r="E13" s="1175"/>
      <c r="F13" s="1175"/>
      <c r="G13" s="1175"/>
      <c r="H13" s="1175"/>
      <c r="I13" s="1175"/>
      <c r="J13" s="1175"/>
      <c r="K13" s="1175"/>
      <c r="L13" s="1175"/>
      <c r="M13" s="1322"/>
    </row>
    <row r="14" spans="1:13" ht="15.75" customHeight="1">
      <c r="A14" s="1241"/>
      <c r="B14" s="1244" t="s">
        <v>989</v>
      </c>
      <c r="C14" s="1257" t="s">
        <v>57</v>
      </c>
      <c r="D14" s="1188"/>
      <c r="E14" s="377" t="s">
        <v>108</v>
      </c>
      <c r="F14" s="1297" t="s">
        <v>1174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97" t="s">
        <v>458</v>
      </c>
      <c r="D16" s="1175"/>
      <c r="E16" s="1175"/>
      <c r="F16" s="1175"/>
      <c r="G16" s="1175"/>
      <c r="H16" s="1175"/>
      <c r="I16" s="1175"/>
      <c r="J16" s="1175"/>
      <c r="K16" s="1175"/>
      <c r="L16" s="1175"/>
      <c r="M16" s="1188"/>
    </row>
    <row r="17" spans="1:13" ht="15.75" customHeight="1">
      <c r="A17" s="1241"/>
      <c r="B17" s="235" t="s">
        <v>990</v>
      </c>
      <c r="C17" s="1291" t="s">
        <v>1175</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918</v>
      </c>
      <c r="E23" s="465" t="s">
        <v>919</v>
      </c>
      <c r="F23" s="1253" t="s">
        <v>1176</v>
      </c>
      <c r="G23" s="1180"/>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918</v>
      </c>
      <c r="K26" s="474"/>
      <c r="L26" s="232"/>
      <c r="M26" s="475"/>
    </row>
    <row r="27" spans="1:13" ht="15.75" customHeight="1">
      <c r="A27" s="1241"/>
      <c r="B27" s="1245"/>
      <c r="C27" s="463" t="s">
        <v>925</v>
      </c>
      <c r="D27" s="259"/>
      <c r="E27" s="232"/>
      <c r="F27" s="465" t="s">
        <v>926</v>
      </c>
      <c r="G27" s="468"/>
      <c r="H27" s="232"/>
      <c r="I27" s="210" t="s">
        <v>1142</v>
      </c>
      <c r="J27" s="259"/>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0</v>
      </c>
      <c r="E30" s="474"/>
      <c r="F30" s="482" t="s">
        <v>930</v>
      </c>
      <c r="G30" s="468"/>
      <c r="H30" s="474"/>
      <c r="I30" s="482" t="s">
        <v>931</v>
      </c>
      <c r="J30" s="266"/>
      <c r="K30" s="502"/>
      <c r="L30" s="49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634"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t="s">
        <v>938</v>
      </c>
      <c r="E36" s="474"/>
      <c r="F36" s="474" t="s">
        <v>939</v>
      </c>
      <c r="G36" s="474"/>
      <c r="H36" s="202" t="s">
        <v>940</v>
      </c>
      <c r="I36" s="202"/>
      <c r="J36" s="202" t="s">
        <v>941</v>
      </c>
      <c r="K36" s="474"/>
      <c r="L36" s="474" t="s">
        <v>942</v>
      </c>
      <c r="M36" s="496"/>
    </row>
    <row r="37" spans="1:13" ht="15.75" customHeight="1">
      <c r="A37" s="1241"/>
      <c r="B37" s="1245"/>
      <c r="C37" s="463"/>
      <c r="D37" s="635">
        <v>5.2600000000000001E-2</v>
      </c>
      <c r="E37" s="498">
        <v>2023</v>
      </c>
      <c r="F37" s="635">
        <v>0.1052</v>
      </c>
      <c r="G37" s="498">
        <v>2024</v>
      </c>
      <c r="H37" s="635">
        <v>0.1578</v>
      </c>
      <c r="I37" s="498">
        <v>2025</v>
      </c>
      <c r="J37" s="635">
        <v>0.2104</v>
      </c>
      <c r="K37" s="498">
        <v>2026</v>
      </c>
      <c r="L37" s="635">
        <v>0.26300000000000001</v>
      </c>
      <c r="M37" s="499">
        <v>2027</v>
      </c>
    </row>
    <row r="38" spans="1:13" ht="15.75" customHeight="1">
      <c r="A38" s="1241"/>
      <c r="B38" s="1245"/>
      <c r="C38" s="463"/>
      <c r="D38" s="474" t="s">
        <v>943</v>
      </c>
      <c r="E38" s="474"/>
      <c r="F38" s="474" t="s">
        <v>944</v>
      </c>
      <c r="G38" s="474"/>
      <c r="H38" s="202" t="s">
        <v>945</v>
      </c>
      <c r="I38" s="202"/>
      <c r="J38" s="202" t="s">
        <v>946</v>
      </c>
      <c r="K38" s="474"/>
      <c r="L38" s="474" t="s">
        <v>947</v>
      </c>
      <c r="M38" s="462"/>
    </row>
    <row r="39" spans="1:13" ht="15.75" customHeight="1">
      <c r="A39" s="1241"/>
      <c r="B39" s="1245"/>
      <c r="C39" s="463"/>
      <c r="D39" s="635">
        <v>0.26400000000000001</v>
      </c>
      <c r="E39" s="498">
        <v>2028</v>
      </c>
      <c r="F39" s="635">
        <v>0.31559999999999999</v>
      </c>
      <c r="G39" s="498">
        <v>2029</v>
      </c>
      <c r="H39" s="635">
        <v>0.36820000000000003</v>
      </c>
      <c r="I39" s="498">
        <v>2030</v>
      </c>
      <c r="J39" s="635">
        <v>0.42080000000000001</v>
      </c>
      <c r="K39" s="498">
        <v>2031</v>
      </c>
      <c r="L39" s="635">
        <v>0.47339999999999999</v>
      </c>
      <c r="M39" s="499">
        <v>2032</v>
      </c>
    </row>
    <row r="40" spans="1:13" ht="15.75" customHeight="1">
      <c r="A40" s="1241"/>
      <c r="B40" s="1245"/>
      <c r="C40" s="463"/>
      <c r="D40" s="474" t="s">
        <v>948</v>
      </c>
      <c r="E40" s="474"/>
      <c r="F40" s="474" t="s">
        <v>949</v>
      </c>
      <c r="G40" s="474"/>
      <c r="H40" s="202" t="s">
        <v>950</v>
      </c>
      <c r="I40" s="202"/>
      <c r="J40" s="202" t="s">
        <v>951</v>
      </c>
      <c r="K40" s="474"/>
      <c r="L40" s="474" t="s">
        <v>952</v>
      </c>
      <c r="M40" s="462"/>
    </row>
    <row r="41" spans="1:13" ht="15.75" customHeight="1">
      <c r="A41" s="1241"/>
      <c r="B41" s="1245"/>
      <c r="C41" s="463"/>
      <c r="D41" s="635">
        <v>0.52600000000000002</v>
      </c>
      <c r="E41" s="498">
        <v>2033</v>
      </c>
      <c r="F41" s="635">
        <v>0.5786</v>
      </c>
      <c r="G41" s="498">
        <v>2034</v>
      </c>
      <c r="H41" s="635">
        <v>0.63119999999999998</v>
      </c>
      <c r="I41" s="498">
        <v>2035</v>
      </c>
      <c r="J41" s="635">
        <v>0.68379999999999996</v>
      </c>
      <c r="K41" s="498">
        <v>2036</v>
      </c>
      <c r="L41" s="635">
        <v>0.73640000000000005</v>
      </c>
      <c r="M41" s="499">
        <v>2037</v>
      </c>
    </row>
    <row r="42" spans="1:13" ht="15.75" customHeight="1">
      <c r="A42" s="1241"/>
      <c r="B42" s="1245"/>
      <c r="C42" s="463"/>
      <c r="D42" s="478" t="s">
        <v>953</v>
      </c>
      <c r="E42" s="478"/>
      <c r="F42" s="478" t="s">
        <v>954</v>
      </c>
      <c r="G42" s="478"/>
      <c r="H42" s="478" t="s">
        <v>1177</v>
      </c>
      <c r="I42" s="478"/>
      <c r="J42" s="636" t="s">
        <v>957</v>
      </c>
      <c r="K42" s="478"/>
      <c r="L42" s="636"/>
      <c r="M42" s="479"/>
    </row>
    <row r="43" spans="1:13" ht="15.75" customHeight="1">
      <c r="A43" s="1241"/>
      <c r="B43" s="1245"/>
      <c r="C43" s="463"/>
      <c r="D43" s="635">
        <v>0.82420000000000004</v>
      </c>
      <c r="E43" s="498">
        <v>2038</v>
      </c>
      <c r="F43" s="635">
        <v>0.91200000000000003</v>
      </c>
      <c r="G43" s="502">
        <v>2039</v>
      </c>
      <c r="H43" s="635">
        <v>1</v>
      </c>
      <c r="I43" s="498">
        <v>2040</v>
      </c>
      <c r="J43" s="635">
        <v>1</v>
      </c>
      <c r="K43" s="502"/>
      <c r="L43" s="1408"/>
      <c r="M43" s="1188"/>
    </row>
    <row r="44" spans="1:13" ht="15.75" customHeight="1">
      <c r="A44" s="1241"/>
      <c r="B44" s="1245"/>
      <c r="C44" s="463"/>
      <c r="D44" s="279"/>
      <c r="E44" s="474"/>
      <c r="F44" s="279"/>
      <c r="G44" s="474"/>
      <c r="H44" s="279"/>
      <c r="I44" s="474"/>
      <c r="J44" s="279"/>
      <c r="K44" s="474"/>
      <c r="L44" s="636"/>
      <c r="M44" s="638"/>
    </row>
    <row r="45" spans="1:13" ht="15.75" customHeight="1">
      <c r="A45" s="1241"/>
      <c r="B45" s="1245"/>
      <c r="C45" s="463"/>
      <c r="D45" s="279"/>
      <c r="E45" s="474"/>
      <c r="F45" s="474"/>
      <c r="G45" s="474"/>
      <c r="H45" s="1264"/>
      <c r="I45" s="1252"/>
      <c r="J45" s="279"/>
      <c r="K45" s="474"/>
      <c r="L45" s="1264"/>
      <c r="M45" s="1260"/>
    </row>
    <row r="46" spans="1:13" ht="15.75" customHeight="1">
      <c r="A46" s="1241"/>
      <c r="B46" s="1245"/>
      <c r="C46" s="504"/>
      <c r="D46" s="505"/>
      <c r="E46" s="471"/>
      <c r="F46" s="505"/>
      <c r="G46" s="471"/>
      <c r="H46" s="505"/>
      <c r="I46" s="471"/>
      <c r="J46" s="505"/>
      <c r="K46" s="471"/>
      <c r="L46" s="505"/>
      <c r="M46" s="639"/>
    </row>
    <row r="47" spans="1:13" ht="18" customHeight="1">
      <c r="A47" s="1241"/>
      <c r="B47" s="1244" t="s">
        <v>958</v>
      </c>
      <c r="C47" s="473"/>
      <c r="D47" s="457"/>
      <c r="E47" s="457"/>
      <c r="F47" s="457"/>
      <c r="G47" s="457"/>
      <c r="H47" s="457"/>
      <c r="I47" s="457"/>
      <c r="J47" s="457"/>
      <c r="K47" s="457"/>
      <c r="L47" s="232"/>
      <c r="M47" s="475"/>
    </row>
    <row r="48" spans="1:13" ht="15.75" customHeight="1">
      <c r="A48" s="1241"/>
      <c r="B48" s="1245"/>
      <c r="C48" s="506"/>
      <c r="D48" s="365" t="s">
        <v>93</v>
      </c>
      <c r="E48" s="366" t="s">
        <v>95</v>
      </c>
      <c r="F48" s="1293" t="s">
        <v>959</v>
      </c>
      <c r="G48" s="1266"/>
      <c r="H48" s="1183"/>
      <c r="I48" s="1183"/>
      <c r="J48" s="1234"/>
      <c r="K48" s="507" t="s">
        <v>960</v>
      </c>
      <c r="L48" s="1255"/>
      <c r="M48" s="1237"/>
    </row>
    <row r="49" spans="1:13" ht="15.75" customHeight="1">
      <c r="A49" s="1241"/>
      <c r="B49" s="1245"/>
      <c r="C49" s="506"/>
      <c r="D49" s="260"/>
      <c r="E49" s="467" t="s">
        <v>918</v>
      </c>
      <c r="F49" s="1260"/>
      <c r="G49" s="1235"/>
      <c r="H49" s="1180"/>
      <c r="I49" s="1180"/>
      <c r="J49" s="1181"/>
      <c r="K49" s="232"/>
      <c r="L49" s="1235"/>
      <c r="M49" s="1238"/>
    </row>
    <row r="50" spans="1:13" ht="15.75" customHeight="1">
      <c r="A50" s="1241"/>
      <c r="B50" s="1246"/>
      <c r="C50" s="508"/>
      <c r="D50" s="250"/>
      <c r="E50" s="250"/>
      <c r="F50" s="250"/>
      <c r="G50" s="250"/>
      <c r="H50" s="250"/>
      <c r="I50" s="250"/>
      <c r="J50" s="250"/>
      <c r="K50" s="250"/>
      <c r="L50" s="232"/>
      <c r="M50" s="475"/>
    </row>
    <row r="51" spans="1:13" ht="38.25" customHeight="1">
      <c r="A51" s="1241"/>
      <c r="B51" s="235" t="s">
        <v>961</v>
      </c>
      <c r="C51" s="1310" t="s">
        <v>1178</v>
      </c>
      <c r="D51" s="1175"/>
      <c r="E51" s="1175"/>
      <c r="F51" s="1175"/>
      <c r="G51" s="1175"/>
      <c r="H51" s="1175"/>
      <c r="I51" s="1175"/>
      <c r="J51" s="1175"/>
      <c r="K51" s="1175"/>
      <c r="L51" s="1175"/>
      <c r="M51" s="1188"/>
    </row>
    <row r="52" spans="1:13" ht="15.75" customHeight="1">
      <c r="A52" s="1241"/>
      <c r="B52" s="235" t="s">
        <v>996</v>
      </c>
      <c r="C52" s="1297" t="s">
        <v>377</v>
      </c>
      <c r="D52" s="1175"/>
      <c r="E52" s="1175"/>
      <c r="F52" s="1175"/>
      <c r="G52" s="1175"/>
      <c r="H52" s="1175"/>
      <c r="I52" s="1175"/>
      <c r="J52" s="1175"/>
      <c r="K52" s="1175"/>
      <c r="L52" s="1175"/>
      <c r="M52" s="1188"/>
    </row>
    <row r="53" spans="1:13" ht="15.75" customHeight="1">
      <c r="A53" s="1241"/>
      <c r="B53" s="235" t="s">
        <v>965</v>
      </c>
      <c r="C53" s="1270">
        <v>30</v>
      </c>
      <c r="D53" s="1175"/>
      <c r="E53" s="1175"/>
      <c r="F53" s="1175"/>
      <c r="G53" s="1175"/>
      <c r="H53" s="1175"/>
      <c r="I53" s="1175"/>
      <c r="J53" s="1175"/>
      <c r="K53" s="1175"/>
      <c r="L53" s="1175"/>
      <c r="M53" s="1188"/>
    </row>
    <row r="54" spans="1:13" ht="15.75" customHeight="1">
      <c r="A54" s="1241"/>
      <c r="B54" s="235" t="s">
        <v>966</v>
      </c>
      <c r="C54" s="1312" t="s">
        <v>440</v>
      </c>
      <c r="D54" s="1175"/>
      <c r="E54" s="1175"/>
      <c r="F54" s="1175"/>
      <c r="G54" s="1175"/>
      <c r="H54" s="1175"/>
      <c r="I54" s="1175"/>
      <c r="J54" s="1175"/>
      <c r="K54" s="1175"/>
      <c r="L54" s="1175"/>
      <c r="M54" s="1188"/>
    </row>
    <row r="55" spans="1:13" ht="15.75" customHeight="1">
      <c r="A55" s="1242" t="s">
        <v>250</v>
      </c>
      <c r="B55" s="284" t="s">
        <v>968</v>
      </c>
      <c r="C55" s="1297" t="s">
        <v>378</v>
      </c>
      <c r="D55" s="1175"/>
      <c r="E55" s="1175"/>
      <c r="F55" s="1175"/>
      <c r="G55" s="1175"/>
      <c r="H55" s="1175"/>
      <c r="I55" s="1175"/>
      <c r="J55" s="1175"/>
      <c r="K55" s="1175"/>
      <c r="L55" s="1175"/>
      <c r="M55" s="1188"/>
    </row>
    <row r="56" spans="1:13" ht="15.75" customHeight="1">
      <c r="A56" s="1241"/>
      <c r="B56" s="284" t="s">
        <v>969</v>
      </c>
      <c r="C56" s="1297" t="s">
        <v>970</v>
      </c>
      <c r="D56" s="1175"/>
      <c r="E56" s="1175"/>
      <c r="F56" s="1175"/>
      <c r="G56" s="1175"/>
      <c r="H56" s="1175"/>
      <c r="I56" s="1175"/>
      <c r="J56" s="1175"/>
      <c r="K56" s="1175"/>
      <c r="L56" s="1175"/>
      <c r="M56" s="1188"/>
    </row>
    <row r="57" spans="1:13" ht="15.75" customHeight="1">
      <c r="A57" s="1241"/>
      <c r="B57" s="284" t="s">
        <v>971</v>
      </c>
      <c r="C57" s="1297" t="s">
        <v>60</v>
      </c>
      <c r="D57" s="1175"/>
      <c r="E57" s="1175"/>
      <c r="F57" s="1175"/>
      <c r="G57" s="1175"/>
      <c r="H57" s="1175"/>
      <c r="I57" s="1175"/>
      <c r="J57" s="1175"/>
      <c r="K57" s="1175"/>
      <c r="L57" s="1175"/>
      <c r="M57" s="1188"/>
    </row>
    <row r="58" spans="1:13" ht="15.75" customHeight="1">
      <c r="A58" s="1241"/>
      <c r="B58" s="285" t="s">
        <v>972</v>
      </c>
      <c r="C58" s="1297" t="s">
        <v>377</v>
      </c>
      <c r="D58" s="1175"/>
      <c r="E58" s="1175"/>
      <c r="F58" s="1175"/>
      <c r="G58" s="1175"/>
      <c r="H58" s="1175"/>
      <c r="I58" s="1175"/>
      <c r="J58" s="1175"/>
      <c r="K58" s="1175"/>
      <c r="L58" s="1175"/>
      <c r="M58" s="1188"/>
    </row>
    <row r="59" spans="1:13" ht="15.75" customHeight="1">
      <c r="A59" s="1241"/>
      <c r="B59" s="284" t="s">
        <v>973</v>
      </c>
      <c r="C59" s="1311" t="s">
        <v>380</v>
      </c>
      <c r="D59" s="1175"/>
      <c r="E59" s="1175"/>
      <c r="F59" s="1175"/>
      <c r="G59" s="1175"/>
      <c r="H59" s="1175"/>
      <c r="I59" s="1175"/>
      <c r="J59" s="1175"/>
      <c r="K59" s="1175"/>
      <c r="L59" s="1175"/>
      <c r="M59" s="1188"/>
    </row>
    <row r="60" spans="1:13" ht="15.75" customHeight="1">
      <c r="A60" s="1243"/>
      <c r="B60" s="284" t="s">
        <v>974</v>
      </c>
      <c r="C60" s="1297" t="s">
        <v>975</v>
      </c>
      <c r="D60" s="1175"/>
      <c r="E60" s="1175"/>
      <c r="F60" s="1175"/>
      <c r="G60" s="1175"/>
      <c r="H60" s="1175"/>
      <c r="I60" s="1175"/>
      <c r="J60" s="1175"/>
      <c r="K60" s="1175"/>
      <c r="L60" s="1175"/>
      <c r="M60" s="1188"/>
    </row>
    <row r="61" spans="1:13" ht="15.75" customHeight="1">
      <c r="A61" s="1242" t="s">
        <v>976</v>
      </c>
      <c r="B61" s="286" t="s">
        <v>977</v>
      </c>
      <c r="C61" s="1297" t="s">
        <v>1038</v>
      </c>
      <c r="D61" s="1175"/>
      <c r="E61" s="1175"/>
      <c r="F61" s="1175"/>
      <c r="G61" s="1175"/>
      <c r="H61" s="1175"/>
      <c r="I61" s="1175"/>
      <c r="J61" s="1175"/>
      <c r="K61" s="1175"/>
      <c r="L61" s="1175"/>
      <c r="M61" s="1188"/>
    </row>
    <row r="62" spans="1:13" ht="30" customHeight="1">
      <c r="A62" s="1241"/>
      <c r="B62" s="286" t="s">
        <v>979</v>
      </c>
      <c r="C62" s="1297" t="s">
        <v>980</v>
      </c>
      <c r="D62" s="1175"/>
      <c r="E62" s="1175"/>
      <c r="F62" s="1175"/>
      <c r="G62" s="1175"/>
      <c r="H62" s="1175"/>
      <c r="I62" s="1175"/>
      <c r="J62" s="1175"/>
      <c r="K62" s="1175"/>
      <c r="L62" s="1175"/>
      <c r="M62" s="1188"/>
    </row>
    <row r="63" spans="1:13" ht="30" customHeight="1">
      <c r="A63" s="1241"/>
      <c r="B63" s="287" t="s">
        <v>297</v>
      </c>
      <c r="C63" s="1297" t="s">
        <v>376</v>
      </c>
      <c r="D63" s="1175"/>
      <c r="E63" s="1175"/>
      <c r="F63" s="1175"/>
      <c r="G63" s="1175"/>
      <c r="H63" s="1175"/>
      <c r="I63" s="1175"/>
      <c r="J63" s="1175"/>
      <c r="K63" s="1175"/>
      <c r="L63" s="1175"/>
      <c r="M63" s="1188"/>
    </row>
    <row r="64" spans="1:13" ht="15.75" customHeight="1">
      <c r="A64" s="288" t="s">
        <v>254</v>
      </c>
      <c r="B64" s="289"/>
      <c r="C64" s="1342"/>
      <c r="D64" s="1333"/>
      <c r="E64" s="1333"/>
      <c r="F64" s="1333"/>
      <c r="G64" s="1333"/>
      <c r="H64" s="1333"/>
      <c r="I64" s="1333"/>
      <c r="J64" s="1333"/>
      <c r="K64" s="1333"/>
      <c r="L64" s="1333"/>
      <c r="M64" s="1334"/>
    </row>
  </sheetData>
  <mergeCells count="53">
    <mergeCell ref="C60:M60"/>
    <mergeCell ref="C61:M61"/>
    <mergeCell ref="C62:M62"/>
    <mergeCell ref="C63:M63"/>
    <mergeCell ref="C64:M64"/>
    <mergeCell ref="B35:B46"/>
    <mergeCell ref="B47:B50"/>
    <mergeCell ref="A55:A60"/>
    <mergeCell ref="A61:A63"/>
    <mergeCell ref="A2:A15"/>
    <mergeCell ref="B8:B10"/>
    <mergeCell ref="B14:B15"/>
    <mergeCell ref="A16:A54"/>
    <mergeCell ref="B18:B24"/>
    <mergeCell ref="B25:B28"/>
    <mergeCell ref="B32:B34"/>
    <mergeCell ref="C2:M2"/>
    <mergeCell ref="C3:M3"/>
    <mergeCell ref="F4:G4"/>
    <mergeCell ref="I4:M4"/>
    <mergeCell ref="C5:M5"/>
    <mergeCell ref="D4:E4"/>
    <mergeCell ref="C7:D7"/>
    <mergeCell ref="C9:G9"/>
    <mergeCell ref="C10:G10"/>
    <mergeCell ref="F23:G23"/>
    <mergeCell ref="C6:M6"/>
    <mergeCell ref="I7:M7"/>
    <mergeCell ref="I9:M9"/>
    <mergeCell ref="I10:M10"/>
    <mergeCell ref="C11:M11"/>
    <mergeCell ref="C12:M12"/>
    <mergeCell ref="C13:M13"/>
    <mergeCell ref="C14:D14"/>
    <mergeCell ref="F14:M14"/>
    <mergeCell ref="G48:J49"/>
    <mergeCell ref="L48:M49"/>
    <mergeCell ref="C15:M15"/>
    <mergeCell ref="C16:M16"/>
    <mergeCell ref="C17:M17"/>
    <mergeCell ref="L43:M43"/>
    <mergeCell ref="H45:I45"/>
    <mergeCell ref="L45:M45"/>
    <mergeCell ref="F48:F49"/>
    <mergeCell ref="C58:M58"/>
    <mergeCell ref="C59:M59"/>
    <mergeCell ref="C51:M51"/>
    <mergeCell ref="C52:M52"/>
    <mergeCell ref="C53:M53"/>
    <mergeCell ref="C54:M54"/>
    <mergeCell ref="C55:M55"/>
    <mergeCell ref="C56:M56"/>
    <mergeCell ref="C57:M57"/>
  </mergeCells>
  <hyperlinks>
    <hyperlink ref="B2" location="'Plan de acción'!A1" display="Nombre del indicador" xr:uid="{00000000-0004-0000-1400-000000000000}"/>
    <hyperlink ref="C59" r:id="rId1" xr:uid="{00000000-0004-0000-14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400-000000000000}">
          <x14:formula1>
            <xm:f>Desplegables!$I$4:$I$18</xm:f>
          </x14:formula1>
          <xm:sqref>C7</xm:sqref>
        </x14:dataValidation>
        <x14:dataValidation type="list" allowBlank="1" showErrorMessage="1" xr:uid="{00000000-0002-0000-1400-000001000000}">
          <x14:formula1>
            <xm:f>Desplegables!$L$24:$L$39</xm:f>
          </x14:formula1>
          <xm:sqref>C14</xm:sqref>
        </x14:dataValidation>
        <x14:dataValidation type="list" allowBlank="1" showErrorMessage="1" xr:uid="{00000000-0002-0000-1400-000002000000}">
          <x14:formula1>
            <xm:f>Desplegables!$B$45:$B$46</xm:f>
          </x14:formula1>
          <xm:sqref>C4</xm:sqref>
        </x14:dataValidation>
        <x14:dataValidation type="list" allowBlank="1" showErrorMessage="1" xr:uid="{00000000-0002-0000-1400-000003000000}">
          <x14:formula1>
            <xm:f>Desplegables!$B$50:$B$52</xm:f>
          </x14:formula1>
          <xm:sqref>G48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1179</v>
      </c>
      <c r="C1" s="230"/>
      <c r="D1" s="230"/>
      <c r="E1" s="230"/>
      <c r="F1" s="230"/>
      <c r="G1" s="230"/>
      <c r="H1" s="230"/>
      <c r="I1" s="230"/>
      <c r="J1" s="230"/>
      <c r="K1" s="230"/>
      <c r="L1" s="230"/>
      <c r="M1" s="231"/>
    </row>
    <row r="2" spans="1:13" ht="15.75" customHeight="1">
      <c r="A2" s="1242" t="s">
        <v>890</v>
      </c>
      <c r="B2" s="233" t="s">
        <v>891</v>
      </c>
      <c r="C2" s="1413" t="s">
        <v>1180</v>
      </c>
      <c r="D2" s="1180"/>
      <c r="E2" s="1180"/>
      <c r="F2" s="1180"/>
      <c r="G2" s="1180"/>
      <c r="H2" s="1180"/>
      <c r="I2" s="1180"/>
      <c r="J2" s="1180"/>
      <c r="K2" s="1180"/>
      <c r="L2" s="1180"/>
      <c r="M2" s="1238"/>
    </row>
    <row r="3" spans="1:13" ht="15.75" customHeight="1">
      <c r="A3" s="1241"/>
      <c r="B3" s="235" t="s">
        <v>982</v>
      </c>
      <c r="C3" s="1297" t="s">
        <v>1125</v>
      </c>
      <c r="D3" s="1175"/>
      <c r="E3" s="1175"/>
      <c r="F3" s="1175"/>
      <c r="G3" s="1175"/>
      <c r="H3" s="1175"/>
      <c r="I3" s="1175"/>
      <c r="J3" s="1175"/>
      <c r="K3" s="1175"/>
      <c r="L3" s="1175"/>
      <c r="M3" s="1322"/>
    </row>
    <row r="4" spans="1:13" ht="15.75" customHeight="1">
      <c r="A4" s="1241"/>
      <c r="B4" s="236" t="s">
        <v>293</v>
      </c>
      <c r="C4" s="290" t="s">
        <v>93</v>
      </c>
      <c r="D4" s="1412" t="s">
        <v>895</v>
      </c>
      <c r="E4" s="1188"/>
      <c r="F4" s="1394" t="s">
        <v>294</v>
      </c>
      <c r="G4" s="1188"/>
      <c r="H4" s="466">
        <v>27</v>
      </c>
      <c r="I4" s="1395" t="s">
        <v>897</v>
      </c>
      <c r="J4" s="1175"/>
      <c r="K4" s="1175"/>
      <c r="L4" s="1175"/>
      <c r="M4" s="1322"/>
    </row>
    <row r="5" spans="1:13" ht="15.75" customHeight="1">
      <c r="A5" s="1241"/>
      <c r="B5" s="236" t="s">
        <v>898</v>
      </c>
      <c r="C5" s="1270" t="s">
        <v>899</v>
      </c>
      <c r="D5" s="1175"/>
      <c r="E5" s="1175"/>
      <c r="F5" s="1175"/>
      <c r="G5" s="1175"/>
      <c r="H5" s="1175"/>
      <c r="I5" s="1175"/>
      <c r="J5" s="1175"/>
      <c r="K5" s="1175"/>
      <c r="L5" s="1175"/>
      <c r="M5" s="1322"/>
    </row>
    <row r="6" spans="1:13" ht="15.75" customHeight="1">
      <c r="A6" s="1241"/>
      <c r="B6" s="236" t="s">
        <v>900</v>
      </c>
      <c r="C6" s="1270" t="s">
        <v>901</v>
      </c>
      <c r="D6" s="1175"/>
      <c r="E6" s="1175"/>
      <c r="F6" s="1175"/>
      <c r="G6" s="1175"/>
      <c r="H6" s="1175"/>
      <c r="I6" s="1175"/>
      <c r="J6" s="1175"/>
      <c r="K6" s="1175"/>
      <c r="L6" s="1175"/>
      <c r="M6" s="1322"/>
    </row>
    <row r="7" spans="1:13" ht="15.75" customHeight="1">
      <c r="A7" s="1241"/>
      <c r="B7" s="235" t="s">
        <v>902</v>
      </c>
      <c r="C7" s="1268" t="s">
        <v>35</v>
      </c>
      <c r="D7" s="1175"/>
      <c r="E7" s="448"/>
      <c r="F7" s="448"/>
      <c r="G7" s="449"/>
      <c r="H7" s="450" t="s">
        <v>297</v>
      </c>
      <c r="I7" s="1258" t="s">
        <v>376</v>
      </c>
      <c r="J7" s="1175"/>
      <c r="K7" s="1175"/>
      <c r="L7" s="1175"/>
      <c r="M7" s="1188"/>
    </row>
    <row r="8" spans="1:13" ht="15.75" customHeight="1">
      <c r="A8" s="1241"/>
      <c r="B8" s="1244" t="s">
        <v>903</v>
      </c>
      <c r="C8" s="451"/>
      <c r="D8" s="246"/>
      <c r="E8" s="246"/>
      <c r="F8" s="246"/>
      <c r="G8" s="246"/>
      <c r="H8" s="246"/>
      <c r="I8" s="246"/>
      <c r="J8" s="246"/>
      <c r="K8" s="246"/>
      <c r="L8" s="452"/>
      <c r="M8" s="453"/>
    </row>
    <row r="9" spans="1:13" ht="15.75" customHeight="1">
      <c r="A9" s="1241"/>
      <c r="B9" s="1245"/>
      <c r="C9" s="1340" t="s">
        <v>863</v>
      </c>
      <c r="D9" s="1180"/>
      <c r="E9" s="202"/>
      <c r="F9" s="1253" t="s">
        <v>1057</v>
      </c>
      <c r="G9" s="1180"/>
      <c r="H9" s="202"/>
      <c r="I9" s="232"/>
      <c r="J9" s="232"/>
      <c r="K9" s="232"/>
      <c r="L9" s="232"/>
      <c r="M9" s="475"/>
    </row>
    <row r="10" spans="1:13" ht="15.75" customHeight="1">
      <c r="A10" s="1241"/>
      <c r="B10" s="1246"/>
      <c r="C10" s="1340" t="s">
        <v>1058</v>
      </c>
      <c r="D10" s="1180"/>
      <c r="E10" s="249"/>
      <c r="F10" s="1253" t="s">
        <v>297</v>
      </c>
      <c r="G10" s="1180"/>
      <c r="H10" s="249"/>
      <c r="I10" s="250"/>
      <c r="J10" s="250"/>
      <c r="K10" s="232"/>
      <c r="L10" s="250"/>
      <c r="M10" s="319"/>
    </row>
    <row r="11" spans="1:13" ht="15.75" customHeight="1">
      <c r="A11" s="1241"/>
      <c r="B11" s="235" t="s">
        <v>905</v>
      </c>
      <c r="C11" s="1297" t="s">
        <v>1181</v>
      </c>
      <c r="D11" s="1175"/>
      <c r="E11" s="1175"/>
      <c r="F11" s="1175"/>
      <c r="G11" s="1175"/>
      <c r="H11" s="1175"/>
      <c r="I11" s="1175"/>
      <c r="J11" s="1175"/>
      <c r="K11" s="1175"/>
      <c r="L11" s="1175"/>
      <c r="M11" s="1188"/>
    </row>
    <row r="12" spans="1:13" ht="15.75" customHeight="1">
      <c r="A12" s="1241"/>
      <c r="B12" s="235" t="s">
        <v>985</v>
      </c>
      <c r="C12" s="1297" t="s">
        <v>1182</v>
      </c>
      <c r="D12" s="1175"/>
      <c r="E12" s="1175"/>
      <c r="F12" s="1175"/>
      <c r="G12" s="1175"/>
      <c r="H12" s="1175"/>
      <c r="I12" s="1175"/>
      <c r="J12" s="1175"/>
      <c r="K12" s="1175"/>
      <c r="L12" s="1175"/>
      <c r="M12" s="1188"/>
    </row>
    <row r="13" spans="1:13" ht="15.75" customHeight="1">
      <c r="A13" s="1241"/>
      <c r="B13" s="235" t="s">
        <v>987</v>
      </c>
      <c r="C13" s="1297" t="s">
        <v>1173</v>
      </c>
      <c r="D13" s="1175"/>
      <c r="E13" s="1175"/>
      <c r="F13" s="1175"/>
      <c r="G13" s="1175"/>
      <c r="H13" s="1175"/>
      <c r="I13" s="1175"/>
      <c r="J13" s="1175"/>
      <c r="K13" s="1175"/>
      <c r="L13" s="1175"/>
      <c r="M13" s="1188"/>
    </row>
    <row r="14" spans="1:13" ht="15.75" customHeight="1">
      <c r="A14" s="1241"/>
      <c r="B14" s="1244" t="s">
        <v>989</v>
      </c>
      <c r="C14" s="1257" t="s">
        <v>69</v>
      </c>
      <c r="D14" s="1188"/>
      <c r="E14" s="377" t="s">
        <v>108</v>
      </c>
      <c r="F14" s="1307" t="s">
        <v>471</v>
      </c>
      <c r="G14" s="1183"/>
      <c r="H14" s="1183"/>
      <c r="I14" s="1183"/>
      <c r="J14" s="1183"/>
      <c r="K14" s="1183"/>
      <c r="L14" s="1183"/>
      <c r="M14" s="1237"/>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97" t="s">
        <v>559</v>
      </c>
      <c r="D16" s="1175"/>
      <c r="E16" s="1175"/>
      <c r="F16" s="1175"/>
      <c r="G16" s="1175"/>
      <c r="H16" s="1175"/>
      <c r="I16" s="1175"/>
      <c r="J16" s="1175"/>
      <c r="K16" s="1175"/>
      <c r="L16" s="1175"/>
      <c r="M16" s="1188"/>
    </row>
    <row r="17" spans="1:13" ht="15.75" customHeight="1">
      <c r="A17" s="1241"/>
      <c r="B17" s="235" t="s">
        <v>990</v>
      </c>
      <c r="C17" s="1297" t="s">
        <v>1183</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t="s">
        <v>992</v>
      </c>
      <c r="E22" s="465" t="s">
        <v>917</v>
      </c>
      <c r="F22" s="467"/>
      <c r="G22" s="465"/>
      <c r="H22" s="461"/>
      <c r="I22" s="465"/>
      <c r="J22" s="461"/>
      <c r="K22" s="465"/>
      <c r="L22" s="465"/>
      <c r="M22" s="462"/>
    </row>
    <row r="23" spans="1:13" ht="15.75" customHeight="1">
      <c r="A23" s="1241"/>
      <c r="B23" s="1245"/>
      <c r="C23" s="463" t="s">
        <v>105</v>
      </c>
      <c r="D23" s="468"/>
      <c r="E23" s="465" t="s">
        <v>919</v>
      </c>
      <c r="F23" s="249"/>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c r="K26" s="474"/>
      <c r="L26" s="232"/>
      <c r="M26" s="475"/>
    </row>
    <row r="27" spans="1:13" ht="15.75" customHeight="1">
      <c r="A27" s="1241"/>
      <c r="B27" s="1245"/>
      <c r="C27" s="463" t="s">
        <v>925</v>
      </c>
      <c r="D27" s="259"/>
      <c r="E27" s="232"/>
      <c r="F27" s="465" t="s">
        <v>926</v>
      </c>
      <c r="G27" s="468"/>
      <c r="H27" s="232"/>
      <c r="I27" s="210" t="s">
        <v>1142</v>
      </c>
      <c r="J27" s="259" t="s">
        <v>918</v>
      </c>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1</v>
      </c>
      <c r="E30" s="474"/>
      <c r="F30" s="482" t="s">
        <v>930</v>
      </c>
      <c r="G30" s="468">
        <v>2021</v>
      </c>
      <c r="H30" s="474"/>
      <c r="I30" s="482" t="s">
        <v>931</v>
      </c>
      <c r="J30" s="1254" t="s">
        <v>377</v>
      </c>
      <c r="K30" s="1175"/>
      <c r="L30" s="118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489" t="s">
        <v>936</v>
      </c>
      <c r="H33" s="488"/>
      <c r="I33" s="482"/>
      <c r="J33" s="488"/>
      <c r="K33" s="488"/>
      <c r="L33" s="232"/>
      <c r="M33" s="475"/>
    </row>
    <row r="34" spans="1:13" ht="15.75" customHeight="1">
      <c r="A34" s="1241"/>
      <c r="B34" s="1246"/>
      <c r="C34" s="470"/>
      <c r="D34" s="640"/>
      <c r="E34" s="488"/>
      <c r="F34" s="474"/>
      <c r="G34" s="488"/>
      <c r="H34" s="488"/>
      <c r="I34" s="482"/>
      <c r="J34" s="488"/>
      <c r="K34" s="488"/>
      <c r="L34" s="232"/>
      <c r="M34" s="475"/>
    </row>
    <row r="35" spans="1:13" ht="15.75" customHeight="1">
      <c r="A35" s="1241"/>
      <c r="B35" s="1244" t="s">
        <v>937</v>
      </c>
      <c r="C35" s="1306"/>
      <c r="D35" s="1390"/>
      <c r="E35" s="1183"/>
      <c r="F35" s="1183"/>
      <c r="G35" s="1183"/>
      <c r="H35" s="1183"/>
      <c r="I35" s="1183"/>
      <c r="J35" s="1183"/>
      <c r="K35" s="1183"/>
      <c r="L35" s="1183"/>
      <c r="M35" s="1183"/>
    </row>
    <row r="36" spans="1:13" ht="15.75" customHeight="1">
      <c r="A36" s="1241"/>
      <c r="B36" s="1245"/>
      <c r="C36" s="1378"/>
      <c r="D36" s="253"/>
      <c r="E36" s="253"/>
      <c r="F36" s="253" t="s">
        <v>938</v>
      </c>
      <c r="G36" s="253"/>
      <c r="H36" s="253" t="s">
        <v>939</v>
      </c>
      <c r="I36" s="253"/>
      <c r="J36" s="253" t="s">
        <v>940</v>
      </c>
      <c r="K36" s="253"/>
      <c r="L36" s="202" t="s">
        <v>941</v>
      </c>
      <c r="M36" s="253"/>
    </row>
    <row r="37" spans="1:13" ht="15.75" customHeight="1">
      <c r="A37" s="1241"/>
      <c r="B37" s="1245"/>
      <c r="C37" s="1378"/>
      <c r="D37" s="346"/>
      <c r="E37" s="346"/>
      <c r="F37" s="346">
        <v>1</v>
      </c>
      <c r="G37" s="346">
        <v>2023</v>
      </c>
      <c r="H37" s="346"/>
      <c r="I37" s="346">
        <v>2024</v>
      </c>
      <c r="J37" s="346">
        <v>2</v>
      </c>
      <c r="K37" s="346">
        <v>2025</v>
      </c>
      <c r="L37" s="346"/>
      <c r="M37" s="346">
        <v>2026</v>
      </c>
    </row>
    <row r="38" spans="1:13" ht="15.75" customHeight="1">
      <c r="A38" s="1241"/>
      <c r="B38" s="1245"/>
      <c r="C38" s="1378"/>
      <c r="D38" s="253" t="s">
        <v>942</v>
      </c>
      <c r="E38" s="140"/>
      <c r="F38" s="253" t="s">
        <v>943</v>
      </c>
      <c r="G38" s="140"/>
      <c r="H38" s="253" t="s">
        <v>944</v>
      </c>
      <c r="I38" s="253"/>
      <c r="J38" s="253" t="s">
        <v>945</v>
      </c>
      <c r="K38" s="253"/>
      <c r="L38" s="202" t="s">
        <v>946</v>
      </c>
      <c r="M38" s="253"/>
    </row>
    <row r="39" spans="1:13" ht="15.75" customHeight="1">
      <c r="A39" s="1241"/>
      <c r="B39" s="1245"/>
      <c r="C39" s="1378"/>
      <c r="D39" s="346">
        <v>3</v>
      </c>
      <c r="E39" s="251">
        <v>2027</v>
      </c>
      <c r="F39" s="346"/>
      <c r="G39" s="346">
        <v>2028</v>
      </c>
      <c r="H39" s="346">
        <v>4</v>
      </c>
      <c r="I39" s="346">
        <v>2029</v>
      </c>
      <c r="J39" s="346"/>
      <c r="K39" s="346">
        <v>2030</v>
      </c>
      <c r="L39" s="346">
        <v>5</v>
      </c>
      <c r="M39" s="346">
        <v>2031</v>
      </c>
    </row>
    <row r="40" spans="1:13" ht="15.75" customHeight="1">
      <c r="A40" s="1241"/>
      <c r="B40" s="1245"/>
      <c r="C40" s="1378"/>
      <c r="D40" s="253" t="s">
        <v>947</v>
      </c>
      <c r="E40" s="140"/>
      <c r="F40" s="253" t="s">
        <v>948</v>
      </c>
      <c r="G40" s="140"/>
      <c r="H40" s="253" t="s">
        <v>949</v>
      </c>
      <c r="I40" s="253"/>
      <c r="J40" s="253" t="s">
        <v>950</v>
      </c>
      <c r="K40" s="253"/>
      <c r="L40" s="202" t="s">
        <v>951</v>
      </c>
      <c r="M40" s="253"/>
    </row>
    <row r="41" spans="1:13" ht="15.75" customHeight="1">
      <c r="A41" s="1241"/>
      <c r="B41" s="1245"/>
      <c r="C41" s="1378"/>
      <c r="D41" s="346"/>
      <c r="E41" s="251">
        <v>2032</v>
      </c>
      <c r="F41" s="346">
        <v>6</v>
      </c>
      <c r="G41" s="346">
        <v>2033</v>
      </c>
      <c r="H41" s="346"/>
      <c r="I41" s="346">
        <v>2034</v>
      </c>
      <c r="J41" s="346">
        <v>7</v>
      </c>
      <c r="K41" s="346">
        <v>2035</v>
      </c>
      <c r="L41" s="346"/>
      <c r="M41" s="346">
        <v>2036</v>
      </c>
    </row>
    <row r="42" spans="1:13" ht="15.75" customHeight="1">
      <c r="A42" s="1241"/>
      <c r="B42" s="1245"/>
      <c r="C42" s="1378"/>
      <c r="D42" s="253" t="s">
        <v>952</v>
      </c>
      <c r="E42" s="140"/>
      <c r="F42" s="253" t="s">
        <v>953</v>
      </c>
      <c r="G42" s="140"/>
      <c r="H42" s="362" t="s">
        <v>954</v>
      </c>
      <c r="I42" s="140"/>
      <c r="J42" s="362" t="s">
        <v>955</v>
      </c>
      <c r="K42" s="140"/>
      <c r="L42" s="362" t="s">
        <v>957</v>
      </c>
      <c r="M42" s="140"/>
    </row>
    <row r="43" spans="1:13" ht="15.75" customHeight="1">
      <c r="A43" s="1241"/>
      <c r="B43" s="1245"/>
      <c r="C43" s="1378"/>
      <c r="D43" s="346">
        <v>8</v>
      </c>
      <c r="E43" s="251">
        <v>2037</v>
      </c>
      <c r="F43" s="346"/>
      <c r="G43" s="346">
        <v>2038</v>
      </c>
      <c r="H43" s="346">
        <v>9</v>
      </c>
      <c r="I43" s="346">
        <v>2039</v>
      </c>
      <c r="J43" s="346"/>
      <c r="K43" s="346">
        <v>2040</v>
      </c>
      <c r="L43" s="251">
        <v>9</v>
      </c>
      <c r="M43" s="391"/>
    </row>
    <row r="44" spans="1:13" ht="15.75" customHeight="1">
      <c r="A44" s="1241"/>
      <c r="B44" s="1245"/>
      <c r="C44" s="1235"/>
      <c r="D44" s="1414"/>
      <c r="E44" s="1180"/>
      <c r="F44" s="1180"/>
      <c r="G44" s="1180"/>
      <c r="H44" s="1180"/>
      <c r="I44" s="1180"/>
      <c r="J44" s="1180"/>
      <c r="K44" s="1180"/>
      <c r="L44" s="1180"/>
      <c r="M44" s="1180"/>
    </row>
    <row r="45" spans="1:13" ht="18" customHeight="1">
      <c r="A45" s="1241"/>
      <c r="B45" s="1244" t="s">
        <v>958</v>
      </c>
      <c r="C45" s="473"/>
      <c r="D45" s="461"/>
      <c r="E45" s="461"/>
      <c r="F45" s="461"/>
      <c r="G45" s="461"/>
      <c r="H45" s="461"/>
      <c r="I45" s="461"/>
      <c r="J45" s="461"/>
      <c r="K45" s="461"/>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c r="E47" s="467" t="s">
        <v>918</v>
      </c>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15.75" customHeight="1">
      <c r="A49" s="1241"/>
      <c r="B49" s="235" t="s">
        <v>961</v>
      </c>
      <c r="C49" s="1297" t="s">
        <v>1184</v>
      </c>
      <c r="D49" s="1175"/>
      <c r="E49" s="1175"/>
      <c r="F49" s="1175"/>
      <c r="G49" s="1175"/>
      <c r="H49" s="1175"/>
      <c r="I49" s="1175"/>
      <c r="J49" s="1175"/>
      <c r="K49" s="1175"/>
      <c r="L49" s="1175"/>
      <c r="M49" s="1188"/>
    </row>
    <row r="50" spans="1:13" ht="15.75" customHeight="1">
      <c r="A50" s="1241"/>
      <c r="B50" s="235" t="s">
        <v>996</v>
      </c>
      <c r="C50" s="1297" t="s">
        <v>1167</v>
      </c>
      <c r="D50" s="1175"/>
      <c r="E50" s="1175"/>
      <c r="F50" s="1175"/>
      <c r="G50" s="1175"/>
      <c r="H50" s="1175"/>
      <c r="I50" s="1175"/>
      <c r="J50" s="1175"/>
      <c r="K50" s="1175"/>
      <c r="L50" s="1175"/>
      <c r="M50" s="1188"/>
    </row>
    <row r="51" spans="1:13" ht="15.75" customHeight="1">
      <c r="A51" s="1241"/>
      <c r="B51" s="235" t="s">
        <v>965</v>
      </c>
      <c r="C51" s="1291">
        <v>60</v>
      </c>
      <c r="D51" s="1175"/>
      <c r="E51" s="1175"/>
      <c r="F51" s="1175"/>
      <c r="G51" s="1175"/>
      <c r="H51" s="1175"/>
      <c r="I51" s="1175"/>
      <c r="J51" s="1175"/>
      <c r="K51" s="1175"/>
      <c r="L51" s="1175"/>
      <c r="M51" s="1188"/>
    </row>
    <row r="52" spans="1:13" ht="15.75" customHeight="1">
      <c r="A52" s="1241"/>
      <c r="B52" s="235" t="s">
        <v>966</v>
      </c>
      <c r="C52" s="1291">
        <v>2021</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342" t="s">
        <v>1185</v>
      </c>
      <c r="D62" s="1333"/>
      <c r="E62" s="1333"/>
      <c r="F62" s="1333"/>
      <c r="G62" s="1333"/>
      <c r="H62" s="1333"/>
      <c r="I62" s="1333"/>
      <c r="J62" s="1333"/>
      <c r="K62" s="1333"/>
      <c r="L62" s="1333"/>
      <c r="M62" s="1334"/>
    </row>
  </sheetData>
  <mergeCells count="53">
    <mergeCell ref="C58:M58"/>
    <mergeCell ref="C59:M59"/>
    <mergeCell ref="C60:M60"/>
    <mergeCell ref="C61:M61"/>
    <mergeCell ref="C62:M62"/>
    <mergeCell ref="A53:A58"/>
    <mergeCell ref="A59:A61"/>
    <mergeCell ref="A2:A15"/>
    <mergeCell ref="B8:B10"/>
    <mergeCell ref="B14:B15"/>
    <mergeCell ref="B18:B24"/>
    <mergeCell ref="B25:B28"/>
    <mergeCell ref="B32:B34"/>
    <mergeCell ref="B45:B48"/>
    <mergeCell ref="C16:M16"/>
    <mergeCell ref="C17:M17"/>
    <mergeCell ref="B35:B44"/>
    <mergeCell ref="C35:C44"/>
    <mergeCell ref="A16:A52"/>
    <mergeCell ref="J30:L30"/>
    <mergeCell ref="D35:M35"/>
    <mergeCell ref="D44:M44"/>
    <mergeCell ref="F46:F47"/>
    <mergeCell ref="G46:J47"/>
    <mergeCell ref="L46:M47"/>
    <mergeCell ref="C11:M11"/>
    <mergeCell ref="C12:M12"/>
    <mergeCell ref="C13:M13"/>
    <mergeCell ref="C14:D14"/>
    <mergeCell ref="C15:M15"/>
    <mergeCell ref="F14:M14"/>
    <mergeCell ref="C2:M2"/>
    <mergeCell ref="C3:M3"/>
    <mergeCell ref="F4:G4"/>
    <mergeCell ref="I4:M4"/>
    <mergeCell ref="C5:M5"/>
    <mergeCell ref="D4:E4"/>
    <mergeCell ref="C6:M6"/>
    <mergeCell ref="I7:M7"/>
    <mergeCell ref="C56:M56"/>
    <mergeCell ref="C57:M57"/>
    <mergeCell ref="C49:M49"/>
    <mergeCell ref="C50:M50"/>
    <mergeCell ref="C51:M51"/>
    <mergeCell ref="C52:M52"/>
    <mergeCell ref="C53:M53"/>
    <mergeCell ref="C54:M54"/>
    <mergeCell ref="C55:M55"/>
    <mergeCell ref="C7:D7"/>
    <mergeCell ref="C9:D9"/>
    <mergeCell ref="F9:G9"/>
    <mergeCell ref="C10:D10"/>
    <mergeCell ref="F10:G10"/>
  </mergeCells>
  <hyperlinks>
    <hyperlink ref="B2" location="'Plan de acción'!A1" display="Nombre del indicador" xr:uid="{00000000-0004-0000-1500-000000000000}"/>
    <hyperlink ref="C57" r:id="rId1" xr:uid="{00000000-0004-0000-15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500-000000000000}">
          <x14:formula1>
            <xm:f>Desplegables!$I$4:$I$18</xm:f>
          </x14:formula1>
          <xm:sqref>C7</xm:sqref>
        </x14:dataValidation>
        <x14:dataValidation type="list" allowBlank="1" showErrorMessage="1" xr:uid="{00000000-0002-0000-1500-000001000000}">
          <x14:formula1>
            <xm:f>Desplegables!$L$24:$L$39</xm:f>
          </x14:formula1>
          <xm:sqref>C14</xm:sqref>
        </x14:dataValidation>
        <x14:dataValidation type="list" allowBlank="1" showErrorMessage="1" xr:uid="{00000000-0002-0000-1500-000002000000}">
          <x14:formula1>
            <xm:f>Desplegables!$B$45:$B$46</xm:f>
          </x14:formula1>
          <xm:sqref>C4</xm:sqref>
        </x14:dataValidation>
        <x14:dataValidation type="list" allowBlank="1" showErrorMessage="1" xr:uid="{00000000-0002-0000-1500-000003000000}">
          <x14:formula1>
            <xm:f>Desplegables!$B$50:$B$52</xm:f>
          </x14:formula1>
          <xm:sqref>G46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1186</v>
      </c>
      <c r="C1" s="230"/>
      <c r="D1" s="230"/>
      <c r="E1" s="230"/>
      <c r="F1" s="230"/>
      <c r="G1" s="230"/>
      <c r="H1" s="230"/>
      <c r="I1" s="230"/>
      <c r="J1" s="230"/>
      <c r="K1" s="230"/>
      <c r="L1" s="230"/>
      <c r="M1" s="231"/>
    </row>
    <row r="2" spans="1:13" ht="15.75" customHeight="1">
      <c r="A2" s="1242" t="s">
        <v>890</v>
      </c>
      <c r="B2" s="623" t="s">
        <v>891</v>
      </c>
      <c r="C2" s="1393" t="s">
        <v>1187</v>
      </c>
      <c r="D2" s="1367"/>
      <c r="E2" s="1367"/>
      <c r="F2" s="1367"/>
      <c r="G2" s="1367"/>
      <c r="H2" s="1367"/>
      <c r="I2" s="1367"/>
      <c r="J2" s="1367"/>
      <c r="K2" s="1367"/>
      <c r="L2" s="1367"/>
      <c r="M2" s="1368"/>
    </row>
    <row r="3" spans="1:13" ht="15.75" customHeight="1">
      <c r="A3" s="1241"/>
      <c r="B3" s="235" t="s">
        <v>982</v>
      </c>
      <c r="C3" s="1270" t="s">
        <v>1125</v>
      </c>
      <c r="D3" s="1175"/>
      <c r="E3" s="1175"/>
      <c r="F3" s="1175"/>
      <c r="G3" s="1175"/>
      <c r="H3" s="1175"/>
      <c r="I3" s="1175"/>
      <c r="J3" s="1175"/>
      <c r="K3" s="1175"/>
      <c r="L3" s="1175"/>
      <c r="M3" s="1322"/>
    </row>
    <row r="4" spans="1:13" ht="15.75" customHeight="1">
      <c r="A4" s="1241"/>
      <c r="B4" s="236" t="s">
        <v>293</v>
      </c>
      <c r="C4" s="290" t="s">
        <v>95</v>
      </c>
      <c r="D4" s="624"/>
      <c r="E4" s="625"/>
      <c r="F4" s="1394" t="s">
        <v>294</v>
      </c>
      <c r="G4" s="1188"/>
      <c r="H4" s="1412"/>
      <c r="I4" s="1175"/>
      <c r="J4" s="1175"/>
      <c r="K4" s="1175"/>
      <c r="L4" s="1175"/>
      <c r="M4" s="1322"/>
    </row>
    <row r="5" spans="1:13" ht="15.75" customHeight="1">
      <c r="A5" s="1241"/>
      <c r="B5" s="236" t="s">
        <v>898</v>
      </c>
      <c r="C5" s="290"/>
      <c r="D5" s="626"/>
      <c r="E5" s="626"/>
      <c r="F5" s="626"/>
      <c r="G5" s="626"/>
      <c r="H5" s="626"/>
      <c r="I5" s="626"/>
      <c r="J5" s="626"/>
      <c r="K5" s="626"/>
      <c r="L5" s="626"/>
      <c r="M5" s="641"/>
    </row>
    <row r="6" spans="1:13" ht="15.75" customHeight="1">
      <c r="A6" s="1241"/>
      <c r="B6" s="236" t="s">
        <v>900</v>
      </c>
      <c r="C6" s="290"/>
      <c r="D6" s="626"/>
      <c r="E6" s="626"/>
      <c r="F6" s="626"/>
      <c r="G6" s="626"/>
      <c r="H6" s="626"/>
      <c r="I6" s="626"/>
      <c r="J6" s="626"/>
      <c r="K6" s="626"/>
      <c r="L6" s="626"/>
      <c r="M6" s="641"/>
    </row>
    <row r="7" spans="1:13" ht="15.75" customHeight="1">
      <c r="A7" s="1241"/>
      <c r="B7" s="235" t="s">
        <v>902</v>
      </c>
      <c r="C7" s="1268" t="s">
        <v>35</v>
      </c>
      <c r="D7" s="1175"/>
      <c r="E7" s="448"/>
      <c r="F7" s="448"/>
      <c r="G7" s="449"/>
      <c r="H7" s="450" t="s">
        <v>297</v>
      </c>
      <c r="I7" s="1340" t="s">
        <v>376</v>
      </c>
      <c r="J7" s="1180"/>
      <c r="K7" s="1180"/>
      <c r="L7" s="1180"/>
      <c r="M7" s="1180"/>
    </row>
    <row r="8" spans="1:13" ht="15.75" customHeight="1">
      <c r="A8" s="1241"/>
      <c r="B8" s="1244" t="s">
        <v>903</v>
      </c>
      <c r="C8" s="451"/>
      <c r="D8" s="246"/>
      <c r="E8" s="246"/>
      <c r="F8" s="246"/>
      <c r="G8" s="246"/>
      <c r="H8" s="246"/>
      <c r="I8" s="246"/>
      <c r="J8" s="246"/>
      <c r="K8" s="246"/>
      <c r="L8" s="452"/>
      <c r="M8" s="453"/>
    </row>
    <row r="9" spans="1:13" ht="15.75" customHeight="1">
      <c r="A9" s="1241"/>
      <c r="B9" s="1245"/>
      <c r="C9" s="1409" t="s">
        <v>1188</v>
      </c>
      <c r="D9" s="1252"/>
      <c r="E9" s="1252"/>
      <c r="F9" s="1253"/>
      <c r="G9" s="1180"/>
      <c r="H9" s="202"/>
      <c r="I9" s="1253"/>
      <c r="J9" s="1180"/>
      <c r="K9" s="202"/>
      <c r="L9" s="232"/>
      <c r="M9" s="475"/>
    </row>
    <row r="10" spans="1:13" ht="15.75" customHeight="1">
      <c r="A10" s="1241"/>
      <c r="B10" s="1246"/>
      <c r="C10" s="1340" t="s">
        <v>1058</v>
      </c>
      <c r="D10" s="1180"/>
      <c r="E10" s="249"/>
      <c r="F10" s="1253" t="s">
        <v>1058</v>
      </c>
      <c r="G10" s="1180"/>
      <c r="H10" s="249"/>
      <c r="I10" s="1253" t="s">
        <v>1058</v>
      </c>
      <c r="J10" s="1180"/>
      <c r="K10" s="249"/>
      <c r="L10" s="250"/>
      <c r="M10" s="319"/>
    </row>
    <row r="11" spans="1:13" ht="15.75" customHeight="1">
      <c r="A11" s="1241"/>
      <c r="B11" s="235" t="s">
        <v>905</v>
      </c>
      <c r="C11" s="1297" t="s">
        <v>1189</v>
      </c>
      <c r="D11" s="1175"/>
      <c r="E11" s="1175"/>
      <c r="F11" s="1175"/>
      <c r="G11" s="1175"/>
      <c r="H11" s="1175"/>
      <c r="I11" s="1175"/>
      <c r="J11" s="1175"/>
      <c r="K11" s="1175"/>
      <c r="L11" s="1175"/>
      <c r="M11" s="1188"/>
    </row>
    <row r="12" spans="1:13" ht="105" customHeight="1">
      <c r="A12" s="1241"/>
      <c r="B12" s="235" t="s">
        <v>985</v>
      </c>
      <c r="C12" s="1310" t="s">
        <v>1190</v>
      </c>
      <c r="D12" s="1175"/>
      <c r="E12" s="1175"/>
      <c r="F12" s="1175"/>
      <c r="G12" s="1175"/>
      <c r="H12" s="1175"/>
      <c r="I12" s="1175"/>
      <c r="J12" s="1175"/>
      <c r="K12" s="1175"/>
      <c r="L12" s="1175"/>
      <c r="M12" s="1188"/>
    </row>
    <row r="13" spans="1:13" ht="15.75" customHeight="1">
      <c r="A13" s="1241"/>
      <c r="B13" s="235" t="s">
        <v>987</v>
      </c>
      <c r="C13" s="1270" t="s">
        <v>1153</v>
      </c>
      <c r="D13" s="1175"/>
      <c r="E13" s="1175"/>
      <c r="F13" s="1175"/>
      <c r="G13" s="1175"/>
      <c r="H13" s="1175"/>
      <c r="I13" s="1175"/>
      <c r="J13" s="1175"/>
      <c r="K13" s="502"/>
      <c r="L13" s="642"/>
      <c r="M13" s="643"/>
    </row>
    <row r="14" spans="1:13" ht="15.75" customHeight="1">
      <c r="A14" s="1241"/>
      <c r="B14" s="1244" t="s">
        <v>989</v>
      </c>
      <c r="C14" s="1257" t="s">
        <v>57</v>
      </c>
      <c r="D14" s="1188"/>
      <c r="E14" s="377" t="s">
        <v>108</v>
      </c>
      <c r="F14" s="1307" t="s">
        <v>1174</v>
      </c>
      <c r="G14" s="1183"/>
      <c r="H14" s="1183"/>
      <c r="I14" s="1183"/>
      <c r="J14" s="1183"/>
      <c r="K14" s="1183"/>
      <c r="L14" s="1183"/>
      <c r="M14" s="1237"/>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70" t="s">
        <v>1191</v>
      </c>
      <c r="D16" s="1175"/>
      <c r="E16" s="1175"/>
      <c r="F16" s="1175"/>
      <c r="G16" s="1175"/>
      <c r="H16" s="1175"/>
      <c r="I16" s="1175"/>
      <c r="J16" s="1175"/>
      <c r="K16" s="1175"/>
      <c r="L16" s="1175"/>
      <c r="M16" s="1322"/>
    </row>
    <row r="17" spans="1:13" ht="15.75" customHeight="1">
      <c r="A17" s="1241"/>
      <c r="B17" s="235" t="s">
        <v>990</v>
      </c>
      <c r="C17" s="1270" t="s">
        <v>475</v>
      </c>
      <c r="D17" s="1175"/>
      <c r="E17" s="1175"/>
      <c r="F17" s="1175"/>
      <c r="G17" s="1175"/>
      <c r="H17" s="1175"/>
      <c r="I17" s="1175"/>
      <c r="J17" s="1175"/>
      <c r="K17" s="1175"/>
      <c r="L17" s="1175"/>
      <c r="M17" s="1322"/>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t="s">
        <v>918</v>
      </c>
      <c r="E22" s="465" t="s">
        <v>917</v>
      </c>
      <c r="F22" s="467"/>
      <c r="G22" s="465"/>
      <c r="H22" s="461"/>
      <c r="I22" s="465"/>
      <c r="J22" s="461"/>
      <c r="K22" s="465"/>
      <c r="L22" s="465"/>
      <c r="M22" s="462"/>
    </row>
    <row r="23" spans="1:13" ht="15.75" customHeight="1">
      <c r="A23" s="1241"/>
      <c r="B23" s="1245"/>
      <c r="C23" s="463" t="s">
        <v>105</v>
      </c>
      <c r="D23" s="468"/>
      <c r="E23" s="465" t="s">
        <v>919</v>
      </c>
      <c r="F23" s="249"/>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644"/>
      <c r="K26" s="474"/>
      <c r="L26" s="232"/>
      <c r="M26" s="475"/>
    </row>
    <row r="27" spans="1:13" ht="15.75" customHeight="1">
      <c r="A27" s="1241"/>
      <c r="B27" s="1245"/>
      <c r="C27" s="463" t="s">
        <v>925</v>
      </c>
      <c r="D27" s="259"/>
      <c r="E27" s="232"/>
      <c r="F27" s="465" t="s">
        <v>926</v>
      </c>
      <c r="G27" s="468"/>
      <c r="H27" s="232"/>
      <c r="I27" s="210" t="s">
        <v>1142</v>
      </c>
      <c r="J27" s="645" t="s">
        <v>918</v>
      </c>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0</v>
      </c>
      <c r="E30" s="474"/>
      <c r="F30" s="482" t="s">
        <v>930</v>
      </c>
      <c r="G30" s="468"/>
      <c r="H30" s="474"/>
      <c r="I30" s="482" t="s">
        <v>931</v>
      </c>
      <c r="J30" s="266"/>
      <c r="K30" s="502"/>
      <c r="L30" s="49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2024</v>
      </c>
      <c r="E33" s="488"/>
      <c r="F33" s="474" t="s">
        <v>935</v>
      </c>
      <c r="G33" s="489" t="s">
        <v>1143</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t="s">
        <v>938</v>
      </c>
      <c r="E36" s="474"/>
      <c r="F36" s="474" t="s">
        <v>939</v>
      </c>
      <c r="G36" s="474"/>
      <c r="H36" s="202" t="s">
        <v>940</v>
      </c>
      <c r="I36" s="202"/>
      <c r="J36" s="202" t="s">
        <v>941</v>
      </c>
      <c r="K36" s="474"/>
      <c r="L36" s="474" t="s">
        <v>942</v>
      </c>
      <c r="M36" s="496"/>
    </row>
    <row r="37" spans="1:13" ht="15.75" customHeight="1">
      <c r="A37" s="1241"/>
      <c r="B37" s="1245"/>
      <c r="C37" s="463"/>
      <c r="D37" s="266">
        <v>1</v>
      </c>
      <c r="E37" s="498">
        <v>2024</v>
      </c>
      <c r="F37" s="266"/>
      <c r="G37" s="498">
        <v>2025</v>
      </c>
      <c r="H37" s="266">
        <v>2</v>
      </c>
      <c r="I37" s="498">
        <v>2026</v>
      </c>
      <c r="J37" s="266"/>
      <c r="K37" s="498">
        <v>2027</v>
      </c>
      <c r="L37" s="266">
        <v>3</v>
      </c>
      <c r="M37" s="499">
        <v>2028</v>
      </c>
    </row>
    <row r="38" spans="1:13" ht="15.75" customHeight="1">
      <c r="A38" s="1241"/>
      <c r="B38" s="1245"/>
      <c r="C38" s="463"/>
      <c r="D38" s="474" t="s">
        <v>943</v>
      </c>
      <c r="E38" s="474"/>
      <c r="F38" s="474" t="s">
        <v>944</v>
      </c>
      <c r="G38" s="474"/>
      <c r="H38" s="202" t="s">
        <v>945</v>
      </c>
      <c r="I38" s="202"/>
      <c r="J38" s="202" t="s">
        <v>946</v>
      </c>
      <c r="K38" s="474"/>
      <c r="L38" s="474" t="s">
        <v>947</v>
      </c>
      <c r="M38" s="462"/>
    </row>
    <row r="39" spans="1:13" ht="15.75" customHeight="1">
      <c r="A39" s="1241"/>
      <c r="B39" s="1245"/>
      <c r="C39" s="463"/>
      <c r="D39" s="266"/>
      <c r="E39" s="498">
        <v>2029</v>
      </c>
      <c r="F39" s="266">
        <v>4</v>
      </c>
      <c r="G39" s="498">
        <v>2030</v>
      </c>
      <c r="H39" s="266"/>
      <c r="I39" s="498">
        <v>2031</v>
      </c>
      <c r="J39" s="266">
        <v>5</v>
      </c>
      <c r="K39" s="498">
        <v>2032</v>
      </c>
      <c r="L39" s="266"/>
      <c r="M39" s="499">
        <v>2033</v>
      </c>
    </row>
    <row r="40" spans="1:13" ht="15.75" customHeight="1">
      <c r="A40" s="1241"/>
      <c r="B40" s="1245"/>
      <c r="C40" s="463"/>
      <c r="D40" s="474" t="s">
        <v>948</v>
      </c>
      <c r="E40" s="474"/>
      <c r="F40" s="474" t="s">
        <v>949</v>
      </c>
      <c r="G40" s="474"/>
      <c r="H40" s="202" t="s">
        <v>950</v>
      </c>
      <c r="I40" s="202"/>
      <c r="J40" s="202" t="s">
        <v>951</v>
      </c>
      <c r="K40" s="474"/>
      <c r="L40" s="474" t="s">
        <v>952</v>
      </c>
      <c r="M40" s="462"/>
    </row>
    <row r="41" spans="1:13" ht="15.75" customHeight="1">
      <c r="A41" s="1241"/>
      <c r="B41" s="1245"/>
      <c r="C41" s="463"/>
      <c r="D41" s="266">
        <v>6</v>
      </c>
      <c r="E41" s="498">
        <v>2034</v>
      </c>
      <c r="F41" s="266"/>
      <c r="G41" s="498">
        <v>2035</v>
      </c>
      <c r="H41" s="266">
        <v>7</v>
      </c>
      <c r="I41" s="498">
        <v>2036</v>
      </c>
      <c r="J41" s="266"/>
      <c r="K41" s="498">
        <v>2037</v>
      </c>
      <c r="L41" s="266">
        <v>8</v>
      </c>
      <c r="M41" s="499">
        <v>2038</v>
      </c>
    </row>
    <row r="42" spans="1:13" ht="15.75" customHeight="1">
      <c r="A42" s="1241"/>
      <c r="B42" s="1245"/>
      <c r="C42" s="463"/>
      <c r="D42" s="502" t="s">
        <v>953</v>
      </c>
      <c r="E42" s="502"/>
      <c r="F42" s="627" t="s">
        <v>957</v>
      </c>
      <c r="G42" s="502"/>
      <c r="H42" s="636"/>
      <c r="I42" s="478"/>
      <c r="J42" s="636"/>
      <c r="K42" s="478"/>
      <c r="L42" s="636"/>
      <c r="M42" s="479"/>
    </row>
    <row r="43" spans="1:13" ht="15.75" customHeight="1">
      <c r="A43" s="1241"/>
      <c r="B43" s="1245"/>
      <c r="C43" s="463"/>
      <c r="D43" s="266"/>
      <c r="E43" s="498">
        <v>2039</v>
      </c>
      <c r="F43" s="1254">
        <v>8</v>
      </c>
      <c r="G43" s="1188"/>
      <c r="H43" s="1264"/>
      <c r="I43" s="1252"/>
      <c r="J43" s="279"/>
      <c r="K43" s="474"/>
      <c r="L43" s="279"/>
      <c r="M43" s="483"/>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c r="E47" s="467" t="s">
        <v>918</v>
      </c>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15.75" customHeight="1">
      <c r="A49" s="1241"/>
      <c r="B49" s="235" t="s">
        <v>961</v>
      </c>
      <c r="C49" s="1297" t="s">
        <v>1192</v>
      </c>
      <c r="D49" s="1175"/>
      <c r="E49" s="1175"/>
      <c r="F49" s="1175"/>
      <c r="G49" s="1175"/>
      <c r="H49" s="1175"/>
      <c r="I49" s="1175"/>
      <c r="J49" s="1175"/>
      <c r="K49" s="1175"/>
      <c r="L49" s="1175"/>
      <c r="M49" s="1188"/>
    </row>
    <row r="50" spans="1:13" ht="15.75" customHeight="1">
      <c r="A50" s="1241"/>
      <c r="B50" s="235" t="s">
        <v>996</v>
      </c>
      <c r="C50" s="1297" t="s">
        <v>377</v>
      </c>
      <c r="D50" s="1175"/>
      <c r="E50" s="1175"/>
      <c r="F50" s="1175"/>
      <c r="G50" s="1175"/>
      <c r="H50" s="1175"/>
      <c r="I50" s="1175"/>
      <c r="J50" s="1175"/>
      <c r="K50" s="1175"/>
      <c r="L50" s="1175"/>
      <c r="M50" s="1188"/>
    </row>
    <row r="51" spans="1:13" ht="15.75" customHeight="1">
      <c r="A51" s="1241"/>
      <c r="B51" s="235" t="s">
        <v>965</v>
      </c>
      <c r="C51" s="1270">
        <v>30</v>
      </c>
      <c r="D51" s="1175"/>
      <c r="E51" s="1175"/>
      <c r="F51" s="1175"/>
      <c r="G51" s="1175"/>
      <c r="H51" s="1175"/>
      <c r="I51" s="1175"/>
      <c r="J51" s="1175"/>
      <c r="K51" s="1175"/>
      <c r="L51" s="1175"/>
      <c r="M51" s="1188"/>
    </row>
    <row r="52" spans="1:13" ht="15.75" customHeight="1">
      <c r="A52" s="1241"/>
      <c r="B52" s="235" t="s">
        <v>966</v>
      </c>
      <c r="C52" s="1312" t="s">
        <v>440</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0">
    <mergeCell ref="F10:G10"/>
    <mergeCell ref="I10:J10"/>
    <mergeCell ref="C11:M11"/>
    <mergeCell ref="C9:E9"/>
    <mergeCell ref="C2:M2"/>
    <mergeCell ref="C3:M3"/>
    <mergeCell ref="F4:G4"/>
    <mergeCell ref="H4:M4"/>
    <mergeCell ref="I7:M7"/>
    <mergeCell ref="C7:D7"/>
    <mergeCell ref="C62:M62"/>
    <mergeCell ref="C52:M52"/>
    <mergeCell ref="C53:M53"/>
    <mergeCell ref="C54:M54"/>
    <mergeCell ref="C55:M55"/>
    <mergeCell ref="C56:M56"/>
    <mergeCell ref="C57:M57"/>
    <mergeCell ref="C58:M58"/>
    <mergeCell ref="A59:A61"/>
    <mergeCell ref="B14:B15"/>
    <mergeCell ref="C14:D14"/>
    <mergeCell ref="A16:A52"/>
    <mergeCell ref="B18:B24"/>
    <mergeCell ref="B25:B28"/>
    <mergeCell ref="B32:B34"/>
    <mergeCell ref="B35:B44"/>
    <mergeCell ref="C59:M59"/>
    <mergeCell ref="C60:M60"/>
    <mergeCell ref="C61:M61"/>
    <mergeCell ref="F14:M14"/>
    <mergeCell ref="C15:M15"/>
    <mergeCell ref="C16:M16"/>
    <mergeCell ref="C17:M17"/>
    <mergeCell ref="A2:A15"/>
    <mergeCell ref="B45:B48"/>
    <mergeCell ref="F46:F47"/>
    <mergeCell ref="A53:A58"/>
    <mergeCell ref="F9:G9"/>
    <mergeCell ref="C12:M12"/>
    <mergeCell ref="C13:J13"/>
    <mergeCell ref="B8:B10"/>
    <mergeCell ref="F43:G43"/>
    <mergeCell ref="H43:I43"/>
    <mergeCell ref="G46:J47"/>
    <mergeCell ref="L46:M47"/>
    <mergeCell ref="C49:M49"/>
    <mergeCell ref="C50:M50"/>
    <mergeCell ref="C51:M51"/>
    <mergeCell ref="I9:J9"/>
    <mergeCell ref="C10:D10"/>
  </mergeCells>
  <hyperlinks>
    <hyperlink ref="B2" location="'Plan de acción'!A1" display="Nombre del indicador" xr:uid="{00000000-0004-0000-1600-000000000000}"/>
    <hyperlink ref="C57" r:id="rId1" xr:uid="{00000000-0004-0000-16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600-000000000000}">
          <x14:formula1>
            <xm:f>Desplegables!$I$4:$I$18</xm:f>
          </x14:formula1>
          <xm:sqref>C7</xm:sqref>
        </x14:dataValidation>
        <x14:dataValidation type="list" allowBlank="1" showErrorMessage="1" xr:uid="{00000000-0002-0000-1600-000001000000}">
          <x14:formula1>
            <xm:f>Desplegables!$L$24:$L$39</xm:f>
          </x14:formula1>
          <xm:sqref>C14</xm:sqref>
        </x14:dataValidation>
        <x14:dataValidation type="list" allowBlank="1" showErrorMessage="1" xr:uid="{00000000-0002-0000-1600-000002000000}">
          <x14:formula1>
            <xm:f>Desplegables!$B$45:$B$46</xm:f>
          </x14:formula1>
          <xm:sqref>C4</xm:sqref>
        </x14:dataValidation>
        <x14:dataValidation type="list" allowBlank="1" showErrorMessage="1" xr:uid="{00000000-0002-0000-1600-000003000000}">
          <x14:formula1>
            <xm:f>Desplegables!$B$50:$B$52</xm:f>
          </x14:formula1>
          <xm:sqref>G46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1193</v>
      </c>
      <c r="C1" s="230"/>
      <c r="D1" s="230"/>
      <c r="E1" s="230"/>
      <c r="F1" s="230"/>
      <c r="G1" s="230"/>
      <c r="H1" s="230"/>
      <c r="I1" s="230"/>
      <c r="J1" s="230"/>
      <c r="K1" s="230"/>
      <c r="L1" s="230"/>
      <c r="M1" s="231"/>
    </row>
    <row r="2" spans="1:13" ht="15.75" customHeight="1">
      <c r="A2" s="1242" t="s">
        <v>890</v>
      </c>
      <c r="B2" s="233" t="s">
        <v>891</v>
      </c>
      <c r="C2" s="1374" t="s">
        <v>479</v>
      </c>
      <c r="D2" s="1175"/>
      <c r="E2" s="1175"/>
      <c r="F2" s="1175"/>
      <c r="G2" s="1175"/>
      <c r="H2" s="1175"/>
      <c r="I2" s="1175"/>
      <c r="J2" s="1175"/>
      <c r="K2" s="1175"/>
      <c r="L2" s="1175"/>
      <c r="M2" s="1188"/>
    </row>
    <row r="3" spans="1:13" ht="15.75" customHeight="1">
      <c r="A3" s="1241"/>
      <c r="B3" s="235" t="s">
        <v>982</v>
      </c>
      <c r="C3" s="1297" t="s">
        <v>1125</v>
      </c>
      <c r="D3" s="1175"/>
      <c r="E3" s="1175"/>
      <c r="F3" s="1175"/>
      <c r="G3" s="1175"/>
      <c r="H3" s="1175"/>
      <c r="I3" s="1175"/>
      <c r="J3" s="1175"/>
      <c r="K3" s="1175"/>
      <c r="L3" s="1175"/>
      <c r="M3" s="1188"/>
    </row>
    <row r="4" spans="1:13" ht="15.75" customHeight="1">
      <c r="A4" s="1241"/>
      <c r="B4" s="236" t="s">
        <v>293</v>
      </c>
      <c r="C4" s="290" t="s">
        <v>93</v>
      </c>
      <c r="D4" s="624" t="s">
        <v>1055</v>
      </c>
      <c r="E4" s="625"/>
      <c r="F4" s="1394" t="s">
        <v>294</v>
      </c>
      <c r="G4" s="1188"/>
      <c r="H4" s="466"/>
      <c r="I4" s="1395" t="s">
        <v>1161</v>
      </c>
      <c r="J4" s="1175"/>
      <c r="K4" s="1175"/>
      <c r="L4" s="1175"/>
      <c r="M4" s="1322"/>
    </row>
    <row r="5" spans="1:13" ht="15.75" customHeight="1">
      <c r="A5" s="1241"/>
      <c r="B5" s="236" t="s">
        <v>898</v>
      </c>
      <c r="C5" s="1270" t="s">
        <v>899</v>
      </c>
      <c r="D5" s="1175"/>
      <c r="E5" s="1175"/>
      <c r="F5" s="1175"/>
      <c r="G5" s="1175"/>
      <c r="H5" s="1175"/>
      <c r="I5" s="1175"/>
      <c r="J5" s="1175"/>
      <c r="K5" s="1175"/>
      <c r="L5" s="626"/>
      <c r="M5" s="641"/>
    </row>
    <row r="6" spans="1:13" ht="15.75" customHeight="1">
      <c r="A6" s="1241"/>
      <c r="B6" s="236" t="s">
        <v>900</v>
      </c>
      <c r="C6" s="1270" t="s">
        <v>901</v>
      </c>
      <c r="D6" s="1175"/>
      <c r="E6" s="1175"/>
      <c r="F6" s="1175"/>
      <c r="G6" s="1175"/>
      <c r="H6" s="1175"/>
      <c r="I6" s="1175"/>
      <c r="J6" s="1175"/>
      <c r="K6" s="626"/>
      <c r="L6" s="626"/>
      <c r="M6" s="641"/>
    </row>
    <row r="7" spans="1:13" ht="15.75" customHeight="1">
      <c r="A7" s="1241"/>
      <c r="B7" s="235" t="s">
        <v>902</v>
      </c>
      <c r="C7" s="1268" t="s">
        <v>35</v>
      </c>
      <c r="D7" s="1175"/>
      <c r="E7" s="448"/>
      <c r="F7" s="448"/>
      <c r="G7" s="449"/>
      <c r="H7" s="450" t="s">
        <v>297</v>
      </c>
      <c r="I7" s="1340" t="s">
        <v>376</v>
      </c>
      <c r="J7" s="1180"/>
      <c r="K7" s="1180"/>
      <c r="L7" s="1180"/>
      <c r="M7" s="1180"/>
    </row>
    <row r="8" spans="1:13" ht="15.75" customHeight="1">
      <c r="A8" s="1241"/>
      <c r="B8" s="1244" t="s">
        <v>903</v>
      </c>
      <c r="C8" s="451"/>
      <c r="D8" s="246"/>
      <c r="E8" s="246"/>
      <c r="F8" s="246"/>
      <c r="G8" s="246"/>
      <c r="H8" s="246"/>
      <c r="I8" s="246"/>
      <c r="J8" s="246"/>
      <c r="K8" s="246"/>
      <c r="L8" s="452"/>
      <c r="M8" s="453"/>
    </row>
    <row r="9" spans="1:13" ht="15.75" customHeight="1">
      <c r="A9" s="1241"/>
      <c r="B9" s="1245"/>
      <c r="C9" s="1340" t="s">
        <v>1194</v>
      </c>
      <c r="D9" s="1180"/>
      <c r="E9" s="202"/>
      <c r="F9" s="1253"/>
      <c r="G9" s="1180"/>
      <c r="H9" s="202"/>
      <c r="I9" s="1253"/>
      <c r="J9" s="1180"/>
      <c r="K9" s="202"/>
      <c r="L9" s="232"/>
      <c r="M9" s="475"/>
    </row>
    <row r="10" spans="1:13" ht="15.75" customHeight="1">
      <c r="A10" s="1241"/>
      <c r="B10" s="1246"/>
      <c r="C10" s="1340" t="s">
        <v>1058</v>
      </c>
      <c r="D10" s="1180"/>
      <c r="E10" s="249"/>
      <c r="F10" s="1253" t="s">
        <v>1058</v>
      </c>
      <c r="G10" s="1180"/>
      <c r="H10" s="249"/>
      <c r="I10" s="1253" t="s">
        <v>1058</v>
      </c>
      <c r="J10" s="1180"/>
      <c r="K10" s="249"/>
      <c r="L10" s="250"/>
      <c r="M10" s="319"/>
    </row>
    <row r="11" spans="1:13" ht="15.75" customHeight="1">
      <c r="A11" s="1241"/>
      <c r="B11" s="235" t="s">
        <v>905</v>
      </c>
      <c r="C11" s="1297" t="s">
        <v>1195</v>
      </c>
      <c r="D11" s="1175"/>
      <c r="E11" s="1175"/>
      <c r="F11" s="1175"/>
      <c r="G11" s="1175"/>
      <c r="H11" s="1175"/>
      <c r="I11" s="1175"/>
      <c r="J11" s="1175"/>
      <c r="K11" s="1175"/>
      <c r="L11" s="1175"/>
      <c r="M11" s="1188"/>
    </row>
    <row r="12" spans="1:13" ht="165.75" customHeight="1">
      <c r="A12" s="1241"/>
      <c r="B12" s="235" t="s">
        <v>985</v>
      </c>
      <c r="C12" s="1310" t="s">
        <v>1196</v>
      </c>
      <c r="D12" s="1175"/>
      <c r="E12" s="1175"/>
      <c r="F12" s="1175"/>
      <c r="G12" s="1175"/>
      <c r="H12" s="1175"/>
      <c r="I12" s="1175"/>
      <c r="J12" s="1175"/>
      <c r="K12" s="1175"/>
      <c r="L12" s="1175"/>
      <c r="M12" s="1188"/>
    </row>
    <row r="13" spans="1:13" ht="15.75" customHeight="1">
      <c r="A13" s="1241"/>
      <c r="B13" s="235" t="s">
        <v>987</v>
      </c>
      <c r="C13" s="1270" t="s">
        <v>1153</v>
      </c>
      <c r="D13" s="1175"/>
      <c r="E13" s="1175"/>
      <c r="F13" s="1175"/>
      <c r="G13" s="1175"/>
      <c r="H13" s="1175"/>
      <c r="I13" s="1175"/>
      <c r="J13" s="1175"/>
      <c r="K13" s="1175"/>
      <c r="L13" s="1175"/>
      <c r="M13" s="1188"/>
    </row>
    <row r="14" spans="1:13" ht="15.75" customHeight="1">
      <c r="A14" s="1241"/>
      <c r="B14" s="1244" t="s">
        <v>989</v>
      </c>
      <c r="C14" s="1257" t="s">
        <v>67</v>
      </c>
      <c r="D14" s="1188"/>
      <c r="E14" s="377" t="s">
        <v>108</v>
      </c>
      <c r="F14" s="1415" t="s">
        <v>439</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458</v>
      </c>
      <c r="D16" s="1175"/>
      <c r="E16" s="1175"/>
      <c r="F16" s="1175"/>
      <c r="G16" s="1175"/>
      <c r="H16" s="1175"/>
      <c r="I16" s="1175"/>
      <c r="J16" s="1175"/>
      <c r="K16" s="1175"/>
      <c r="L16" s="1175"/>
      <c r="M16" s="1188"/>
    </row>
    <row r="17" spans="1:13" ht="15.75" customHeight="1">
      <c r="A17" s="1241"/>
      <c r="B17" s="235" t="s">
        <v>990</v>
      </c>
      <c r="C17" s="1297" t="s">
        <v>480</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t="s">
        <v>918</v>
      </c>
      <c r="E22" s="465" t="s">
        <v>917</v>
      </c>
      <c r="F22" s="467"/>
      <c r="G22" s="465"/>
      <c r="H22" s="461"/>
      <c r="I22" s="465"/>
      <c r="J22" s="461"/>
      <c r="K22" s="465"/>
      <c r="L22" s="465"/>
      <c r="M22" s="462"/>
    </row>
    <row r="23" spans="1:13" ht="15.75" customHeight="1">
      <c r="A23" s="1241"/>
      <c r="B23" s="1245"/>
      <c r="C23" s="463" t="s">
        <v>105</v>
      </c>
      <c r="D23" s="468"/>
      <c r="E23" s="465" t="s">
        <v>919</v>
      </c>
      <c r="F23" s="249"/>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644"/>
      <c r="K26" s="474"/>
      <c r="L26" s="232"/>
      <c r="M26" s="475"/>
    </row>
    <row r="27" spans="1:13" ht="15.75" customHeight="1">
      <c r="A27" s="1241"/>
      <c r="B27" s="1245"/>
      <c r="C27" s="463" t="s">
        <v>925</v>
      </c>
      <c r="D27" s="259"/>
      <c r="E27" s="232"/>
      <c r="F27" s="465" t="s">
        <v>926</v>
      </c>
      <c r="G27" s="468"/>
      <c r="H27" s="232"/>
      <c r="I27" s="210" t="s">
        <v>1142</v>
      </c>
      <c r="J27" s="645" t="s">
        <v>918</v>
      </c>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1</v>
      </c>
      <c r="E30" s="474"/>
      <c r="F30" s="482" t="s">
        <v>930</v>
      </c>
      <c r="G30" s="468">
        <v>2022</v>
      </c>
      <c r="H30" s="474"/>
      <c r="I30" s="482" t="s">
        <v>931</v>
      </c>
      <c r="J30" s="1254" t="s">
        <v>1197</v>
      </c>
      <c r="K30" s="1175"/>
      <c r="L30" s="118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2024</v>
      </c>
      <c r="E33" s="488"/>
      <c r="F33" s="474" t="s">
        <v>935</v>
      </c>
      <c r="G33" s="634"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t="s">
        <v>938</v>
      </c>
      <c r="E36" s="474"/>
      <c r="F36" s="474" t="s">
        <v>939</v>
      </c>
      <c r="G36" s="474"/>
      <c r="H36" s="202" t="s">
        <v>940</v>
      </c>
      <c r="I36" s="202"/>
      <c r="J36" s="202" t="s">
        <v>941</v>
      </c>
      <c r="K36" s="474"/>
      <c r="L36" s="474" t="s">
        <v>942</v>
      </c>
      <c r="M36" s="496"/>
    </row>
    <row r="37" spans="1:13" ht="15.75" customHeight="1">
      <c r="A37" s="1241"/>
      <c r="B37" s="1245"/>
      <c r="C37" s="463"/>
      <c r="D37" s="266"/>
      <c r="E37" s="498">
        <v>2023</v>
      </c>
      <c r="F37" s="266">
        <v>1</v>
      </c>
      <c r="G37" s="498">
        <v>2024</v>
      </c>
      <c r="H37" s="266"/>
      <c r="I37" s="498">
        <v>2025</v>
      </c>
      <c r="J37" s="266">
        <v>1</v>
      </c>
      <c r="K37" s="498">
        <v>2026</v>
      </c>
      <c r="L37" s="266"/>
      <c r="M37" s="499">
        <v>2027</v>
      </c>
    </row>
    <row r="38" spans="1:13" ht="15.75" customHeight="1">
      <c r="A38" s="1241"/>
      <c r="B38" s="1245"/>
      <c r="C38" s="463"/>
      <c r="D38" s="474" t="s">
        <v>943</v>
      </c>
      <c r="E38" s="474"/>
      <c r="F38" s="474" t="s">
        <v>944</v>
      </c>
      <c r="G38" s="474"/>
      <c r="H38" s="202" t="s">
        <v>945</v>
      </c>
      <c r="I38" s="202"/>
      <c r="J38" s="202" t="s">
        <v>946</v>
      </c>
      <c r="K38" s="474"/>
      <c r="L38" s="474" t="s">
        <v>947</v>
      </c>
      <c r="M38" s="462"/>
    </row>
    <row r="39" spans="1:13" ht="15.75" customHeight="1">
      <c r="A39" s="1241"/>
      <c r="B39" s="1245"/>
      <c r="C39" s="463"/>
      <c r="D39" s="266">
        <v>1</v>
      </c>
      <c r="E39" s="498">
        <v>2028</v>
      </c>
      <c r="F39" s="266"/>
      <c r="G39" s="498">
        <v>2029</v>
      </c>
      <c r="H39" s="266">
        <v>1</v>
      </c>
      <c r="I39" s="498">
        <v>2030</v>
      </c>
      <c r="J39" s="266"/>
      <c r="K39" s="498">
        <v>2031</v>
      </c>
      <c r="L39" s="266">
        <v>1</v>
      </c>
      <c r="M39" s="499">
        <v>2032</v>
      </c>
    </row>
    <row r="40" spans="1:13" ht="15.75" customHeight="1">
      <c r="A40" s="1241"/>
      <c r="B40" s="1245"/>
      <c r="C40" s="463"/>
      <c r="D40" s="474" t="s">
        <v>948</v>
      </c>
      <c r="E40" s="474"/>
      <c r="F40" s="474" t="s">
        <v>949</v>
      </c>
      <c r="G40" s="474"/>
      <c r="H40" s="202" t="s">
        <v>950</v>
      </c>
      <c r="I40" s="202"/>
      <c r="J40" s="202" t="s">
        <v>951</v>
      </c>
      <c r="K40" s="474"/>
      <c r="L40" s="474" t="s">
        <v>952</v>
      </c>
      <c r="M40" s="462"/>
    </row>
    <row r="41" spans="1:13" ht="15.75" customHeight="1">
      <c r="A41" s="1241"/>
      <c r="B41" s="1245"/>
      <c r="C41" s="463"/>
      <c r="D41" s="266"/>
      <c r="E41" s="498">
        <v>2033</v>
      </c>
      <c r="F41" s="266">
        <v>1</v>
      </c>
      <c r="G41" s="498">
        <v>2034</v>
      </c>
      <c r="H41" s="266"/>
      <c r="I41" s="498">
        <v>2035</v>
      </c>
      <c r="J41" s="266">
        <v>1</v>
      </c>
      <c r="K41" s="498">
        <v>2036</v>
      </c>
      <c r="L41" s="266"/>
      <c r="M41" s="499">
        <v>2037</v>
      </c>
    </row>
    <row r="42" spans="1:13" ht="15.75" customHeight="1">
      <c r="A42" s="1241"/>
      <c r="B42" s="1245"/>
      <c r="C42" s="463"/>
      <c r="D42" s="478" t="s">
        <v>953</v>
      </c>
      <c r="E42" s="478"/>
      <c r="F42" s="478" t="s">
        <v>954</v>
      </c>
      <c r="G42" s="478"/>
      <c r="H42" s="478" t="s">
        <v>1177</v>
      </c>
      <c r="I42" s="478"/>
      <c r="J42" s="478" t="s">
        <v>957</v>
      </c>
      <c r="K42" s="478"/>
      <c r="L42" s="478"/>
      <c r="M42" s="479"/>
    </row>
    <row r="43" spans="1:13" ht="15.75" customHeight="1">
      <c r="A43" s="1241"/>
      <c r="B43" s="1245"/>
      <c r="C43" s="463"/>
      <c r="D43" s="266">
        <v>1</v>
      </c>
      <c r="E43" s="498">
        <v>2038</v>
      </c>
      <c r="F43" s="266"/>
      <c r="G43" s="502">
        <v>2039</v>
      </c>
      <c r="H43" s="266">
        <v>1</v>
      </c>
      <c r="I43" s="498">
        <v>2040</v>
      </c>
      <c r="J43" s="266">
        <f>+D37+F37+H37+J37+L37+D39+F39+H39+L39+D41+F41+H41+J41+L41+D43+F43+H43</f>
        <v>9</v>
      </c>
      <c r="K43" s="502"/>
      <c r="L43" s="1254"/>
      <c r="M43" s="1188"/>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c r="E47" s="467" t="s">
        <v>918</v>
      </c>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35.25" customHeight="1">
      <c r="A49" s="1241"/>
      <c r="B49" s="235" t="s">
        <v>961</v>
      </c>
      <c r="C49" s="1297" t="s">
        <v>1198</v>
      </c>
      <c r="D49" s="1175"/>
      <c r="E49" s="1175"/>
      <c r="F49" s="1175"/>
      <c r="G49" s="1175"/>
      <c r="H49" s="1175"/>
      <c r="I49" s="1175"/>
      <c r="J49" s="1175"/>
      <c r="K49" s="1175"/>
      <c r="L49" s="1175"/>
      <c r="M49" s="1188"/>
    </row>
    <row r="50" spans="1:13" ht="15.75" customHeight="1">
      <c r="A50" s="1241"/>
      <c r="B50" s="235" t="s">
        <v>996</v>
      </c>
      <c r="C50" s="1297" t="s">
        <v>691</v>
      </c>
      <c r="D50" s="1175"/>
      <c r="E50" s="1175"/>
      <c r="F50" s="1175"/>
      <c r="G50" s="1175"/>
      <c r="H50" s="1175"/>
      <c r="I50" s="1175"/>
      <c r="J50" s="1175"/>
      <c r="K50" s="1175"/>
      <c r="L50" s="1175"/>
      <c r="M50" s="1188"/>
    </row>
    <row r="51" spans="1:13" ht="15.75" customHeight="1">
      <c r="A51" s="1241"/>
      <c r="B51" s="235" t="s">
        <v>965</v>
      </c>
      <c r="C51" s="1270">
        <v>30</v>
      </c>
      <c r="D51" s="1175"/>
      <c r="E51" s="1175"/>
      <c r="F51" s="1175"/>
      <c r="G51" s="1175"/>
      <c r="H51" s="1175"/>
      <c r="I51" s="1175"/>
      <c r="J51" s="1175"/>
      <c r="K51" s="1175"/>
      <c r="L51" s="1175"/>
      <c r="M51" s="1188"/>
    </row>
    <row r="52" spans="1:13" ht="15.75" customHeight="1">
      <c r="A52" s="1241"/>
      <c r="B52" s="235" t="s">
        <v>966</v>
      </c>
      <c r="C52" s="1312" t="s">
        <v>440</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2">
    <mergeCell ref="C60:M60"/>
    <mergeCell ref="C61:M61"/>
    <mergeCell ref="C2:M2"/>
    <mergeCell ref="C3:M3"/>
    <mergeCell ref="C62:M62"/>
    <mergeCell ref="C14:D14"/>
    <mergeCell ref="F14:M14"/>
    <mergeCell ref="C15:M15"/>
    <mergeCell ref="C16:M16"/>
    <mergeCell ref="C17:M17"/>
    <mergeCell ref="C58:M58"/>
    <mergeCell ref="C59:M59"/>
    <mergeCell ref="F4:G4"/>
    <mergeCell ref="I4:M4"/>
    <mergeCell ref="C5:K5"/>
    <mergeCell ref="C7:D7"/>
    <mergeCell ref="A16:A52"/>
    <mergeCell ref="A53:A58"/>
    <mergeCell ref="A59:A61"/>
    <mergeCell ref="A2:A15"/>
    <mergeCell ref="B14:B15"/>
    <mergeCell ref="B18:B24"/>
    <mergeCell ref="B25:B28"/>
    <mergeCell ref="B32:B34"/>
    <mergeCell ref="B35:B44"/>
    <mergeCell ref="B45:B48"/>
    <mergeCell ref="I7:M7"/>
    <mergeCell ref="C6:J6"/>
    <mergeCell ref="B8:B10"/>
    <mergeCell ref="C9:D9"/>
    <mergeCell ref="C10:D10"/>
    <mergeCell ref="F9:G9"/>
    <mergeCell ref="I9:J9"/>
    <mergeCell ref="F10:G10"/>
    <mergeCell ref="I10:J10"/>
    <mergeCell ref="F46:F47"/>
    <mergeCell ref="G46:J47"/>
    <mergeCell ref="L46:M47"/>
    <mergeCell ref="C56:M56"/>
    <mergeCell ref="C57:M57"/>
    <mergeCell ref="C49:M49"/>
    <mergeCell ref="C50:M50"/>
    <mergeCell ref="C51:M51"/>
    <mergeCell ref="C52:M52"/>
    <mergeCell ref="C53:M53"/>
    <mergeCell ref="C54:M54"/>
    <mergeCell ref="C55:M55"/>
    <mergeCell ref="J30:L30"/>
    <mergeCell ref="C11:M11"/>
    <mergeCell ref="C12:M12"/>
    <mergeCell ref="C13:M13"/>
    <mergeCell ref="L43:M43"/>
  </mergeCells>
  <hyperlinks>
    <hyperlink ref="B2" location="'Plan de acción'!A1" display="Nombre del indicador" xr:uid="{00000000-0004-0000-1700-000000000000}"/>
    <hyperlink ref="C57" r:id="rId1" xr:uid="{00000000-0004-0000-17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700-000000000000}">
          <x14:formula1>
            <xm:f>Desplegables!$I$4:$I$18</xm:f>
          </x14:formula1>
          <xm:sqref>C7</xm:sqref>
        </x14:dataValidation>
        <x14:dataValidation type="list" allowBlank="1" showErrorMessage="1" xr:uid="{00000000-0002-0000-1700-000001000000}">
          <x14:formula1>
            <xm:f>Desplegables!$L$24:$L$39</xm:f>
          </x14:formula1>
          <xm:sqref>C14</xm:sqref>
        </x14:dataValidation>
        <x14:dataValidation type="list" allowBlank="1" showErrorMessage="1" xr:uid="{00000000-0002-0000-1700-000002000000}">
          <x14:formula1>
            <xm:f>Desplegables!$B$45:$B$46</xm:f>
          </x14:formula1>
          <xm:sqref>C4</xm:sqref>
        </x14:dataValidation>
        <x14:dataValidation type="list" allowBlank="1" showErrorMessage="1" xr:uid="{00000000-0002-0000-1700-000003000000}">
          <x14:formula1>
            <xm:f>Desplegables!$B$50:$B$52</xm:f>
          </x14:formula1>
          <xm:sqref>G46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1199</v>
      </c>
      <c r="C1" s="230"/>
      <c r="D1" s="230"/>
      <c r="E1" s="230"/>
      <c r="F1" s="230"/>
      <c r="G1" s="230"/>
      <c r="H1" s="230"/>
      <c r="I1" s="230"/>
      <c r="J1" s="230"/>
      <c r="K1" s="230"/>
      <c r="L1" s="230"/>
      <c r="M1" s="231"/>
    </row>
    <row r="2" spans="1:13" ht="15.75" customHeight="1">
      <c r="A2" s="1242" t="s">
        <v>890</v>
      </c>
      <c r="B2" s="233" t="s">
        <v>891</v>
      </c>
      <c r="C2" s="1374" t="s">
        <v>482</v>
      </c>
      <c r="D2" s="1175"/>
      <c r="E2" s="1175"/>
      <c r="F2" s="1175"/>
      <c r="G2" s="1175"/>
      <c r="H2" s="1175"/>
      <c r="I2" s="1175"/>
      <c r="J2" s="1175"/>
      <c r="K2" s="1175"/>
      <c r="L2" s="1175"/>
      <c r="M2" s="1188"/>
    </row>
    <row r="3" spans="1:13" ht="15.75" customHeight="1">
      <c r="A3" s="1241"/>
      <c r="B3" s="235" t="s">
        <v>982</v>
      </c>
      <c r="C3" s="1297" t="s">
        <v>1125</v>
      </c>
      <c r="D3" s="1175"/>
      <c r="E3" s="1175"/>
      <c r="F3" s="1175"/>
      <c r="G3" s="1175"/>
      <c r="H3" s="1175"/>
      <c r="I3" s="1175"/>
      <c r="J3" s="1175"/>
      <c r="K3" s="1175"/>
      <c r="L3" s="1175"/>
      <c r="M3" s="1188"/>
    </row>
    <row r="4" spans="1:13" ht="15.75" customHeight="1">
      <c r="A4" s="1241"/>
      <c r="B4" s="236" t="s">
        <v>293</v>
      </c>
      <c r="C4" s="345" t="s">
        <v>93</v>
      </c>
      <c r="D4" s="345" t="s">
        <v>1200</v>
      </c>
      <c r="E4" s="68"/>
      <c r="F4" s="1302" t="s">
        <v>294</v>
      </c>
      <c r="G4" s="1188"/>
      <c r="H4" s="345">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646" t="s">
        <v>901</v>
      </c>
      <c r="D6" s="68"/>
      <c r="E6" s="1312"/>
      <c r="F6" s="1175"/>
      <c r="G6" s="1175"/>
      <c r="H6" s="1175"/>
      <c r="I6" s="1175"/>
      <c r="J6" s="1175"/>
      <c r="K6" s="1175"/>
      <c r="L6" s="1175"/>
      <c r="M6" s="1188"/>
    </row>
    <row r="7" spans="1:13" ht="15.75" customHeight="1">
      <c r="A7" s="1241"/>
      <c r="B7" s="235" t="s">
        <v>902</v>
      </c>
      <c r="C7" s="1398" t="s">
        <v>35</v>
      </c>
      <c r="D7" s="1188"/>
      <c r="E7" s="1416"/>
      <c r="F7" s="1175"/>
      <c r="G7" s="1188"/>
      <c r="H7" s="610" t="s">
        <v>297</v>
      </c>
      <c r="I7" s="1297" t="s">
        <v>60</v>
      </c>
      <c r="J7" s="1175"/>
      <c r="K7" s="1175"/>
      <c r="L7" s="1175"/>
      <c r="M7" s="1188"/>
    </row>
    <row r="8" spans="1:13" ht="15.75" customHeight="1">
      <c r="A8" s="1241"/>
      <c r="B8" s="1244" t="s">
        <v>903</v>
      </c>
      <c r="C8" s="451"/>
      <c r="D8" s="246"/>
      <c r="E8" s="246"/>
      <c r="F8" s="246"/>
      <c r="G8" s="246"/>
      <c r="H8" s="246"/>
      <c r="I8" s="246"/>
      <c r="J8" s="246"/>
      <c r="K8" s="246"/>
      <c r="L8" s="452"/>
      <c r="M8" s="453"/>
    </row>
    <row r="9" spans="1:13" ht="15.75" customHeight="1">
      <c r="A9" s="1241"/>
      <c r="B9" s="1245"/>
      <c r="C9" s="1340" t="s">
        <v>1201</v>
      </c>
      <c r="D9" s="1180"/>
      <c r="E9" s="202"/>
      <c r="F9" s="1253"/>
      <c r="G9" s="1180"/>
      <c r="H9" s="202"/>
      <c r="I9" s="1253"/>
      <c r="J9" s="1180"/>
      <c r="K9" s="202"/>
      <c r="L9" s="232"/>
      <c r="M9" s="475"/>
    </row>
    <row r="10" spans="1:13" ht="15.75" customHeight="1">
      <c r="A10" s="1241"/>
      <c r="B10" s="1246"/>
      <c r="C10" s="1340" t="s">
        <v>1058</v>
      </c>
      <c r="D10" s="1180"/>
      <c r="E10" s="249"/>
      <c r="F10" s="1253" t="s">
        <v>1058</v>
      </c>
      <c r="G10" s="1180"/>
      <c r="H10" s="249"/>
      <c r="I10" s="1253" t="s">
        <v>1058</v>
      </c>
      <c r="J10" s="1180"/>
      <c r="K10" s="249"/>
      <c r="L10" s="250"/>
      <c r="M10" s="319"/>
    </row>
    <row r="11" spans="1:13" ht="28.5" customHeight="1">
      <c r="A11" s="1241"/>
      <c r="B11" s="235" t="s">
        <v>905</v>
      </c>
      <c r="C11" s="1297" t="s">
        <v>1202</v>
      </c>
      <c r="D11" s="1175"/>
      <c r="E11" s="1175"/>
      <c r="F11" s="1175"/>
      <c r="G11" s="1175"/>
      <c r="H11" s="1175"/>
      <c r="I11" s="1175"/>
      <c r="J11" s="1175"/>
      <c r="K11" s="1175"/>
      <c r="L11" s="1175"/>
      <c r="M11" s="1188"/>
    </row>
    <row r="12" spans="1:13" ht="15.75" customHeight="1">
      <c r="A12" s="1241"/>
      <c r="B12" s="235" t="s">
        <v>985</v>
      </c>
      <c r="C12" s="1297" t="s">
        <v>1203</v>
      </c>
      <c r="D12" s="1175"/>
      <c r="E12" s="1175"/>
      <c r="F12" s="1175"/>
      <c r="G12" s="1175"/>
      <c r="H12" s="1175"/>
      <c r="I12" s="1175"/>
      <c r="J12" s="1175"/>
      <c r="K12" s="1175"/>
      <c r="L12" s="1175"/>
      <c r="M12" s="1188"/>
    </row>
    <row r="13" spans="1:13" ht="15.75" customHeight="1">
      <c r="A13" s="1241"/>
      <c r="B13" s="235" t="s">
        <v>987</v>
      </c>
      <c r="C13" s="1270" t="s">
        <v>1153</v>
      </c>
      <c r="D13" s="1175"/>
      <c r="E13" s="1175"/>
      <c r="F13" s="1175"/>
      <c r="G13" s="1175"/>
      <c r="H13" s="1175"/>
      <c r="I13" s="1175"/>
      <c r="J13" s="1175"/>
      <c r="K13" s="1175"/>
      <c r="L13" s="1175"/>
      <c r="M13" s="1188"/>
    </row>
    <row r="14" spans="1:13" ht="15.75" customHeight="1">
      <c r="A14" s="1241"/>
      <c r="B14" s="1244" t="s">
        <v>989</v>
      </c>
      <c r="C14" s="1257" t="s">
        <v>86</v>
      </c>
      <c r="D14" s="1188"/>
      <c r="E14" s="377" t="s">
        <v>108</v>
      </c>
      <c r="F14" s="1297" t="s">
        <v>484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458</v>
      </c>
      <c r="D16" s="1175"/>
      <c r="E16" s="1175"/>
      <c r="F16" s="1175"/>
      <c r="G16" s="1175"/>
      <c r="H16" s="1175"/>
      <c r="I16" s="1175"/>
      <c r="J16" s="1175"/>
      <c r="K16" s="1175"/>
      <c r="L16" s="1175"/>
      <c r="M16" s="1188"/>
    </row>
    <row r="17" spans="1:13" ht="15.75" customHeight="1">
      <c r="A17" s="1241"/>
      <c r="B17" s="235" t="s">
        <v>990</v>
      </c>
      <c r="C17" s="1297" t="s">
        <v>1204</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t="s">
        <v>918</v>
      </c>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c r="E23" s="465" t="s">
        <v>919</v>
      </c>
      <c r="F23" s="249"/>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644"/>
      <c r="K26" s="474"/>
      <c r="L26" s="232"/>
      <c r="M26" s="475"/>
    </row>
    <row r="27" spans="1:13" ht="15.75" customHeight="1">
      <c r="A27" s="1241"/>
      <c r="B27" s="1245"/>
      <c r="C27" s="463" t="s">
        <v>925</v>
      </c>
      <c r="D27" s="259"/>
      <c r="E27" s="232"/>
      <c r="F27" s="465" t="s">
        <v>926</v>
      </c>
      <c r="G27" s="468"/>
      <c r="H27" s="232"/>
      <c r="I27" s="210" t="s">
        <v>1142</v>
      </c>
      <c r="J27" s="645" t="s">
        <v>918</v>
      </c>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t="s">
        <v>509</v>
      </c>
      <c r="E30" s="474"/>
      <c r="F30" s="482" t="s">
        <v>930</v>
      </c>
      <c r="G30" s="468" t="s">
        <v>449</v>
      </c>
      <c r="H30" s="474"/>
      <c r="I30" s="482" t="s">
        <v>931</v>
      </c>
      <c r="J30" s="266" t="s">
        <v>449</v>
      </c>
      <c r="K30" s="502"/>
      <c r="L30" s="49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2024</v>
      </c>
      <c r="E33" s="488"/>
      <c r="F33" s="474" t="s">
        <v>935</v>
      </c>
      <c r="G33" s="489"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253" t="s">
        <v>938</v>
      </c>
      <c r="E36" s="253"/>
      <c r="F36" s="253" t="s">
        <v>939</v>
      </c>
      <c r="G36" s="253"/>
      <c r="H36" s="202" t="s">
        <v>940</v>
      </c>
      <c r="I36" s="202"/>
      <c r="J36" s="202" t="s">
        <v>941</v>
      </c>
      <c r="K36" s="253"/>
      <c r="L36" s="253" t="s">
        <v>942</v>
      </c>
      <c r="M36" s="374"/>
    </row>
    <row r="37" spans="1:13" ht="15.75" customHeight="1">
      <c r="A37" s="1241"/>
      <c r="B37" s="1245"/>
      <c r="C37" s="463"/>
      <c r="D37" s="251"/>
      <c r="E37" s="360">
        <v>2023</v>
      </c>
      <c r="F37" s="251">
        <v>202</v>
      </c>
      <c r="G37" s="360">
        <v>2024</v>
      </c>
      <c r="H37" s="251"/>
      <c r="I37" s="360">
        <v>2025</v>
      </c>
      <c r="J37" s="251">
        <v>222</v>
      </c>
      <c r="K37" s="360">
        <v>2026</v>
      </c>
      <c r="L37" s="251"/>
      <c r="M37" s="360">
        <v>2027</v>
      </c>
    </row>
    <row r="38" spans="1:13" ht="15.75" customHeight="1">
      <c r="A38" s="1241"/>
      <c r="B38" s="1245"/>
      <c r="C38" s="463"/>
      <c r="D38" s="253" t="s">
        <v>943</v>
      </c>
      <c r="E38" s="253"/>
      <c r="F38" s="253" t="s">
        <v>944</v>
      </c>
      <c r="G38" s="253"/>
      <c r="H38" s="202" t="s">
        <v>945</v>
      </c>
      <c r="I38" s="202"/>
      <c r="J38" s="202" t="s">
        <v>946</v>
      </c>
      <c r="K38" s="253"/>
      <c r="L38" s="253" t="s">
        <v>947</v>
      </c>
      <c r="M38" s="374"/>
    </row>
    <row r="39" spans="1:13" ht="15.75" customHeight="1">
      <c r="A39" s="1241"/>
      <c r="B39" s="1245"/>
      <c r="C39" s="463"/>
      <c r="D39" s="251">
        <v>242</v>
      </c>
      <c r="E39" s="360">
        <v>2028</v>
      </c>
      <c r="F39" s="251"/>
      <c r="G39" s="360">
        <v>2029</v>
      </c>
      <c r="H39" s="251">
        <v>262</v>
      </c>
      <c r="I39" s="360">
        <v>2030</v>
      </c>
      <c r="J39" s="251"/>
      <c r="K39" s="360">
        <v>2031</v>
      </c>
      <c r="L39" s="251">
        <v>282</v>
      </c>
      <c r="M39" s="360">
        <v>2032</v>
      </c>
    </row>
    <row r="40" spans="1:13" ht="15.75" customHeight="1">
      <c r="A40" s="1241"/>
      <c r="B40" s="1245"/>
      <c r="C40" s="463"/>
      <c r="D40" s="253" t="s">
        <v>948</v>
      </c>
      <c r="E40" s="253"/>
      <c r="F40" s="253" t="s">
        <v>949</v>
      </c>
      <c r="G40" s="253"/>
      <c r="H40" s="202" t="s">
        <v>950</v>
      </c>
      <c r="I40" s="202"/>
      <c r="J40" s="202" t="s">
        <v>951</v>
      </c>
      <c r="K40" s="253"/>
      <c r="L40" s="253" t="s">
        <v>952</v>
      </c>
      <c r="M40" s="374"/>
    </row>
    <row r="41" spans="1:13" ht="15.75" customHeight="1">
      <c r="A41" s="1241"/>
      <c r="B41" s="1245"/>
      <c r="C41" s="463"/>
      <c r="D41" s="251"/>
      <c r="E41" s="360">
        <v>2033</v>
      </c>
      <c r="F41" s="251">
        <v>302</v>
      </c>
      <c r="G41" s="360">
        <v>2034</v>
      </c>
      <c r="H41" s="251"/>
      <c r="I41" s="360">
        <v>2035</v>
      </c>
      <c r="J41" s="251">
        <v>322</v>
      </c>
      <c r="K41" s="360">
        <v>2036</v>
      </c>
      <c r="L41" s="251"/>
      <c r="M41" s="360">
        <v>2037</v>
      </c>
    </row>
    <row r="42" spans="1:13" ht="15.75" customHeight="1">
      <c r="A42" s="1241"/>
      <c r="B42" s="1245"/>
      <c r="C42" s="279"/>
      <c r="D42" s="253" t="s">
        <v>953</v>
      </c>
      <c r="E42" s="140"/>
      <c r="F42" s="362" t="s">
        <v>954</v>
      </c>
      <c r="G42" s="140"/>
      <c r="H42" s="362" t="s">
        <v>955</v>
      </c>
      <c r="I42" s="140"/>
      <c r="J42" s="362" t="s">
        <v>957</v>
      </c>
      <c r="K42" s="140"/>
      <c r="L42" s="394"/>
      <c r="M42" s="374"/>
    </row>
    <row r="43" spans="1:13" ht="15.75" customHeight="1">
      <c r="A43" s="1241"/>
      <c r="B43" s="1245"/>
      <c r="C43" s="279"/>
      <c r="D43" s="251">
        <v>342</v>
      </c>
      <c r="E43" s="360">
        <v>2038</v>
      </c>
      <c r="F43" s="251"/>
      <c r="G43" s="360">
        <v>2039</v>
      </c>
      <c r="H43" s="251">
        <v>362</v>
      </c>
      <c r="I43" s="360">
        <v>2040</v>
      </c>
      <c r="J43" s="1257">
        <f>D37+F37+H37+J37+L37+D39+F39+H39+J39+L39+D41+F41+H41+J41+L41+D43+F43+H43</f>
        <v>2538</v>
      </c>
      <c r="K43" s="1188"/>
      <c r="L43" s="394"/>
      <c r="M43" s="374"/>
    </row>
    <row r="44" spans="1:13" ht="15.75" customHeight="1">
      <c r="A44" s="1241"/>
      <c r="B44" s="1245"/>
      <c r="C44" s="279"/>
      <c r="D44" s="279"/>
      <c r="E44" s="279"/>
      <c r="F44" s="279"/>
      <c r="G44" s="279"/>
      <c r="H44" s="279"/>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c r="E47" s="467" t="s">
        <v>918</v>
      </c>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15.75" customHeight="1">
      <c r="A49" s="1241"/>
      <c r="B49" s="235" t="s">
        <v>961</v>
      </c>
      <c r="C49" s="1297" t="s">
        <v>1205</v>
      </c>
      <c r="D49" s="1175"/>
      <c r="E49" s="1175"/>
      <c r="F49" s="1175"/>
      <c r="G49" s="1175"/>
      <c r="H49" s="1175"/>
      <c r="I49" s="1175"/>
      <c r="J49" s="1175"/>
      <c r="K49" s="1175"/>
      <c r="L49" s="1175"/>
      <c r="M49" s="1188"/>
    </row>
    <row r="50" spans="1:13" ht="15.75" customHeight="1">
      <c r="A50" s="1241"/>
      <c r="B50" s="235" t="s">
        <v>996</v>
      </c>
      <c r="C50" s="1297" t="s">
        <v>377</v>
      </c>
      <c r="D50" s="1175"/>
      <c r="E50" s="1175"/>
      <c r="F50" s="1175"/>
      <c r="G50" s="1175"/>
      <c r="H50" s="1175"/>
      <c r="I50" s="1175"/>
      <c r="J50" s="1175"/>
      <c r="K50" s="1175"/>
      <c r="L50" s="1175"/>
      <c r="M50" s="1188"/>
    </row>
    <row r="51" spans="1:13" ht="15.75" customHeight="1">
      <c r="A51" s="1241"/>
      <c r="B51" s="235" t="s">
        <v>965</v>
      </c>
      <c r="C51" s="1291">
        <v>30</v>
      </c>
      <c r="D51" s="1175"/>
      <c r="E51" s="1175"/>
      <c r="F51" s="1175"/>
      <c r="G51" s="1175"/>
      <c r="H51" s="1175"/>
      <c r="I51" s="1175"/>
      <c r="J51" s="1175"/>
      <c r="K51" s="1175"/>
      <c r="L51" s="1175"/>
      <c r="M51" s="1188"/>
    </row>
    <row r="52" spans="1:13" ht="15.75" customHeight="1">
      <c r="A52" s="1241"/>
      <c r="B52" s="235" t="s">
        <v>966</v>
      </c>
      <c r="C52" s="1297" t="s">
        <v>449</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88"/>
      <c r="I53" s="1312" t="s">
        <v>442</v>
      </c>
      <c r="J53" s="1175"/>
      <c r="K53" s="1175"/>
      <c r="L53" s="1175"/>
      <c r="M53" s="1188"/>
    </row>
    <row r="54" spans="1:13" ht="15.75" customHeight="1">
      <c r="A54" s="1241"/>
      <c r="B54" s="284" t="s">
        <v>969</v>
      </c>
      <c r="C54" s="1297" t="s">
        <v>970</v>
      </c>
      <c r="D54" s="1175"/>
      <c r="E54" s="1175"/>
      <c r="F54" s="1175"/>
      <c r="G54" s="1175"/>
      <c r="H54" s="1188"/>
      <c r="I54" s="1312" t="s">
        <v>1134</v>
      </c>
      <c r="J54" s="1175"/>
      <c r="K54" s="1175"/>
      <c r="L54" s="1175"/>
      <c r="M54" s="1188"/>
    </row>
    <row r="55" spans="1:13" ht="15.75" customHeight="1">
      <c r="A55" s="1241"/>
      <c r="B55" s="284" t="s">
        <v>971</v>
      </c>
      <c r="C55" s="1297" t="s">
        <v>60</v>
      </c>
      <c r="D55" s="1175"/>
      <c r="E55" s="1175"/>
      <c r="F55" s="1175"/>
      <c r="G55" s="1175"/>
      <c r="H55" s="1188"/>
      <c r="I55" s="1312" t="s">
        <v>1135</v>
      </c>
      <c r="J55" s="1175"/>
      <c r="K55" s="1175"/>
      <c r="L55" s="1175"/>
      <c r="M55" s="1188"/>
    </row>
    <row r="56" spans="1:13" ht="15.75" customHeight="1">
      <c r="A56" s="1241"/>
      <c r="B56" s="285" t="s">
        <v>972</v>
      </c>
      <c r="C56" s="1297" t="s">
        <v>377</v>
      </c>
      <c r="D56" s="1175"/>
      <c r="E56" s="1175"/>
      <c r="F56" s="1175"/>
      <c r="G56" s="1175"/>
      <c r="H56" s="1188"/>
      <c r="I56" s="1312" t="s">
        <v>1136</v>
      </c>
      <c r="J56" s="1175"/>
      <c r="K56" s="1175"/>
      <c r="L56" s="1175"/>
      <c r="M56" s="1188"/>
    </row>
    <row r="57" spans="1:13" ht="15.75" customHeight="1">
      <c r="A57" s="1241"/>
      <c r="B57" s="284" t="s">
        <v>973</v>
      </c>
      <c r="C57" s="1311" t="s">
        <v>380</v>
      </c>
      <c r="D57" s="1175"/>
      <c r="E57" s="1175"/>
      <c r="F57" s="1175"/>
      <c r="G57" s="1175"/>
      <c r="H57" s="1188"/>
      <c r="I57" s="1312"/>
      <c r="J57" s="1175"/>
      <c r="K57" s="1175"/>
      <c r="L57" s="1175"/>
      <c r="M57" s="1188"/>
    </row>
    <row r="58" spans="1:13" ht="15.75" customHeight="1">
      <c r="A58" s="1243"/>
      <c r="B58" s="284" t="s">
        <v>974</v>
      </c>
      <c r="C58" s="1297" t="s">
        <v>975</v>
      </c>
      <c r="D58" s="1175"/>
      <c r="E58" s="1175"/>
      <c r="F58" s="1175"/>
      <c r="G58" s="1175"/>
      <c r="H58" s="1188"/>
      <c r="I58" s="1312">
        <v>3795750</v>
      </c>
      <c r="J58" s="1175"/>
      <c r="K58" s="1175"/>
      <c r="L58" s="1175"/>
      <c r="M58" s="1188"/>
    </row>
    <row r="59" spans="1:13" ht="15.75" customHeight="1">
      <c r="A59" s="1242" t="s">
        <v>976</v>
      </c>
      <c r="B59" s="286" t="s">
        <v>977</v>
      </c>
      <c r="C59" s="1297" t="s">
        <v>1038</v>
      </c>
      <c r="D59" s="1175"/>
      <c r="E59" s="1175"/>
      <c r="F59" s="1175"/>
      <c r="G59" s="1175"/>
      <c r="H59" s="1188"/>
      <c r="I59" s="1312" t="s">
        <v>496</v>
      </c>
      <c r="J59" s="1175"/>
      <c r="K59" s="1175"/>
      <c r="L59" s="1175"/>
      <c r="M59" s="1188"/>
    </row>
    <row r="60" spans="1:13" ht="30" customHeight="1">
      <c r="A60" s="1241"/>
      <c r="B60" s="286" t="s">
        <v>979</v>
      </c>
      <c r="C60" s="1297" t="s">
        <v>980</v>
      </c>
      <c r="D60" s="1175"/>
      <c r="E60" s="1175"/>
      <c r="F60" s="1175"/>
      <c r="G60" s="1175"/>
      <c r="H60" s="1188"/>
      <c r="I60" s="1312" t="s">
        <v>1051</v>
      </c>
      <c r="J60" s="1175"/>
      <c r="K60" s="1175"/>
      <c r="L60" s="1175"/>
      <c r="M60" s="1188"/>
    </row>
    <row r="61" spans="1:13" ht="30" customHeight="1">
      <c r="A61" s="1241"/>
      <c r="B61" s="287" t="s">
        <v>297</v>
      </c>
      <c r="C61" s="1297" t="s">
        <v>376</v>
      </c>
      <c r="D61" s="1175"/>
      <c r="E61" s="1175"/>
      <c r="F61" s="1175"/>
      <c r="G61" s="1175"/>
      <c r="H61" s="1188"/>
      <c r="I61" s="1312" t="s">
        <v>904</v>
      </c>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61">
    <mergeCell ref="C62:M62"/>
    <mergeCell ref="C55:H55"/>
    <mergeCell ref="I55:M55"/>
    <mergeCell ref="C56:H56"/>
    <mergeCell ref="I56:M56"/>
    <mergeCell ref="C57:H57"/>
    <mergeCell ref="I57:M57"/>
    <mergeCell ref="I58:M58"/>
    <mergeCell ref="C54:H54"/>
    <mergeCell ref="I54:M54"/>
    <mergeCell ref="A53:A58"/>
    <mergeCell ref="A59:A61"/>
    <mergeCell ref="C58:H58"/>
    <mergeCell ref="C59:H59"/>
    <mergeCell ref="I59:M59"/>
    <mergeCell ref="C60:H60"/>
    <mergeCell ref="I60:M60"/>
    <mergeCell ref="C61:H61"/>
    <mergeCell ref="I61:M61"/>
    <mergeCell ref="C49:M49"/>
    <mergeCell ref="C50:M50"/>
    <mergeCell ref="C51:M51"/>
    <mergeCell ref="C52:M52"/>
    <mergeCell ref="C53:H53"/>
    <mergeCell ref="I53:M53"/>
    <mergeCell ref="C17:M17"/>
    <mergeCell ref="J43:K43"/>
    <mergeCell ref="F46:F47"/>
    <mergeCell ref="G46:J47"/>
    <mergeCell ref="L46:M47"/>
    <mergeCell ref="C13:M13"/>
    <mergeCell ref="C14:D14"/>
    <mergeCell ref="F14:M14"/>
    <mergeCell ref="C15:M15"/>
    <mergeCell ref="C16:M16"/>
    <mergeCell ref="C10:D10"/>
    <mergeCell ref="F10:G10"/>
    <mergeCell ref="I10:J10"/>
    <mergeCell ref="C11:M11"/>
    <mergeCell ref="C12:M12"/>
    <mergeCell ref="E6:M6"/>
    <mergeCell ref="I7:M7"/>
    <mergeCell ref="C7:D7"/>
    <mergeCell ref="E7:G7"/>
    <mergeCell ref="C9:D9"/>
    <mergeCell ref="F9:G9"/>
    <mergeCell ref="I9:J9"/>
    <mergeCell ref="C2:M2"/>
    <mergeCell ref="C3:M3"/>
    <mergeCell ref="F4:G4"/>
    <mergeCell ref="I4:M4"/>
    <mergeCell ref="C5:M5"/>
    <mergeCell ref="B35:B44"/>
    <mergeCell ref="B45:B48"/>
    <mergeCell ref="A2:A15"/>
    <mergeCell ref="B8:B10"/>
    <mergeCell ref="B14:B15"/>
    <mergeCell ref="A16:A52"/>
    <mergeCell ref="B18:B24"/>
    <mergeCell ref="B25:B28"/>
    <mergeCell ref="B32:B34"/>
  </mergeCells>
  <dataValidations count="1">
    <dataValidation type="list" allowBlank="1" showErrorMessage="1" sqref="I7" xr:uid="{00000000-0002-0000-1800-000003000000}">
      <formula1>INDIRECT($C$7)</formula1>
    </dataValidation>
  </dataValidations>
  <hyperlinks>
    <hyperlink ref="B2" location="'Plan de acción'!A1" display="Nombre del indicador" xr:uid="{00000000-0004-0000-1800-000000000000}"/>
    <hyperlink ref="C57" r:id="rId1" xr:uid="{00000000-0004-0000-18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800-000000000000}">
          <x14:formula1>
            <xm:f>Desplegables!$I$4:$I$18</xm:f>
          </x14:formula1>
          <xm:sqref>C7</xm:sqref>
        </x14:dataValidation>
        <x14:dataValidation type="list" allowBlank="1" showErrorMessage="1" xr:uid="{00000000-0002-0000-1800-000001000000}">
          <x14:formula1>
            <xm:f>Desplegables!$L$24:$L$39</xm:f>
          </x14:formula1>
          <xm:sqref>C14</xm:sqref>
        </x14:dataValidation>
        <x14:dataValidation type="list" allowBlank="1" showErrorMessage="1" xr:uid="{00000000-0002-0000-1800-000002000000}">
          <x14:formula1>
            <xm:f>Desplegables!$B$45:$B$46</xm:f>
          </x14:formula1>
          <xm:sqref>C4</xm:sqref>
        </x14:dataValidation>
        <x14:dataValidation type="list" allowBlank="1" showErrorMessage="1" xr:uid="{00000000-0002-0000-1800-000004000000}">
          <x14:formula1>
            <xm:f>Desplegables!$B$50:$B$52</xm:f>
          </x14:formula1>
          <xm:sqref>G46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70C0"/>
  </sheetPr>
  <dimension ref="A1:M64"/>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1206</v>
      </c>
      <c r="C1" s="230"/>
      <c r="D1" s="230"/>
      <c r="E1" s="230"/>
      <c r="F1" s="230"/>
      <c r="G1" s="230"/>
      <c r="H1" s="230"/>
      <c r="I1" s="230"/>
      <c r="J1" s="230"/>
      <c r="K1" s="230"/>
      <c r="L1" s="230"/>
      <c r="M1" s="231"/>
    </row>
    <row r="2" spans="1:13" ht="15.75" customHeight="1">
      <c r="A2" s="1242" t="s">
        <v>890</v>
      </c>
      <c r="B2" s="233" t="s">
        <v>891</v>
      </c>
      <c r="C2" s="1374" t="s">
        <v>1207</v>
      </c>
      <c r="D2" s="1175"/>
      <c r="E2" s="1175"/>
      <c r="F2" s="1175"/>
      <c r="G2" s="1175"/>
      <c r="H2" s="1175"/>
      <c r="I2" s="1175"/>
      <c r="J2" s="1175"/>
      <c r="K2" s="1175"/>
      <c r="L2" s="1175"/>
      <c r="M2" s="1322"/>
    </row>
    <row r="3" spans="1:13" ht="15.75" customHeight="1">
      <c r="A3" s="1241"/>
      <c r="B3" s="235" t="s">
        <v>982</v>
      </c>
      <c r="C3" s="1297" t="s">
        <v>1125</v>
      </c>
      <c r="D3" s="1175"/>
      <c r="E3" s="1175"/>
      <c r="F3" s="1175"/>
      <c r="G3" s="1175"/>
      <c r="H3" s="1175"/>
      <c r="I3" s="1175"/>
      <c r="J3" s="1175"/>
      <c r="K3" s="1175"/>
      <c r="L3" s="1175"/>
      <c r="M3" s="1322"/>
    </row>
    <row r="4" spans="1:13" ht="15.75" customHeight="1">
      <c r="A4" s="1241"/>
      <c r="B4" s="236" t="s">
        <v>293</v>
      </c>
      <c r="C4" s="345" t="s">
        <v>93</v>
      </c>
      <c r="D4" s="345" t="s">
        <v>1200</v>
      </c>
      <c r="E4" s="68"/>
      <c r="F4" s="1302" t="s">
        <v>294</v>
      </c>
      <c r="G4" s="1188"/>
      <c r="H4" s="345">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646" t="s">
        <v>901</v>
      </c>
      <c r="D6" s="68"/>
      <c r="E6" s="1312"/>
      <c r="F6" s="1175"/>
      <c r="G6" s="1175"/>
      <c r="H6" s="1175"/>
      <c r="I6" s="1175"/>
      <c r="J6" s="1175"/>
      <c r="K6" s="1175"/>
      <c r="L6" s="1175"/>
      <c r="M6" s="1188"/>
    </row>
    <row r="7" spans="1:13" ht="15.75" customHeight="1">
      <c r="A7" s="1241"/>
      <c r="B7" s="235" t="s">
        <v>902</v>
      </c>
      <c r="C7" s="1268" t="s">
        <v>35</v>
      </c>
      <c r="D7" s="1175"/>
      <c r="E7" s="448"/>
      <c r="F7" s="448"/>
      <c r="G7" s="449"/>
      <c r="H7" s="450" t="s">
        <v>297</v>
      </c>
      <c r="I7" s="1340" t="s">
        <v>376</v>
      </c>
      <c r="J7" s="1180"/>
      <c r="K7" s="1180"/>
      <c r="L7" s="1180"/>
      <c r="M7" s="1181"/>
    </row>
    <row r="8" spans="1:13" ht="15.75" customHeight="1">
      <c r="A8" s="1241"/>
      <c r="B8" s="1244" t="s">
        <v>903</v>
      </c>
      <c r="C8" s="451"/>
      <c r="D8" s="246"/>
      <c r="E8" s="246"/>
      <c r="F8" s="246"/>
      <c r="G8" s="246"/>
      <c r="H8" s="246"/>
      <c r="I8" s="246"/>
      <c r="J8" s="246"/>
      <c r="K8" s="246"/>
      <c r="L8" s="452"/>
      <c r="M8" s="453"/>
    </row>
    <row r="9" spans="1:13" ht="15.75" customHeight="1">
      <c r="A9" s="1241"/>
      <c r="B9" s="1245"/>
      <c r="C9" s="1340" t="s">
        <v>1201</v>
      </c>
      <c r="D9" s="1180"/>
      <c r="E9" s="202"/>
      <c r="F9" s="1253"/>
      <c r="G9" s="1180"/>
      <c r="H9" s="202"/>
      <c r="I9" s="1253"/>
      <c r="J9" s="1180"/>
      <c r="K9" s="202"/>
      <c r="L9" s="232"/>
      <c r="M9" s="475"/>
    </row>
    <row r="10" spans="1:13" ht="15.75" customHeight="1">
      <c r="A10" s="1241"/>
      <c r="B10" s="1246"/>
      <c r="C10" s="1340" t="s">
        <v>1058</v>
      </c>
      <c r="D10" s="1180"/>
      <c r="E10" s="249"/>
      <c r="F10" s="1253" t="s">
        <v>1058</v>
      </c>
      <c r="G10" s="1180"/>
      <c r="H10" s="249"/>
      <c r="I10" s="1253" t="s">
        <v>1058</v>
      </c>
      <c r="J10" s="1180"/>
      <c r="K10" s="249"/>
      <c r="L10" s="250"/>
      <c r="M10" s="319"/>
    </row>
    <row r="11" spans="1:13" ht="15.75" customHeight="1">
      <c r="A11" s="1241"/>
      <c r="B11" s="235" t="s">
        <v>905</v>
      </c>
      <c r="C11" s="1297" t="s">
        <v>1208</v>
      </c>
      <c r="D11" s="1175"/>
      <c r="E11" s="1175"/>
      <c r="F11" s="1175"/>
      <c r="G11" s="1175"/>
      <c r="H11" s="1175"/>
      <c r="I11" s="1175"/>
      <c r="J11" s="1175"/>
      <c r="K11" s="1175"/>
      <c r="L11" s="1175"/>
      <c r="M11" s="1322"/>
    </row>
    <row r="12" spans="1:13" ht="194.25" customHeight="1">
      <c r="A12" s="1241"/>
      <c r="B12" s="235" t="s">
        <v>985</v>
      </c>
      <c r="C12" s="1310" t="s">
        <v>1209</v>
      </c>
      <c r="D12" s="1175"/>
      <c r="E12" s="1175"/>
      <c r="F12" s="1175"/>
      <c r="G12" s="1175"/>
      <c r="H12" s="1175"/>
      <c r="I12" s="1175"/>
      <c r="J12" s="1175"/>
      <c r="K12" s="1175"/>
      <c r="L12" s="1175"/>
      <c r="M12" s="1322"/>
    </row>
    <row r="13" spans="1:13" ht="15.75" customHeight="1">
      <c r="A13" s="1241"/>
      <c r="B13" s="235" t="s">
        <v>987</v>
      </c>
      <c r="C13" s="1270" t="s">
        <v>1153</v>
      </c>
      <c r="D13" s="1175"/>
      <c r="E13" s="1175"/>
      <c r="F13" s="1175"/>
      <c r="G13" s="1175"/>
      <c r="H13" s="1175"/>
      <c r="I13" s="1175"/>
      <c r="J13" s="1175"/>
      <c r="K13" s="1175"/>
      <c r="L13" s="1175"/>
      <c r="M13" s="643"/>
    </row>
    <row r="14" spans="1:13" ht="15.75" customHeight="1">
      <c r="A14" s="1241"/>
      <c r="B14" s="1244" t="s">
        <v>989</v>
      </c>
      <c r="C14" s="1257" t="s">
        <v>67</v>
      </c>
      <c r="D14" s="1188"/>
      <c r="E14" s="377" t="s">
        <v>108</v>
      </c>
      <c r="F14" s="1307" t="s">
        <v>439</v>
      </c>
      <c r="G14" s="1183"/>
      <c r="H14" s="1183"/>
      <c r="I14" s="1183"/>
      <c r="J14" s="1183"/>
      <c r="K14" s="1183"/>
      <c r="L14" s="1183"/>
      <c r="M14" s="1237"/>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97" t="s">
        <v>458</v>
      </c>
      <c r="D16" s="1175"/>
      <c r="E16" s="1175"/>
      <c r="F16" s="1175"/>
      <c r="G16" s="1175"/>
      <c r="H16" s="1175"/>
      <c r="I16" s="1175"/>
      <c r="J16" s="1175"/>
      <c r="K16" s="1175"/>
      <c r="L16" s="1175"/>
      <c r="M16" s="1188"/>
    </row>
    <row r="17" spans="1:13" ht="15.75" customHeight="1">
      <c r="A17" s="1241"/>
      <c r="B17" s="235" t="s">
        <v>990</v>
      </c>
      <c r="C17" s="1297" t="s">
        <v>1210</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992</v>
      </c>
      <c r="E23" s="465" t="s">
        <v>919</v>
      </c>
      <c r="F23" s="249" t="s">
        <v>1211</v>
      </c>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918</v>
      </c>
      <c r="K26" s="474"/>
      <c r="L26" s="232"/>
      <c r="M26" s="475"/>
    </row>
    <row r="27" spans="1:13" ht="15.75" customHeight="1">
      <c r="A27" s="1241"/>
      <c r="B27" s="1245"/>
      <c r="C27" s="463" t="s">
        <v>925</v>
      </c>
      <c r="D27" s="259"/>
      <c r="E27" s="232"/>
      <c r="F27" s="465" t="s">
        <v>926</v>
      </c>
      <c r="G27" s="468"/>
      <c r="H27" s="232"/>
      <c r="I27" s="210"/>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647">
        <v>0.1</v>
      </c>
      <c r="E30" s="474"/>
      <c r="F30" s="482" t="s">
        <v>930</v>
      </c>
      <c r="G30" s="468">
        <v>2022</v>
      </c>
      <c r="H30" s="474"/>
      <c r="I30" s="482" t="s">
        <v>931</v>
      </c>
      <c r="J30" s="266" t="s">
        <v>1212</v>
      </c>
      <c r="K30" s="502"/>
      <c r="L30" s="49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634"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c r="E36" s="474"/>
      <c r="F36" s="474" t="s">
        <v>938</v>
      </c>
      <c r="G36" s="474"/>
      <c r="H36" s="202" t="s">
        <v>939</v>
      </c>
      <c r="I36" s="202"/>
      <c r="J36" s="202" t="s">
        <v>940</v>
      </c>
      <c r="K36" s="474"/>
      <c r="L36" s="474" t="s">
        <v>941</v>
      </c>
      <c r="M36" s="496"/>
    </row>
    <row r="37" spans="1:13" ht="15.75" customHeight="1">
      <c r="A37" s="1241"/>
      <c r="B37" s="1245"/>
      <c r="C37" s="463"/>
      <c r="D37" s="279"/>
      <c r="E37" s="474"/>
      <c r="F37" s="627">
        <v>0.3</v>
      </c>
      <c r="G37" s="498">
        <v>2023</v>
      </c>
      <c r="H37" s="637">
        <v>0.5</v>
      </c>
      <c r="I37" s="498">
        <v>2024</v>
      </c>
      <c r="J37" s="637">
        <v>0.53</v>
      </c>
      <c r="K37" s="498">
        <v>2025</v>
      </c>
      <c r="L37" s="637">
        <v>0.55000000000000004</v>
      </c>
      <c r="M37" s="499">
        <v>2026</v>
      </c>
    </row>
    <row r="38" spans="1:13" ht="15.75" customHeight="1">
      <c r="A38" s="1241"/>
      <c r="B38" s="1245"/>
      <c r="C38" s="463"/>
      <c r="D38" s="474" t="s">
        <v>942</v>
      </c>
      <c r="E38" s="474"/>
      <c r="F38" s="474" t="s">
        <v>943</v>
      </c>
      <c r="G38" s="474"/>
      <c r="H38" s="202" t="s">
        <v>944</v>
      </c>
      <c r="I38" s="202"/>
      <c r="J38" s="202" t="s">
        <v>945</v>
      </c>
      <c r="K38" s="474"/>
      <c r="L38" s="474" t="s">
        <v>946</v>
      </c>
      <c r="M38" s="462"/>
    </row>
    <row r="39" spans="1:13" ht="15.75" customHeight="1">
      <c r="A39" s="1241"/>
      <c r="B39" s="1245"/>
      <c r="C39" s="463"/>
      <c r="D39" s="637">
        <v>0.56000000000000005</v>
      </c>
      <c r="E39" s="498">
        <v>2027</v>
      </c>
      <c r="F39" s="637">
        <v>0.57999999999999996</v>
      </c>
      <c r="G39" s="498">
        <v>2028</v>
      </c>
      <c r="H39" s="637">
        <v>0.71</v>
      </c>
      <c r="I39" s="498">
        <v>2029</v>
      </c>
      <c r="J39" s="637">
        <v>0.74</v>
      </c>
      <c r="K39" s="498">
        <v>2030</v>
      </c>
      <c r="L39" s="637">
        <v>0.75</v>
      </c>
      <c r="M39" s="499">
        <v>2031</v>
      </c>
    </row>
    <row r="40" spans="1:13" ht="15.75" customHeight="1">
      <c r="A40" s="1241"/>
      <c r="B40" s="1245"/>
      <c r="C40" s="463"/>
      <c r="D40" s="474" t="s">
        <v>947</v>
      </c>
      <c r="E40" s="474"/>
      <c r="F40" s="474" t="s">
        <v>948</v>
      </c>
      <c r="G40" s="474"/>
      <c r="H40" s="202" t="s">
        <v>949</v>
      </c>
      <c r="I40" s="202"/>
      <c r="J40" s="202" t="s">
        <v>950</v>
      </c>
      <c r="K40" s="202"/>
      <c r="L40" s="202" t="s">
        <v>951</v>
      </c>
      <c r="M40" s="474"/>
    </row>
    <row r="41" spans="1:13" ht="15.75" customHeight="1">
      <c r="A41" s="1241"/>
      <c r="B41" s="1245"/>
      <c r="C41" s="463"/>
      <c r="D41" s="637">
        <v>0.76</v>
      </c>
      <c r="E41" s="498">
        <v>2032</v>
      </c>
      <c r="F41" s="637">
        <v>0.79</v>
      </c>
      <c r="G41" s="498">
        <v>2033</v>
      </c>
      <c r="H41" s="637">
        <v>0.82</v>
      </c>
      <c r="I41" s="498">
        <v>2034</v>
      </c>
      <c r="J41" s="637">
        <v>0.9</v>
      </c>
      <c r="K41" s="498">
        <v>2035</v>
      </c>
      <c r="L41" s="637">
        <v>0.93</v>
      </c>
      <c r="M41" s="499">
        <v>2036</v>
      </c>
    </row>
    <row r="42" spans="1:13" ht="15.75" customHeight="1">
      <c r="A42" s="1241"/>
      <c r="B42" s="1245"/>
      <c r="C42" s="463"/>
      <c r="D42" s="502" t="s">
        <v>952</v>
      </c>
      <c r="E42" s="502"/>
      <c r="F42" s="502" t="s">
        <v>953</v>
      </c>
      <c r="G42" s="502"/>
      <c r="H42" s="502" t="s">
        <v>954</v>
      </c>
      <c r="I42" s="502"/>
      <c r="J42" s="478" t="s">
        <v>955</v>
      </c>
      <c r="K42" s="478"/>
      <c r="L42" s="636"/>
      <c r="M42" s="479"/>
    </row>
    <row r="43" spans="1:13" ht="15.75" customHeight="1">
      <c r="A43" s="1241"/>
      <c r="B43" s="1245"/>
      <c r="C43" s="463"/>
      <c r="D43" s="637">
        <v>0.95</v>
      </c>
      <c r="E43" s="502">
        <v>2037</v>
      </c>
      <c r="F43" s="637">
        <v>0.98</v>
      </c>
      <c r="G43" s="502">
        <v>2038</v>
      </c>
      <c r="H43" s="637">
        <v>0.99</v>
      </c>
      <c r="I43" s="478">
        <v>2039</v>
      </c>
      <c r="J43" s="637">
        <v>1</v>
      </c>
      <c r="K43" s="478">
        <v>2040</v>
      </c>
      <c r="L43" s="636"/>
      <c r="M43" s="479"/>
    </row>
    <row r="44" spans="1:13" ht="15.75" customHeight="1">
      <c r="A44" s="1241"/>
      <c r="B44" s="1245"/>
      <c r="C44" s="463"/>
      <c r="D44" s="627" t="s">
        <v>1144</v>
      </c>
      <c r="E44" s="502"/>
      <c r="F44" s="627" t="s">
        <v>957</v>
      </c>
      <c r="G44" s="502"/>
      <c r="H44" s="636"/>
      <c r="I44" s="478"/>
      <c r="J44" s="636"/>
      <c r="K44" s="478"/>
      <c r="L44" s="636"/>
      <c r="M44" s="479"/>
    </row>
    <row r="45" spans="1:13" ht="15.75" customHeight="1">
      <c r="A45" s="1241"/>
      <c r="B45" s="1245"/>
      <c r="C45" s="463"/>
      <c r="D45" s="637"/>
      <c r="E45" s="498"/>
      <c r="F45" s="1408">
        <v>1</v>
      </c>
      <c r="G45" s="1188"/>
      <c r="H45" s="1264"/>
      <c r="I45" s="1252"/>
      <c r="J45" s="279"/>
      <c r="K45" s="474"/>
      <c r="L45" s="279"/>
      <c r="M45" s="483"/>
    </row>
    <row r="46" spans="1:13" ht="15.75" customHeight="1">
      <c r="A46" s="1241"/>
      <c r="B46" s="1245"/>
      <c r="C46" s="504"/>
      <c r="D46" s="627"/>
      <c r="E46" s="502"/>
      <c r="F46" s="627"/>
      <c r="G46" s="502"/>
      <c r="H46" s="505"/>
      <c r="I46" s="471"/>
      <c r="J46" s="505"/>
      <c r="K46" s="471"/>
      <c r="L46" s="505"/>
      <c r="M46" s="472"/>
    </row>
    <row r="47" spans="1:13" ht="18" customHeight="1">
      <c r="A47" s="1241"/>
      <c r="B47" s="1244" t="s">
        <v>958</v>
      </c>
      <c r="C47" s="473"/>
      <c r="D47" s="457"/>
      <c r="E47" s="457"/>
      <c r="F47" s="457"/>
      <c r="G47" s="457"/>
      <c r="H47" s="457"/>
      <c r="I47" s="457"/>
      <c r="J47" s="457"/>
      <c r="K47" s="457"/>
      <c r="L47" s="232"/>
      <c r="M47" s="475"/>
    </row>
    <row r="48" spans="1:13" ht="15.75" customHeight="1">
      <c r="A48" s="1241"/>
      <c r="B48" s="1245"/>
      <c r="C48" s="506"/>
      <c r="D48" s="365" t="s">
        <v>93</v>
      </c>
      <c r="E48" s="366" t="s">
        <v>95</v>
      </c>
      <c r="F48" s="1293" t="s">
        <v>959</v>
      </c>
      <c r="G48" s="1266" t="s">
        <v>103</v>
      </c>
      <c r="H48" s="1183"/>
      <c r="I48" s="1183"/>
      <c r="J48" s="1234"/>
      <c r="K48" s="507" t="s">
        <v>960</v>
      </c>
      <c r="L48" s="1255" t="s">
        <v>1213</v>
      </c>
      <c r="M48" s="1237"/>
    </row>
    <row r="49" spans="1:13" ht="15.75" customHeight="1">
      <c r="A49" s="1241"/>
      <c r="B49" s="1245"/>
      <c r="C49" s="506"/>
      <c r="D49" s="260" t="s">
        <v>918</v>
      </c>
      <c r="E49" s="467"/>
      <c r="F49" s="1260"/>
      <c r="G49" s="1235"/>
      <c r="H49" s="1180"/>
      <c r="I49" s="1180"/>
      <c r="J49" s="1181"/>
      <c r="K49" s="232"/>
      <c r="L49" s="1235"/>
      <c r="M49" s="1238"/>
    </row>
    <row r="50" spans="1:13" ht="15.75" customHeight="1">
      <c r="A50" s="1241"/>
      <c r="B50" s="1246"/>
      <c r="C50" s="508"/>
      <c r="D50" s="250"/>
      <c r="E50" s="250"/>
      <c r="F50" s="250"/>
      <c r="G50" s="250"/>
      <c r="H50" s="250"/>
      <c r="I50" s="250"/>
      <c r="J50" s="250"/>
      <c r="K50" s="250"/>
      <c r="L50" s="232"/>
      <c r="M50" s="475"/>
    </row>
    <row r="51" spans="1:13" ht="101.25" customHeight="1">
      <c r="A51" s="1241"/>
      <c r="B51" s="235" t="s">
        <v>961</v>
      </c>
      <c r="C51" s="1310" t="s">
        <v>1214</v>
      </c>
      <c r="D51" s="1175"/>
      <c r="E51" s="1175"/>
      <c r="F51" s="1175"/>
      <c r="G51" s="1175"/>
      <c r="H51" s="1175"/>
      <c r="I51" s="1175"/>
      <c r="J51" s="1175"/>
      <c r="K51" s="1175"/>
      <c r="L51" s="1175"/>
      <c r="M51" s="1188"/>
    </row>
    <row r="52" spans="1:13" ht="15.75" customHeight="1">
      <c r="A52" s="1241"/>
      <c r="B52" s="235" t="s">
        <v>996</v>
      </c>
      <c r="C52" s="1297" t="s">
        <v>377</v>
      </c>
      <c r="D52" s="1175"/>
      <c r="E52" s="1175"/>
      <c r="F52" s="1175"/>
      <c r="G52" s="1175"/>
      <c r="H52" s="1175"/>
      <c r="I52" s="1175"/>
      <c r="J52" s="1175"/>
      <c r="K52" s="1175"/>
      <c r="L52" s="1175"/>
      <c r="M52" s="1188"/>
    </row>
    <row r="53" spans="1:13" ht="15.75" customHeight="1">
      <c r="A53" s="1241"/>
      <c r="B53" s="235" t="s">
        <v>965</v>
      </c>
      <c r="C53" s="1270">
        <v>30</v>
      </c>
      <c r="D53" s="1175"/>
      <c r="E53" s="1175"/>
      <c r="F53" s="1175"/>
      <c r="G53" s="1175"/>
      <c r="H53" s="1175"/>
      <c r="I53" s="1175"/>
      <c r="J53" s="1175"/>
      <c r="K53" s="1175"/>
      <c r="L53" s="1175"/>
      <c r="M53" s="1188"/>
    </row>
    <row r="54" spans="1:13" ht="15.75" customHeight="1">
      <c r="A54" s="1241"/>
      <c r="B54" s="235" t="s">
        <v>966</v>
      </c>
      <c r="C54" s="1339">
        <v>2022</v>
      </c>
      <c r="D54" s="1175"/>
      <c r="E54" s="1175"/>
      <c r="F54" s="1175"/>
      <c r="G54" s="1175"/>
      <c r="H54" s="1175"/>
      <c r="I54" s="1175"/>
      <c r="J54" s="1175"/>
      <c r="K54" s="1175"/>
      <c r="L54" s="1175"/>
      <c r="M54" s="1188"/>
    </row>
    <row r="55" spans="1:13" ht="15.75" customHeight="1">
      <c r="A55" s="1242" t="s">
        <v>250</v>
      </c>
      <c r="B55" s="284" t="s">
        <v>968</v>
      </c>
      <c r="C55" s="1297" t="s">
        <v>378</v>
      </c>
      <c r="D55" s="1175"/>
      <c r="E55" s="1175"/>
      <c r="F55" s="1175"/>
      <c r="G55" s="1175"/>
      <c r="H55" s="1175"/>
      <c r="I55" s="1175"/>
      <c r="J55" s="1175"/>
      <c r="K55" s="1175"/>
      <c r="L55" s="1175"/>
      <c r="M55" s="1188"/>
    </row>
    <row r="56" spans="1:13" ht="15.75" customHeight="1">
      <c r="A56" s="1241"/>
      <c r="B56" s="284" t="s">
        <v>969</v>
      </c>
      <c r="C56" s="1297" t="s">
        <v>970</v>
      </c>
      <c r="D56" s="1175"/>
      <c r="E56" s="1175"/>
      <c r="F56" s="1175"/>
      <c r="G56" s="1175"/>
      <c r="H56" s="1175"/>
      <c r="I56" s="1175"/>
      <c r="J56" s="1175"/>
      <c r="K56" s="1175"/>
      <c r="L56" s="1175"/>
      <c r="M56" s="1188"/>
    </row>
    <row r="57" spans="1:13" ht="15.75" customHeight="1">
      <c r="A57" s="1241"/>
      <c r="B57" s="284" t="s">
        <v>971</v>
      </c>
      <c r="C57" s="1297" t="s">
        <v>60</v>
      </c>
      <c r="D57" s="1175"/>
      <c r="E57" s="1175"/>
      <c r="F57" s="1175"/>
      <c r="G57" s="1175"/>
      <c r="H57" s="1175"/>
      <c r="I57" s="1175"/>
      <c r="J57" s="1175"/>
      <c r="K57" s="1175"/>
      <c r="L57" s="1175"/>
      <c r="M57" s="1188"/>
    </row>
    <row r="58" spans="1:13" ht="15.75" customHeight="1">
      <c r="A58" s="1241"/>
      <c r="B58" s="285" t="s">
        <v>972</v>
      </c>
      <c r="C58" s="1297" t="s">
        <v>377</v>
      </c>
      <c r="D58" s="1175"/>
      <c r="E58" s="1175"/>
      <c r="F58" s="1175"/>
      <c r="G58" s="1175"/>
      <c r="H58" s="1175"/>
      <c r="I58" s="1175"/>
      <c r="J58" s="1175"/>
      <c r="K58" s="1175"/>
      <c r="L58" s="1175"/>
      <c r="M58" s="1188"/>
    </row>
    <row r="59" spans="1:13" ht="15.75" customHeight="1">
      <c r="A59" s="1241"/>
      <c r="B59" s="284" t="s">
        <v>973</v>
      </c>
      <c r="C59" s="1311" t="s">
        <v>380</v>
      </c>
      <c r="D59" s="1175"/>
      <c r="E59" s="1175"/>
      <c r="F59" s="1175"/>
      <c r="G59" s="1175"/>
      <c r="H59" s="1175"/>
      <c r="I59" s="1175"/>
      <c r="J59" s="1175"/>
      <c r="K59" s="1175"/>
      <c r="L59" s="1175"/>
      <c r="M59" s="1188"/>
    </row>
    <row r="60" spans="1:13" ht="15.75" customHeight="1">
      <c r="A60" s="1243"/>
      <c r="B60" s="284" t="s">
        <v>974</v>
      </c>
      <c r="C60" s="1297" t="s">
        <v>975</v>
      </c>
      <c r="D60" s="1175"/>
      <c r="E60" s="1175"/>
      <c r="F60" s="1175"/>
      <c r="G60" s="1175"/>
      <c r="H60" s="1175"/>
      <c r="I60" s="1175"/>
      <c r="J60" s="1175"/>
      <c r="K60" s="1175"/>
      <c r="L60" s="1175"/>
      <c r="M60" s="1188"/>
    </row>
    <row r="61" spans="1:13" ht="15.75" customHeight="1">
      <c r="A61" s="1242" t="s">
        <v>976</v>
      </c>
      <c r="B61" s="286" t="s">
        <v>977</v>
      </c>
      <c r="C61" s="1297" t="s">
        <v>1038</v>
      </c>
      <c r="D61" s="1175"/>
      <c r="E61" s="1175"/>
      <c r="F61" s="1175"/>
      <c r="G61" s="1175"/>
      <c r="H61" s="1175"/>
      <c r="I61" s="1175"/>
      <c r="J61" s="1175"/>
      <c r="K61" s="1175"/>
      <c r="L61" s="1175"/>
      <c r="M61" s="1188"/>
    </row>
    <row r="62" spans="1:13" ht="30" customHeight="1">
      <c r="A62" s="1241"/>
      <c r="B62" s="286" t="s">
        <v>979</v>
      </c>
      <c r="C62" s="1297" t="s">
        <v>980</v>
      </c>
      <c r="D62" s="1175"/>
      <c r="E62" s="1175"/>
      <c r="F62" s="1175"/>
      <c r="G62" s="1175"/>
      <c r="H62" s="1175"/>
      <c r="I62" s="1175"/>
      <c r="J62" s="1175"/>
      <c r="K62" s="1175"/>
      <c r="L62" s="1175"/>
      <c r="M62" s="1188"/>
    </row>
    <row r="63" spans="1:13" ht="30" customHeight="1">
      <c r="A63" s="1241"/>
      <c r="B63" s="287" t="s">
        <v>297</v>
      </c>
      <c r="C63" s="1297" t="s">
        <v>376</v>
      </c>
      <c r="D63" s="1175"/>
      <c r="E63" s="1175"/>
      <c r="F63" s="1175"/>
      <c r="G63" s="1175"/>
      <c r="H63" s="1175"/>
      <c r="I63" s="1175"/>
      <c r="J63" s="1175"/>
      <c r="K63" s="1175"/>
      <c r="L63" s="1175"/>
      <c r="M63" s="1188"/>
    </row>
    <row r="64" spans="1:13" ht="15.75" customHeight="1">
      <c r="A64" s="288" t="s">
        <v>254</v>
      </c>
      <c r="B64" s="289"/>
      <c r="C64" s="1342" t="s">
        <v>1215</v>
      </c>
      <c r="D64" s="1333"/>
      <c r="E64" s="1333"/>
      <c r="F64" s="1333"/>
      <c r="G64" s="1333"/>
      <c r="H64" s="1333"/>
      <c r="I64" s="1333"/>
      <c r="J64" s="1333"/>
      <c r="K64" s="1333"/>
      <c r="L64" s="1333"/>
      <c r="M64" s="1334"/>
    </row>
  </sheetData>
  <mergeCells count="52">
    <mergeCell ref="C62:M62"/>
    <mergeCell ref="C63:M63"/>
    <mergeCell ref="C2:M2"/>
    <mergeCell ref="C3:M3"/>
    <mergeCell ref="C64:M64"/>
    <mergeCell ref="C14:D14"/>
    <mergeCell ref="F14:M14"/>
    <mergeCell ref="C15:M15"/>
    <mergeCell ref="C16:M16"/>
    <mergeCell ref="C17:M17"/>
    <mergeCell ref="C60:M60"/>
    <mergeCell ref="C61:M61"/>
    <mergeCell ref="L48:M49"/>
    <mergeCell ref="C58:M58"/>
    <mergeCell ref="C59:M59"/>
    <mergeCell ref="C51:M51"/>
    <mergeCell ref="A16:A54"/>
    <mergeCell ref="A55:A60"/>
    <mergeCell ref="A61:A63"/>
    <mergeCell ref="A2:A15"/>
    <mergeCell ref="B14:B15"/>
    <mergeCell ref="B18:B24"/>
    <mergeCell ref="B25:B28"/>
    <mergeCell ref="B32:B34"/>
    <mergeCell ref="B35:B46"/>
    <mergeCell ref="B47:B50"/>
    <mergeCell ref="B8:B10"/>
    <mergeCell ref="F48:F49"/>
    <mergeCell ref="G48:J49"/>
    <mergeCell ref="C13:L13"/>
    <mergeCell ref="F4:G4"/>
    <mergeCell ref="I4:M4"/>
    <mergeCell ref="C5:M5"/>
    <mergeCell ref="C7:D7"/>
    <mergeCell ref="I7:M7"/>
    <mergeCell ref="E6:M6"/>
    <mergeCell ref="C56:M56"/>
    <mergeCell ref="C57:M57"/>
    <mergeCell ref="F9:G9"/>
    <mergeCell ref="I9:J9"/>
    <mergeCell ref="F10:G10"/>
    <mergeCell ref="I10:J10"/>
    <mergeCell ref="F45:G45"/>
    <mergeCell ref="H45:I45"/>
    <mergeCell ref="C11:M11"/>
    <mergeCell ref="C12:M12"/>
    <mergeCell ref="C52:M52"/>
    <mergeCell ref="C53:M53"/>
    <mergeCell ref="C54:M54"/>
    <mergeCell ref="C55:M55"/>
    <mergeCell ref="C9:D9"/>
    <mergeCell ref="C10:D10"/>
  </mergeCells>
  <hyperlinks>
    <hyperlink ref="B2" location="'Plan de acción'!A1" display="Nombre del indicador" xr:uid="{00000000-0004-0000-1900-000000000000}"/>
    <hyperlink ref="C59" r:id="rId1" xr:uid="{00000000-0004-0000-19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900-000000000000}">
          <x14:formula1>
            <xm:f>Desplegables!$I$4:$I$18</xm:f>
          </x14:formula1>
          <xm:sqref>C7</xm:sqref>
        </x14:dataValidation>
        <x14:dataValidation type="list" allowBlank="1" showErrorMessage="1" xr:uid="{00000000-0002-0000-1900-000001000000}">
          <x14:formula1>
            <xm:f>Desplegables!$L$24:$L$39</xm:f>
          </x14:formula1>
          <xm:sqref>C14</xm:sqref>
        </x14:dataValidation>
        <x14:dataValidation type="list" allowBlank="1" showErrorMessage="1" xr:uid="{00000000-0002-0000-1900-000002000000}">
          <x14:formula1>
            <xm:f>Desplegables!$B$45:$B$46</xm:f>
          </x14:formula1>
          <xm:sqref>C4</xm:sqref>
        </x14:dataValidation>
        <x14:dataValidation type="list" allowBlank="1" showErrorMessage="1" xr:uid="{00000000-0002-0000-1900-000003000000}">
          <x14:formula1>
            <xm:f>Desplegables!$B$50:$B$52</xm:f>
          </x14:formula1>
          <xm:sqref>G48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1216</v>
      </c>
      <c r="C1" s="230"/>
      <c r="D1" s="230"/>
      <c r="E1" s="230"/>
      <c r="F1" s="230"/>
      <c r="G1" s="230"/>
      <c r="H1" s="230"/>
      <c r="I1" s="230"/>
      <c r="J1" s="230"/>
      <c r="K1" s="230"/>
      <c r="L1" s="230"/>
      <c r="M1" s="231"/>
    </row>
    <row r="2" spans="1:13" ht="15.75" customHeight="1">
      <c r="A2" s="1242" t="s">
        <v>890</v>
      </c>
      <c r="B2" s="233" t="s">
        <v>891</v>
      </c>
      <c r="C2" s="1374" t="s">
        <v>490</v>
      </c>
      <c r="D2" s="1175"/>
      <c r="E2" s="1175"/>
      <c r="F2" s="1175"/>
      <c r="G2" s="1175"/>
      <c r="H2" s="1175"/>
      <c r="I2" s="1175"/>
      <c r="J2" s="1175"/>
      <c r="K2" s="1175"/>
      <c r="L2" s="1175"/>
      <c r="M2" s="1188"/>
    </row>
    <row r="3" spans="1:13" ht="15.75" customHeight="1">
      <c r="A3" s="1241"/>
      <c r="B3" s="235" t="s">
        <v>982</v>
      </c>
      <c r="C3" s="1297" t="s">
        <v>1125</v>
      </c>
      <c r="D3" s="1175"/>
      <c r="E3" s="1175"/>
      <c r="F3" s="1175"/>
      <c r="G3" s="1175"/>
      <c r="H3" s="1175"/>
      <c r="I3" s="1175"/>
      <c r="J3" s="1175"/>
      <c r="K3" s="1175"/>
      <c r="L3" s="1175"/>
      <c r="M3" s="1188"/>
    </row>
    <row r="4" spans="1:13" ht="15.75" customHeight="1">
      <c r="A4" s="1241"/>
      <c r="B4" s="236" t="s">
        <v>293</v>
      </c>
      <c r="C4" s="290" t="s">
        <v>660</v>
      </c>
      <c r="D4" s="624"/>
      <c r="E4" s="625"/>
      <c r="F4" s="1394" t="s">
        <v>294</v>
      </c>
      <c r="G4" s="1188"/>
      <c r="H4" s="466">
        <v>493</v>
      </c>
      <c r="I4" s="626"/>
      <c r="J4" s="626"/>
      <c r="K4" s="626"/>
      <c r="L4" s="626"/>
      <c r="M4" s="641"/>
    </row>
    <row r="5" spans="1:13" ht="15.75" customHeight="1">
      <c r="A5" s="1241"/>
      <c r="B5" s="236" t="s">
        <v>898</v>
      </c>
      <c r="C5" s="1289" t="s">
        <v>1217</v>
      </c>
      <c r="D5" s="1175"/>
      <c r="E5" s="1175"/>
      <c r="F5" s="1175"/>
      <c r="G5" s="1175"/>
      <c r="H5" s="626"/>
      <c r="I5" s="626"/>
      <c r="J5" s="626"/>
      <c r="K5" s="626"/>
      <c r="L5" s="626"/>
      <c r="M5" s="641"/>
    </row>
    <row r="6" spans="1:13" ht="15.75" customHeight="1">
      <c r="A6" s="1241"/>
      <c r="B6" s="236" t="s">
        <v>900</v>
      </c>
      <c r="C6" s="1289" t="s">
        <v>1218</v>
      </c>
      <c r="D6" s="1175"/>
      <c r="E6" s="1175"/>
      <c r="F6" s="1175"/>
      <c r="G6" s="626"/>
      <c r="H6" s="626"/>
      <c r="I6" s="626"/>
      <c r="J6" s="626"/>
      <c r="K6" s="626"/>
      <c r="L6" s="626"/>
      <c r="M6" s="641"/>
    </row>
    <row r="7" spans="1:13" ht="15.75" customHeight="1">
      <c r="A7" s="1241"/>
      <c r="B7" s="235" t="s">
        <v>902</v>
      </c>
      <c r="C7" s="1268" t="s">
        <v>35</v>
      </c>
      <c r="D7" s="1175"/>
      <c r="E7" s="448"/>
      <c r="F7" s="448"/>
      <c r="G7" s="449"/>
      <c r="H7" s="450" t="s">
        <v>297</v>
      </c>
      <c r="I7" s="1340" t="s">
        <v>264</v>
      </c>
      <c r="J7" s="1180"/>
      <c r="K7" s="1180"/>
      <c r="L7" s="1180"/>
      <c r="M7" s="1180"/>
    </row>
    <row r="8" spans="1:13" ht="15.75" customHeight="1">
      <c r="A8" s="1241"/>
      <c r="B8" s="1244" t="s">
        <v>903</v>
      </c>
      <c r="C8" s="451"/>
      <c r="D8" s="246"/>
      <c r="E8" s="246"/>
      <c r="F8" s="246"/>
      <c r="G8" s="246"/>
      <c r="H8" s="246"/>
      <c r="I8" s="246"/>
      <c r="J8" s="246"/>
      <c r="K8" s="246"/>
      <c r="L8" s="452"/>
      <c r="M8" s="453"/>
    </row>
    <row r="9" spans="1:13" ht="15.75" customHeight="1">
      <c r="A9" s="1241"/>
      <c r="B9" s="1245"/>
      <c r="C9" s="1340" t="s">
        <v>904</v>
      </c>
      <c r="D9" s="1180"/>
      <c r="E9" s="202"/>
      <c r="F9" s="1253" t="s">
        <v>863</v>
      </c>
      <c r="G9" s="1180"/>
      <c r="H9" s="202"/>
      <c r="I9" s="1253"/>
      <c r="J9" s="1180"/>
      <c r="K9" s="202"/>
      <c r="L9" s="232"/>
      <c r="M9" s="475"/>
    </row>
    <row r="10" spans="1:13" ht="15.75" customHeight="1">
      <c r="A10" s="1241"/>
      <c r="B10" s="1246"/>
      <c r="C10" s="1340" t="s">
        <v>1058</v>
      </c>
      <c r="D10" s="1180"/>
      <c r="E10" s="249"/>
      <c r="F10" s="1253" t="s">
        <v>1058</v>
      </c>
      <c r="G10" s="1180"/>
      <c r="H10" s="249"/>
      <c r="I10" s="1253" t="s">
        <v>1058</v>
      </c>
      <c r="J10" s="1180"/>
      <c r="K10" s="249"/>
      <c r="L10" s="250"/>
      <c r="M10" s="319"/>
    </row>
    <row r="11" spans="1:13" ht="15.75" customHeight="1">
      <c r="A11" s="1241"/>
      <c r="B11" s="235" t="s">
        <v>905</v>
      </c>
      <c r="C11" s="1297" t="s">
        <v>1219</v>
      </c>
      <c r="D11" s="1175"/>
      <c r="E11" s="1175"/>
      <c r="F11" s="1175"/>
      <c r="G11" s="1175"/>
      <c r="H11" s="1175"/>
      <c r="I11" s="1175"/>
      <c r="J11" s="1175"/>
      <c r="K11" s="1175"/>
      <c r="L11" s="1175"/>
      <c r="M11" s="1188"/>
    </row>
    <row r="12" spans="1:13" ht="301.5" customHeight="1">
      <c r="A12" s="1241"/>
      <c r="B12" s="235" t="s">
        <v>985</v>
      </c>
      <c r="C12" s="1257" t="s">
        <v>1220</v>
      </c>
      <c r="D12" s="1175"/>
      <c r="E12" s="1175"/>
      <c r="F12" s="1175"/>
      <c r="G12" s="1175"/>
      <c r="H12" s="1175"/>
      <c r="I12" s="1175"/>
      <c r="J12" s="1175"/>
      <c r="K12" s="1175"/>
      <c r="L12" s="1175"/>
      <c r="M12" s="1188"/>
    </row>
    <row r="13" spans="1:13" ht="15.75" customHeight="1">
      <c r="A13" s="1241"/>
      <c r="B13" s="235" t="s">
        <v>987</v>
      </c>
      <c r="C13" s="1270" t="s">
        <v>1153</v>
      </c>
      <c r="D13" s="1175"/>
      <c r="E13" s="1175"/>
      <c r="F13" s="1175"/>
      <c r="G13" s="1175"/>
      <c r="H13" s="1175"/>
      <c r="I13" s="1175"/>
      <c r="J13" s="1175"/>
      <c r="K13" s="1175"/>
      <c r="L13" s="1175"/>
      <c r="M13" s="1188"/>
    </row>
    <row r="14" spans="1:13" ht="15.75" customHeight="1">
      <c r="A14" s="1241"/>
      <c r="B14" s="1244" t="s">
        <v>989</v>
      </c>
      <c r="C14" s="1258" t="s">
        <v>86</v>
      </c>
      <c r="D14" s="1188"/>
      <c r="E14" s="648" t="s">
        <v>108</v>
      </c>
      <c r="F14" s="1398" t="s">
        <v>492</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493</v>
      </c>
      <c r="D16" s="1175"/>
      <c r="E16" s="1175"/>
      <c r="F16" s="1175"/>
      <c r="G16" s="1175"/>
      <c r="H16" s="1175"/>
      <c r="I16" s="1175"/>
      <c r="J16" s="1175"/>
      <c r="K16" s="1175"/>
      <c r="L16" s="1175"/>
      <c r="M16" s="1188"/>
    </row>
    <row r="17" spans="1:13" ht="15.75" customHeight="1">
      <c r="A17" s="1241"/>
      <c r="B17" s="235" t="s">
        <v>990</v>
      </c>
      <c r="C17" s="1297" t="s">
        <v>1221</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918</v>
      </c>
      <c r="E23" s="465" t="s">
        <v>919</v>
      </c>
      <c r="F23" s="249" t="s">
        <v>1222</v>
      </c>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992</v>
      </c>
      <c r="K26" s="474"/>
      <c r="L26" s="232"/>
      <c r="M26" s="475"/>
    </row>
    <row r="27" spans="1:13" ht="15.75" customHeight="1">
      <c r="A27" s="1241"/>
      <c r="B27" s="1245"/>
      <c r="C27" s="463" t="s">
        <v>925</v>
      </c>
      <c r="D27" s="259"/>
      <c r="E27" s="232"/>
      <c r="F27" s="465" t="s">
        <v>926</v>
      </c>
      <c r="G27" s="468"/>
      <c r="H27" s="232"/>
      <c r="I27" s="210"/>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1573</v>
      </c>
      <c r="E30" s="474"/>
      <c r="F30" s="482" t="s">
        <v>930</v>
      </c>
      <c r="G30" s="468">
        <v>2022</v>
      </c>
      <c r="H30" s="474"/>
      <c r="I30" s="482" t="s">
        <v>931</v>
      </c>
      <c r="J30" s="1254" t="s">
        <v>1223</v>
      </c>
      <c r="K30" s="1175"/>
      <c r="L30" s="118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634"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202" t="s">
        <v>938</v>
      </c>
      <c r="E36" s="202"/>
      <c r="F36" s="202" t="s">
        <v>939</v>
      </c>
      <c r="G36" s="202"/>
      <c r="H36" s="202" t="s">
        <v>940</v>
      </c>
      <c r="I36" s="202"/>
      <c r="J36" s="202" t="s">
        <v>941</v>
      </c>
      <c r="K36" s="202"/>
      <c r="L36" s="202" t="s">
        <v>942</v>
      </c>
      <c r="M36" s="242"/>
    </row>
    <row r="37" spans="1:13" ht="15.75" customHeight="1">
      <c r="A37" s="1241"/>
      <c r="B37" s="1245"/>
      <c r="C37" s="463"/>
      <c r="D37" s="260">
        <v>2023</v>
      </c>
      <c r="E37" s="276">
        <v>810</v>
      </c>
      <c r="F37" s="276">
        <v>2024</v>
      </c>
      <c r="G37" s="276">
        <v>815</v>
      </c>
      <c r="H37" s="276">
        <v>2025</v>
      </c>
      <c r="I37" s="276">
        <v>1625</v>
      </c>
      <c r="J37" s="276">
        <v>2026</v>
      </c>
      <c r="K37" s="276">
        <v>1635</v>
      </c>
      <c r="L37" s="276">
        <v>2027</v>
      </c>
      <c r="M37" s="276">
        <v>1645</v>
      </c>
    </row>
    <row r="38" spans="1:13" ht="15.75" customHeight="1">
      <c r="A38" s="1241"/>
      <c r="B38" s="1245"/>
      <c r="C38" s="463"/>
      <c r="D38" s="202" t="s">
        <v>943</v>
      </c>
      <c r="E38" s="202"/>
      <c r="F38" s="202" t="s">
        <v>944</v>
      </c>
      <c r="G38" s="202"/>
      <c r="H38" s="202" t="s">
        <v>945</v>
      </c>
      <c r="I38" s="202"/>
      <c r="J38" s="202" t="s">
        <v>946</v>
      </c>
      <c r="K38" s="202"/>
      <c r="L38" s="202" t="s">
        <v>947</v>
      </c>
      <c r="M38" s="202"/>
    </row>
    <row r="39" spans="1:13" ht="15.75" customHeight="1">
      <c r="A39" s="1241"/>
      <c r="B39" s="1245"/>
      <c r="C39" s="463"/>
      <c r="D39" s="260">
        <v>2028</v>
      </c>
      <c r="E39" s="276">
        <v>1650</v>
      </c>
      <c r="F39" s="276">
        <v>2029</v>
      </c>
      <c r="G39" s="276">
        <v>1660</v>
      </c>
      <c r="H39" s="276">
        <v>2030</v>
      </c>
      <c r="I39" s="276">
        <v>1665</v>
      </c>
      <c r="J39" s="276">
        <v>2031</v>
      </c>
      <c r="K39" s="276">
        <v>1675</v>
      </c>
      <c r="L39" s="276">
        <v>2032</v>
      </c>
      <c r="M39" s="276">
        <v>1680</v>
      </c>
    </row>
    <row r="40" spans="1:13" ht="15.75" customHeight="1">
      <c r="A40" s="1241"/>
      <c r="B40" s="1245"/>
      <c r="C40" s="463"/>
      <c r="D40" s="202" t="s">
        <v>948</v>
      </c>
      <c r="E40" s="202"/>
      <c r="F40" s="202" t="s">
        <v>949</v>
      </c>
      <c r="G40" s="202"/>
      <c r="H40" s="202" t="s">
        <v>950</v>
      </c>
      <c r="I40" s="202"/>
      <c r="J40" s="202" t="s">
        <v>951</v>
      </c>
      <c r="K40" s="202"/>
      <c r="L40" s="202" t="s">
        <v>952</v>
      </c>
      <c r="M40" s="202"/>
    </row>
    <row r="41" spans="1:13" ht="15.75" customHeight="1">
      <c r="A41" s="1241"/>
      <c r="B41" s="1245"/>
      <c r="C41" s="463"/>
      <c r="D41" s="260">
        <v>2033</v>
      </c>
      <c r="E41" s="276">
        <v>1690</v>
      </c>
      <c r="F41" s="276">
        <v>2034</v>
      </c>
      <c r="G41" s="276">
        <v>1695</v>
      </c>
      <c r="H41" s="276">
        <v>2035</v>
      </c>
      <c r="I41" s="276">
        <v>1705</v>
      </c>
      <c r="J41" s="276">
        <v>2036</v>
      </c>
      <c r="K41" s="276">
        <v>1710</v>
      </c>
      <c r="L41" s="276">
        <v>2037</v>
      </c>
      <c r="M41" s="276">
        <v>1725</v>
      </c>
    </row>
    <row r="42" spans="1:13" ht="15.75" customHeight="1">
      <c r="A42" s="1241"/>
      <c r="B42" s="1245"/>
      <c r="C42" s="463"/>
      <c r="D42" s="202" t="s">
        <v>953</v>
      </c>
      <c r="E42" s="202"/>
      <c r="F42" s="202" t="s">
        <v>954</v>
      </c>
      <c r="G42" s="202"/>
      <c r="H42" s="202" t="s">
        <v>955</v>
      </c>
      <c r="I42" s="202"/>
      <c r="J42" s="202" t="s">
        <v>956</v>
      </c>
      <c r="K42" s="202"/>
      <c r="L42" s="202" t="s">
        <v>957</v>
      </c>
      <c r="M42" s="263"/>
    </row>
    <row r="43" spans="1:13" ht="15.75" customHeight="1">
      <c r="A43" s="1241"/>
      <c r="B43" s="1245"/>
      <c r="C43" s="463"/>
      <c r="D43" s="260">
        <v>2038</v>
      </c>
      <c r="E43" s="276">
        <v>1730</v>
      </c>
      <c r="F43" s="276">
        <v>2039</v>
      </c>
      <c r="G43" s="276">
        <v>1740</v>
      </c>
      <c r="H43" s="276">
        <v>2040</v>
      </c>
      <c r="I43" s="276">
        <v>1745</v>
      </c>
      <c r="J43" s="276"/>
      <c r="K43" s="276"/>
      <c r="L43" s="1258">
        <v>1745</v>
      </c>
      <c r="M43" s="1188"/>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t="s">
        <v>103</v>
      </c>
      <c r="H46" s="1183"/>
      <c r="I46" s="1183"/>
      <c r="J46" s="1234"/>
      <c r="K46" s="507" t="s">
        <v>960</v>
      </c>
      <c r="L46" s="1255" t="s">
        <v>1224</v>
      </c>
      <c r="M46" s="1237"/>
    </row>
    <row r="47" spans="1:13" ht="15.75" customHeight="1">
      <c r="A47" s="1241"/>
      <c r="B47" s="1245"/>
      <c r="C47" s="506"/>
      <c r="D47" s="260" t="s">
        <v>918</v>
      </c>
      <c r="E47" s="467"/>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15.75" customHeight="1">
      <c r="A49" s="1241"/>
      <c r="B49" s="235" t="s">
        <v>961</v>
      </c>
      <c r="C49" s="1297" t="s">
        <v>1225</v>
      </c>
      <c r="D49" s="1175"/>
      <c r="E49" s="1175"/>
      <c r="F49" s="1175"/>
      <c r="G49" s="1175"/>
      <c r="H49" s="1175"/>
      <c r="I49" s="1175"/>
      <c r="J49" s="1175"/>
      <c r="K49" s="1175"/>
      <c r="L49" s="1175"/>
      <c r="M49" s="1188"/>
    </row>
    <row r="50" spans="1:13" ht="15.75" customHeight="1">
      <c r="A50" s="1241"/>
      <c r="B50" s="235" t="s">
        <v>996</v>
      </c>
      <c r="C50" s="1297" t="s">
        <v>1226</v>
      </c>
      <c r="D50" s="1175"/>
      <c r="E50" s="1175"/>
      <c r="F50" s="1175"/>
      <c r="G50" s="1175"/>
      <c r="H50" s="1175"/>
      <c r="I50" s="1175"/>
      <c r="J50" s="1175"/>
      <c r="K50" s="1175"/>
      <c r="L50" s="1175"/>
      <c r="M50" s="1188"/>
    </row>
    <row r="51" spans="1:13" ht="15.75" customHeight="1">
      <c r="A51" s="1241"/>
      <c r="B51" s="235" t="s">
        <v>965</v>
      </c>
      <c r="C51" s="1261">
        <v>30</v>
      </c>
      <c r="D51" s="1175"/>
      <c r="E51" s="1175"/>
      <c r="F51" s="1175"/>
      <c r="G51" s="1175"/>
      <c r="H51" s="1175"/>
      <c r="I51" s="1175"/>
      <c r="J51" s="1175"/>
      <c r="K51" s="1175"/>
      <c r="L51" s="1175"/>
      <c r="M51" s="1188"/>
    </row>
    <row r="52" spans="1:13" ht="15.75" customHeight="1">
      <c r="A52" s="1241"/>
      <c r="B52" s="235" t="s">
        <v>966</v>
      </c>
      <c r="C52" s="1261">
        <v>2021</v>
      </c>
      <c r="D52" s="1175"/>
      <c r="E52" s="1175"/>
      <c r="F52" s="1175"/>
      <c r="G52" s="1175"/>
      <c r="H52" s="1175"/>
      <c r="I52" s="1175"/>
      <c r="J52" s="1175"/>
      <c r="K52" s="1175"/>
      <c r="L52" s="1175"/>
      <c r="M52" s="1188"/>
    </row>
    <row r="53" spans="1:13" ht="15.75" customHeight="1">
      <c r="A53" s="1242" t="s">
        <v>250</v>
      </c>
      <c r="B53" s="284" t="s">
        <v>968</v>
      </c>
      <c r="C53" s="1297" t="s">
        <v>496</v>
      </c>
      <c r="D53" s="1175"/>
      <c r="E53" s="1175"/>
      <c r="F53" s="1175"/>
      <c r="G53" s="1188"/>
      <c r="H53" s="1297" t="s">
        <v>378</v>
      </c>
      <c r="I53" s="1175"/>
      <c r="J53" s="1175"/>
      <c r="K53" s="1175"/>
      <c r="L53" s="1175"/>
      <c r="M53" s="1188"/>
    </row>
    <row r="54" spans="1:13" ht="15.75" customHeight="1">
      <c r="A54" s="1241"/>
      <c r="B54" s="284" t="s">
        <v>969</v>
      </c>
      <c r="C54" s="1297" t="s">
        <v>1227</v>
      </c>
      <c r="D54" s="1175"/>
      <c r="E54" s="1175"/>
      <c r="F54" s="1175"/>
      <c r="G54" s="1188"/>
      <c r="H54" s="1297" t="s">
        <v>970</v>
      </c>
      <c r="I54" s="1175"/>
      <c r="J54" s="1175"/>
      <c r="K54" s="1175"/>
      <c r="L54" s="1175"/>
      <c r="M54" s="1188"/>
    </row>
    <row r="55" spans="1:13" ht="15.75" customHeight="1">
      <c r="A55" s="1241"/>
      <c r="B55" s="284" t="s">
        <v>971</v>
      </c>
      <c r="C55" s="1297" t="s">
        <v>1135</v>
      </c>
      <c r="D55" s="1175"/>
      <c r="E55" s="1175"/>
      <c r="F55" s="1175"/>
      <c r="G55" s="1188"/>
      <c r="H55" s="1297" t="s">
        <v>60</v>
      </c>
      <c r="I55" s="1175"/>
      <c r="J55" s="1175"/>
      <c r="K55" s="1175"/>
      <c r="L55" s="1175"/>
      <c r="M55" s="1188"/>
    </row>
    <row r="56" spans="1:13" ht="15.75" customHeight="1">
      <c r="A56" s="1241"/>
      <c r="B56" s="285" t="s">
        <v>972</v>
      </c>
      <c r="C56" s="1297" t="s">
        <v>1228</v>
      </c>
      <c r="D56" s="1175"/>
      <c r="E56" s="1175"/>
      <c r="F56" s="1175"/>
      <c r="G56" s="1188"/>
      <c r="H56" s="1297" t="s">
        <v>377</v>
      </c>
      <c r="I56" s="1175"/>
      <c r="J56" s="1175"/>
      <c r="K56" s="1175"/>
      <c r="L56" s="1175"/>
      <c r="M56" s="1188"/>
    </row>
    <row r="57" spans="1:13" ht="15.75" customHeight="1">
      <c r="A57" s="1241"/>
      <c r="B57" s="284" t="s">
        <v>973</v>
      </c>
      <c r="C57" s="1297"/>
      <c r="D57" s="1175"/>
      <c r="E57" s="1175"/>
      <c r="F57" s="1175"/>
      <c r="G57" s="1188"/>
      <c r="H57" s="1297" t="s">
        <v>380</v>
      </c>
      <c r="I57" s="1175"/>
      <c r="J57" s="1175"/>
      <c r="K57" s="1175"/>
      <c r="L57" s="1175"/>
      <c r="M57" s="1188"/>
    </row>
    <row r="58" spans="1:13" ht="15.75" customHeight="1">
      <c r="A58" s="1243"/>
      <c r="B58" s="284" t="s">
        <v>974</v>
      </c>
      <c r="C58" s="1291">
        <v>3795750</v>
      </c>
      <c r="D58" s="1175"/>
      <c r="E58" s="1175"/>
      <c r="F58" s="1175"/>
      <c r="G58" s="1188"/>
      <c r="H58" s="1297" t="s">
        <v>975</v>
      </c>
      <c r="I58" s="1175"/>
      <c r="J58" s="1175"/>
      <c r="K58" s="1175"/>
      <c r="L58" s="1175"/>
      <c r="M58" s="1188"/>
    </row>
    <row r="59" spans="1:13" ht="15.75" customHeight="1">
      <c r="A59" s="1242" t="s">
        <v>976</v>
      </c>
      <c r="B59" s="286" t="s">
        <v>977</v>
      </c>
      <c r="C59" s="1297" t="s">
        <v>496</v>
      </c>
      <c r="D59" s="1175"/>
      <c r="E59" s="1175"/>
      <c r="F59" s="1175"/>
      <c r="G59" s="1188"/>
      <c r="H59" s="1297" t="s">
        <v>1038</v>
      </c>
      <c r="I59" s="1175"/>
      <c r="J59" s="1175"/>
      <c r="K59" s="1175"/>
      <c r="L59" s="1175"/>
      <c r="M59" s="1188"/>
    </row>
    <row r="60" spans="1:13" ht="30" customHeight="1">
      <c r="A60" s="1241"/>
      <c r="B60" s="286" t="s">
        <v>979</v>
      </c>
      <c r="C60" s="1297" t="s">
        <v>980</v>
      </c>
      <c r="D60" s="1175"/>
      <c r="E60" s="1175"/>
      <c r="F60" s="1175"/>
      <c r="G60" s="1188"/>
      <c r="H60" s="1297" t="s">
        <v>980</v>
      </c>
      <c r="I60" s="1175"/>
      <c r="J60" s="1175"/>
      <c r="K60" s="1175"/>
      <c r="L60" s="1175"/>
      <c r="M60" s="1188"/>
    </row>
    <row r="61" spans="1:13" ht="30" customHeight="1">
      <c r="A61" s="1241"/>
      <c r="B61" s="287" t="s">
        <v>297</v>
      </c>
      <c r="C61" s="1297" t="s">
        <v>1229</v>
      </c>
      <c r="D61" s="1175"/>
      <c r="E61" s="1175"/>
      <c r="F61" s="1175"/>
      <c r="G61" s="1188"/>
      <c r="H61" s="1297" t="s">
        <v>376</v>
      </c>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60">
    <mergeCell ref="J30:L30"/>
    <mergeCell ref="L43:M43"/>
    <mergeCell ref="F46:F47"/>
    <mergeCell ref="G46:J47"/>
    <mergeCell ref="L46:M47"/>
    <mergeCell ref="C15:M15"/>
    <mergeCell ref="C16:M16"/>
    <mergeCell ref="C17:M17"/>
    <mergeCell ref="C2:M2"/>
    <mergeCell ref="C3:M3"/>
    <mergeCell ref="F4:G4"/>
    <mergeCell ref="C5:G5"/>
    <mergeCell ref="C6:F6"/>
    <mergeCell ref="I7:M7"/>
    <mergeCell ref="C13:M13"/>
    <mergeCell ref="F10:G10"/>
    <mergeCell ref="I10:J10"/>
    <mergeCell ref="I9:J9"/>
    <mergeCell ref="C11:M11"/>
    <mergeCell ref="C12:M12"/>
    <mergeCell ref="C14:D14"/>
    <mergeCell ref="F14:M14"/>
    <mergeCell ref="C7:D7"/>
    <mergeCell ref="B8:B10"/>
    <mergeCell ref="C9:D9"/>
    <mergeCell ref="C10:D10"/>
    <mergeCell ref="F9:G9"/>
    <mergeCell ref="C61:G61"/>
    <mergeCell ref="H61:M61"/>
    <mergeCell ref="C62:M62"/>
    <mergeCell ref="C54:G54"/>
    <mergeCell ref="C55:G55"/>
    <mergeCell ref="C56:G56"/>
    <mergeCell ref="C57:G57"/>
    <mergeCell ref="H57:M57"/>
    <mergeCell ref="C58:G58"/>
    <mergeCell ref="H58:M58"/>
    <mergeCell ref="H55:M55"/>
    <mergeCell ref="H56:M56"/>
    <mergeCell ref="H54:M54"/>
    <mergeCell ref="C59:G59"/>
    <mergeCell ref="H59:M59"/>
    <mergeCell ref="C60:G60"/>
    <mergeCell ref="H60:M60"/>
    <mergeCell ref="C49:M49"/>
    <mergeCell ref="C50:M50"/>
    <mergeCell ref="C51:M51"/>
    <mergeCell ref="C52:M52"/>
    <mergeCell ref="C53:G53"/>
    <mergeCell ref="H53:M53"/>
    <mergeCell ref="A16:A52"/>
    <mergeCell ref="A53:A58"/>
    <mergeCell ref="A59:A61"/>
    <mergeCell ref="A2:A15"/>
    <mergeCell ref="B14:B15"/>
    <mergeCell ref="B18:B24"/>
    <mergeCell ref="B25:B28"/>
    <mergeCell ref="B32:B34"/>
    <mergeCell ref="B35:B44"/>
    <mergeCell ref="B45:B48"/>
  </mergeCells>
  <hyperlinks>
    <hyperlink ref="B2" location="'Plan de acción'!A1" display="Nombre del indicador" xr:uid="{00000000-0004-0000-1A00-000000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A00-000000000000}">
          <x14:formula1>
            <xm:f>Desplegables!$I$4:$I$18</xm:f>
          </x14:formula1>
          <xm:sqref>C7</xm:sqref>
        </x14:dataValidation>
        <x14:dataValidation type="list" allowBlank="1" showErrorMessage="1" xr:uid="{00000000-0002-0000-1A00-000001000000}">
          <x14:formula1>
            <xm:f>Desplegables!$L$24:$L$39</xm:f>
          </x14:formula1>
          <xm:sqref>C14</xm:sqref>
        </x14:dataValidation>
        <x14:dataValidation type="list" allowBlank="1" showErrorMessage="1" xr:uid="{00000000-0002-0000-1A00-000002000000}">
          <x14:formula1>
            <xm:f>Desplegables!$B$45:$B$46</xm:f>
          </x14:formula1>
          <xm:sqref>C4</xm:sqref>
        </x14:dataValidation>
        <x14:dataValidation type="list" allowBlank="1" showErrorMessage="1" xr:uid="{00000000-0002-0000-1A00-000003000000}">
          <x14:formula1>
            <xm:f>Desplegables!$B$50:$B$52</xm:f>
          </x14:formula1>
          <xm:sqref>G46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1230</v>
      </c>
      <c r="C1" s="230"/>
      <c r="D1" s="230"/>
      <c r="E1" s="230"/>
      <c r="F1" s="230"/>
      <c r="G1" s="230"/>
      <c r="H1" s="230"/>
      <c r="I1" s="230"/>
      <c r="J1" s="230"/>
      <c r="K1" s="230"/>
      <c r="L1" s="230"/>
      <c r="M1" s="231"/>
    </row>
    <row r="2" spans="1:13" ht="15.75" customHeight="1">
      <c r="A2" s="1242" t="s">
        <v>890</v>
      </c>
      <c r="B2" s="233" t="s">
        <v>891</v>
      </c>
      <c r="C2" s="1398" t="s">
        <v>501</v>
      </c>
      <c r="D2" s="1175"/>
      <c r="E2" s="1175"/>
      <c r="F2" s="1175"/>
      <c r="G2" s="1175"/>
      <c r="H2" s="1175"/>
      <c r="I2" s="1175"/>
      <c r="J2" s="1175"/>
      <c r="K2" s="1175"/>
      <c r="L2" s="1175"/>
      <c r="M2" s="1188"/>
    </row>
    <row r="3" spans="1:13" ht="15.75" customHeight="1">
      <c r="A3" s="1241"/>
      <c r="B3" s="235" t="s">
        <v>982</v>
      </c>
      <c r="C3" s="1297" t="s">
        <v>1231</v>
      </c>
      <c r="D3" s="1175"/>
      <c r="E3" s="1175"/>
      <c r="F3" s="1175"/>
      <c r="G3" s="1175"/>
      <c r="H3" s="1175"/>
      <c r="I3" s="1175"/>
      <c r="J3" s="1175"/>
      <c r="K3" s="1175"/>
      <c r="L3" s="1175"/>
      <c r="M3" s="1188"/>
    </row>
    <row r="4" spans="1:13" ht="15.75" customHeight="1">
      <c r="A4" s="1241"/>
      <c r="B4" s="236" t="s">
        <v>293</v>
      </c>
      <c r="C4" s="345" t="s">
        <v>93</v>
      </c>
      <c r="D4" s="1297" t="s">
        <v>1200</v>
      </c>
      <c r="E4" s="1188"/>
      <c r="F4" s="1302" t="s">
        <v>294</v>
      </c>
      <c r="G4" s="1188"/>
      <c r="H4" s="345">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1303" t="s">
        <v>901</v>
      </c>
      <c r="D6" s="1175"/>
      <c r="E6" s="1175"/>
      <c r="F6" s="1175"/>
      <c r="G6" s="1175"/>
      <c r="H6" s="1175"/>
      <c r="I6" s="1175"/>
      <c r="J6" s="1175"/>
      <c r="K6" s="1175"/>
      <c r="L6" s="1175"/>
      <c r="M6" s="1188"/>
    </row>
    <row r="7" spans="1:13" ht="15.75" customHeight="1">
      <c r="A7" s="1241"/>
      <c r="B7" s="235" t="s">
        <v>902</v>
      </c>
      <c r="C7" s="1398" t="s">
        <v>35</v>
      </c>
      <c r="D7" s="1188"/>
      <c r="E7" s="1416"/>
      <c r="F7" s="1175"/>
      <c r="G7" s="1188"/>
      <c r="H7" s="610" t="s">
        <v>297</v>
      </c>
      <c r="I7" s="1297" t="s">
        <v>60</v>
      </c>
      <c r="J7" s="1175"/>
      <c r="K7" s="1175"/>
      <c r="L7" s="1175"/>
      <c r="M7" s="1188"/>
    </row>
    <row r="8" spans="1:13" ht="15.75" customHeight="1">
      <c r="A8" s="1241"/>
      <c r="B8" s="1244" t="s">
        <v>903</v>
      </c>
      <c r="C8" s="451"/>
      <c r="D8" s="246"/>
      <c r="E8" s="246"/>
      <c r="F8" s="246"/>
      <c r="G8" s="246"/>
      <c r="H8" s="246"/>
      <c r="I8" s="246"/>
      <c r="J8" s="246"/>
      <c r="K8" s="246"/>
      <c r="L8" s="452"/>
      <c r="M8" s="453"/>
    </row>
    <row r="9" spans="1:13" ht="15.75" customHeight="1">
      <c r="A9" s="1241"/>
      <c r="B9" s="1245"/>
      <c r="C9" s="1340" t="s">
        <v>1201</v>
      </c>
      <c r="D9" s="1180"/>
      <c r="E9" s="202"/>
      <c r="F9" s="1253"/>
      <c r="G9" s="1180"/>
      <c r="H9" s="202"/>
      <c r="I9" s="1253"/>
      <c r="J9" s="1180"/>
      <c r="K9" s="202"/>
      <c r="L9" s="232"/>
      <c r="M9" s="475"/>
    </row>
    <row r="10" spans="1:13" ht="15.75" customHeight="1">
      <c r="A10" s="1241"/>
      <c r="B10" s="1246"/>
      <c r="C10" s="1340" t="s">
        <v>1058</v>
      </c>
      <c r="D10" s="1180"/>
      <c r="E10" s="249"/>
      <c r="F10" s="1253" t="s">
        <v>1058</v>
      </c>
      <c r="G10" s="1180"/>
      <c r="H10" s="249"/>
      <c r="I10" s="1253" t="s">
        <v>1058</v>
      </c>
      <c r="J10" s="1180"/>
      <c r="K10" s="249"/>
      <c r="L10" s="250"/>
      <c r="M10" s="319"/>
    </row>
    <row r="11" spans="1:13" ht="33.75" customHeight="1">
      <c r="A11" s="1241"/>
      <c r="B11" s="455" t="s">
        <v>905</v>
      </c>
      <c r="C11" s="1399" t="s">
        <v>1232</v>
      </c>
      <c r="D11" s="1175"/>
      <c r="E11" s="1175"/>
      <c r="F11" s="1175"/>
      <c r="G11" s="1175"/>
      <c r="H11" s="1175"/>
      <c r="I11" s="1175"/>
      <c r="J11" s="1175"/>
      <c r="K11" s="1175"/>
      <c r="L11" s="1175"/>
      <c r="M11" s="1188"/>
    </row>
    <row r="12" spans="1:13" ht="23.25" customHeight="1">
      <c r="A12" s="1241"/>
      <c r="B12" s="235" t="s">
        <v>985</v>
      </c>
      <c r="C12" s="1399" t="s">
        <v>1233</v>
      </c>
      <c r="D12" s="1175"/>
      <c r="E12" s="1175"/>
      <c r="F12" s="1175"/>
      <c r="G12" s="1175"/>
      <c r="H12" s="1175"/>
      <c r="I12" s="1175"/>
      <c r="J12" s="1175"/>
      <c r="K12" s="1175"/>
      <c r="L12" s="1175"/>
      <c r="M12" s="1188"/>
    </row>
    <row r="13" spans="1:13" ht="18.75" customHeight="1">
      <c r="A13" s="1241"/>
      <c r="B13" s="235" t="s">
        <v>987</v>
      </c>
      <c r="C13" s="1374" t="s">
        <v>1234</v>
      </c>
      <c r="D13" s="1175"/>
      <c r="E13" s="1175"/>
      <c r="F13" s="1175"/>
      <c r="G13" s="1175"/>
      <c r="H13" s="1175"/>
      <c r="I13" s="1175"/>
      <c r="J13" s="1175"/>
      <c r="K13" s="1175"/>
      <c r="L13" s="1175"/>
      <c r="M13" s="1188"/>
    </row>
    <row r="14" spans="1:13" ht="15.75" customHeight="1">
      <c r="A14" s="1241"/>
      <c r="B14" s="1244" t="s">
        <v>989</v>
      </c>
      <c r="C14" s="1257" t="s">
        <v>67</v>
      </c>
      <c r="D14" s="1188"/>
      <c r="E14" s="377" t="s">
        <v>108</v>
      </c>
      <c r="F14" s="1398" t="s">
        <v>1235</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1236</v>
      </c>
      <c r="D16" s="1175"/>
      <c r="E16" s="1175"/>
      <c r="F16" s="1175"/>
      <c r="G16" s="1175"/>
      <c r="H16" s="1175"/>
      <c r="I16" s="1175"/>
      <c r="J16" s="1175"/>
      <c r="K16" s="1175"/>
      <c r="L16" s="1175"/>
      <c r="M16" s="1188"/>
    </row>
    <row r="17" spans="1:13" ht="15.75" customHeight="1">
      <c r="A17" s="1241"/>
      <c r="B17" s="235" t="s">
        <v>990</v>
      </c>
      <c r="C17" s="1257" t="s">
        <v>1237</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918</v>
      </c>
      <c r="E23" s="465" t="s">
        <v>919</v>
      </c>
      <c r="F23" s="1253" t="s">
        <v>1238</v>
      </c>
      <c r="G23" s="1180"/>
      <c r="H23" s="1180"/>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918</v>
      </c>
      <c r="K26" s="474"/>
      <c r="L26" s="232"/>
      <c r="M26" s="475"/>
    </row>
    <row r="27" spans="1:13" ht="15.75" customHeight="1">
      <c r="A27" s="1241"/>
      <c r="B27" s="1245"/>
      <c r="C27" s="463" t="s">
        <v>925</v>
      </c>
      <c r="D27" s="259"/>
      <c r="E27" s="232"/>
      <c r="F27" s="465" t="s">
        <v>926</v>
      </c>
      <c r="G27" s="468"/>
      <c r="H27" s="232"/>
      <c r="I27" s="210"/>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0</v>
      </c>
      <c r="E30" s="474"/>
      <c r="F30" s="482" t="s">
        <v>930</v>
      </c>
      <c r="G30" s="468">
        <v>2022</v>
      </c>
      <c r="H30" s="474"/>
      <c r="I30" s="482" t="s">
        <v>931</v>
      </c>
      <c r="J30" s="1254" t="s">
        <v>1239</v>
      </c>
      <c r="K30" s="1175"/>
      <c r="L30" s="118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489"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c r="E36" s="474"/>
      <c r="F36" s="474" t="s">
        <v>938</v>
      </c>
      <c r="G36" s="474"/>
      <c r="H36" s="202" t="s">
        <v>939</v>
      </c>
      <c r="I36" s="202"/>
      <c r="J36" s="202" t="s">
        <v>940</v>
      </c>
      <c r="K36" s="474"/>
      <c r="L36" s="474" t="s">
        <v>941</v>
      </c>
      <c r="M36" s="496"/>
    </row>
    <row r="37" spans="1:13" ht="15.75" customHeight="1">
      <c r="A37" s="1241"/>
      <c r="B37" s="1245"/>
      <c r="C37" s="463"/>
      <c r="D37" s="649"/>
      <c r="E37" s="346"/>
      <c r="F37" s="649">
        <v>0.22</v>
      </c>
      <c r="G37" s="346">
        <v>2023</v>
      </c>
      <c r="H37" s="649">
        <v>0.55000000000000004</v>
      </c>
      <c r="I37" s="346">
        <v>2024</v>
      </c>
      <c r="J37" s="649">
        <v>0.75</v>
      </c>
      <c r="K37" s="346">
        <v>2025</v>
      </c>
      <c r="L37" s="649">
        <v>0.76</v>
      </c>
      <c r="M37" s="346">
        <v>2026</v>
      </c>
    </row>
    <row r="38" spans="1:13" ht="15.75" customHeight="1">
      <c r="A38" s="1241"/>
      <c r="B38" s="1245"/>
      <c r="C38" s="463"/>
      <c r="D38" s="346" t="s">
        <v>942</v>
      </c>
      <c r="E38" s="346"/>
      <c r="F38" s="346" t="s">
        <v>943</v>
      </c>
      <c r="G38" s="346"/>
      <c r="H38" s="260" t="s">
        <v>944</v>
      </c>
      <c r="I38" s="260"/>
      <c r="J38" s="260" t="s">
        <v>945</v>
      </c>
      <c r="K38" s="346"/>
      <c r="L38" s="346" t="s">
        <v>946</v>
      </c>
      <c r="M38" s="68"/>
    </row>
    <row r="39" spans="1:13" ht="15.75" customHeight="1">
      <c r="A39" s="1241"/>
      <c r="B39" s="1245"/>
      <c r="C39" s="463"/>
      <c r="D39" s="649">
        <v>0.78</v>
      </c>
      <c r="E39" s="346">
        <v>2027</v>
      </c>
      <c r="F39" s="649">
        <v>0.79</v>
      </c>
      <c r="G39" s="346">
        <v>2028</v>
      </c>
      <c r="H39" s="649">
        <v>0.81</v>
      </c>
      <c r="I39" s="346">
        <v>2029</v>
      </c>
      <c r="J39" s="649">
        <v>0.83</v>
      </c>
      <c r="K39" s="346">
        <v>2030</v>
      </c>
      <c r="L39" s="649">
        <v>0.85</v>
      </c>
      <c r="M39" s="346">
        <v>2031</v>
      </c>
    </row>
    <row r="40" spans="1:13" ht="15.75" customHeight="1">
      <c r="A40" s="1241"/>
      <c r="B40" s="1245"/>
      <c r="C40" s="463"/>
      <c r="D40" s="346" t="s">
        <v>947</v>
      </c>
      <c r="E40" s="346"/>
      <c r="F40" s="346" t="s">
        <v>948</v>
      </c>
      <c r="G40" s="346"/>
      <c r="H40" s="260" t="s">
        <v>949</v>
      </c>
      <c r="I40" s="260"/>
      <c r="J40" s="260" t="s">
        <v>950</v>
      </c>
      <c r="K40" s="346"/>
      <c r="L40" s="346" t="s">
        <v>951</v>
      </c>
      <c r="M40" s="68"/>
    </row>
    <row r="41" spans="1:13" ht="15.75" customHeight="1">
      <c r="A41" s="1241"/>
      <c r="B41" s="1245"/>
      <c r="C41" s="463"/>
      <c r="D41" s="649">
        <v>0.86</v>
      </c>
      <c r="E41" s="346">
        <v>2032</v>
      </c>
      <c r="F41" s="649">
        <v>0.88</v>
      </c>
      <c r="G41" s="346">
        <v>2033</v>
      </c>
      <c r="H41" s="649">
        <v>0.9</v>
      </c>
      <c r="I41" s="346">
        <v>2034</v>
      </c>
      <c r="J41" s="649">
        <v>0.92</v>
      </c>
      <c r="K41" s="346">
        <v>2035</v>
      </c>
      <c r="L41" s="649">
        <v>0.93</v>
      </c>
      <c r="M41" s="346">
        <v>2036</v>
      </c>
    </row>
    <row r="42" spans="1:13" ht="15.75" customHeight="1">
      <c r="A42" s="1241"/>
      <c r="B42" s="1245"/>
      <c r="C42" s="463"/>
      <c r="D42" s="649" t="s">
        <v>952</v>
      </c>
      <c r="E42" s="68"/>
      <c r="F42" s="649" t="s">
        <v>953</v>
      </c>
      <c r="G42" s="68"/>
      <c r="H42" s="649" t="s">
        <v>954</v>
      </c>
      <c r="I42" s="68"/>
      <c r="J42" s="346" t="s">
        <v>955</v>
      </c>
      <c r="K42" s="68"/>
      <c r="L42" s="68" t="s">
        <v>1240</v>
      </c>
      <c r="M42" s="68"/>
    </row>
    <row r="43" spans="1:13" ht="15.75" customHeight="1">
      <c r="A43" s="1241"/>
      <c r="B43" s="1245"/>
      <c r="C43" s="463"/>
      <c r="D43" s="649">
        <v>0.95</v>
      </c>
      <c r="E43" s="346">
        <v>2037</v>
      </c>
      <c r="F43" s="649">
        <v>0.97</v>
      </c>
      <c r="G43" s="346">
        <v>2038</v>
      </c>
      <c r="H43" s="649">
        <v>0.99</v>
      </c>
      <c r="I43" s="346">
        <v>2039</v>
      </c>
      <c r="J43" s="649">
        <v>1</v>
      </c>
      <c r="K43" s="360">
        <v>2040</v>
      </c>
      <c r="L43" s="650"/>
      <c r="M43" s="650">
        <v>1</v>
      </c>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c r="E47" s="467" t="s">
        <v>918</v>
      </c>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122.25" customHeight="1">
      <c r="A49" s="1241"/>
      <c r="B49" s="235" t="s">
        <v>961</v>
      </c>
      <c r="C49" s="1399" t="s">
        <v>1241</v>
      </c>
      <c r="D49" s="1175"/>
      <c r="E49" s="1175"/>
      <c r="F49" s="1175"/>
      <c r="G49" s="1175"/>
      <c r="H49" s="1175"/>
      <c r="I49" s="1175"/>
      <c r="J49" s="1175"/>
      <c r="K49" s="1175"/>
      <c r="L49" s="1175"/>
      <c r="M49" s="1188"/>
    </row>
    <row r="50" spans="1:13" ht="15.75" customHeight="1">
      <c r="A50" s="1241"/>
      <c r="B50" s="235" t="s">
        <v>996</v>
      </c>
      <c r="C50" s="1398" t="s">
        <v>1242</v>
      </c>
      <c r="D50" s="1175"/>
      <c r="E50" s="1175"/>
      <c r="F50" s="1175"/>
      <c r="G50" s="1175"/>
      <c r="H50" s="1175"/>
      <c r="I50" s="1175"/>
      <c r="J50" s="1175"/>
      <c r="K50" s="1175"/>
      <c r="L50" s="1175"/>
      <c r="M50" s="1188"/>
    </row>
    <row r="51" spans="1:13" ht="15.75" customHeight="1">
      <c r="A51" s="1241"/>
      <c r="B51" s="235" t="s">
        <v>965</v>
      </c>
      <c r="C51" s="1312" t="s">
        <v>1243</v>
      </c>
      <c r="D51" s="1175"/>
      <c r="E51" s="1175"/>
      <c r="F51" s="1175"/>
      <c r="G51" s="1175"/>
      <c r="H51" s="1175"/>
      <c r="I51" s="1175"/>
      <c r="J51" s="1175"/>
      <c r="K51" s="1175"/>
      <c r="L51" s="1175"/>
      <c r="M51" s="1188"/>
    </row>
    <row r="52" spans="1:13" ht="15.75" customHeight="1">
      <c r="A52" s="1241"/>
      <c r="B52" s="235" t="s">
        <v>966</v>
      </c>
      <c r="C52" s="1312" t="s">
        <v>1244</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4">
    <mergeCell ref="C61:M61"/>
    <mergeCell ref="C62:M62"/>
    <mergeCell ref="C49:M49"/>
    <mergeCell ref="C50:M50"/>
    <mergeCell ref="C51:M51"/>
    <mergeCell ref="C52:M52"/>
    <mergeCell ref="C53:M53"/>
    <mergeCell ref="C54:M54"/>
    <mergeCell ref="C55:M55"/>
    <mergeCell ref="C56:M56"/>
    <mergeCell ref="C57:M57"/>
    <mergeCell ref="C58:M58"/>
    <mergeCell ref="C59:M59"/>
    <mergeCell ref="C60:M60"/>
    <mergeCell ref="F23:H23"/>
    <mergeCell ref="J30:L30"/>
    <mergeCell ref="F46:F47"/>
    <mergeCell ref="G46:J47"/>
    <mergeCell ref="L46:M47"/>
    <mergeCell ref="C14:D14"/>
    <mergeCell ref="F14:M14"/>
    <mergeCell ref="C15:M15"/>
    <mergeCell ref="C16:M16"/>
    <mergeCell ref="C17:M17"/>
    <mergeCell ref="C13:M13"/>
    <mergeCell ref="A16:A52"/>
    <mergeCell ref="A53:A58"/>
    <mergeCell ref="A59:A61"/>
    <mergeCell ref="A2:A15"/>
    <mergeCell ref="B14:B15"/>
    <mergeCell ref="B18:B24"/>
    <mergeCell ref="B25:B28"/>
    <mergeCell ref="B32:B34"/>
    <mergeCell ref="B35:B44"/>
    <mergeCell ref="B45:B48"/>
    <mergeCell ref="D4:E4"/>
    <mergeCell ref="C7:D7"/>
    <mergeCell ref="E7:G7"/>
    <mergeCell ref="I7:M7"/>
    <mergeCell ref="B8:B10"/>
    <mergeCell ref="C11:M11"/>
    <mergeCell ref="C12:M12"/>
    <mergeCell ref="C2:M2"/>
    <mergeCell ref="C3:M3"/>
    <mergeCell ref="F4:G4"/>
    <mergeCell ref="I4:M4"/>
    <mergeCell ref="C5:M5"/>
    <mergeCell ref="C6:M6"/>
    <mergeCell ref="C9:D9"/>
    <mergeCell ref="C10:D10"/>
    <mergeCell ref="F9:G9"/>
    <mergeCell ref="I9:J9"/>
    <mergeCell ref="F10:G10"/>
    <mergeCell ref="I10:J10"/>
  </mergeCells>
  <dataValidations count="1">
    <dataValidation type="list" allowBlank="1" showErrorMessage="1" sqref="I7" xr:uid="{00000000-0002-0000-1B00-000003000000}">
      <formula1>INDIRECT($C$7)</formula1>
    </dataValidation>
  </dataValidations>
  <hyperlinks>
    <hyperlink ref="B2" location="'Plan de acción'!A1" display="Nombre del indicador" xr:uid="{00000000-0004-0000-1B00-000000000000}"/>
    <hyperlink ref="C57" r:id="rId1" xr:uid="{00000000-0004-0000-1B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B00-000000000000}">
          <x14:formula1>
            <xm:f>Desplegables!$I$4:$I$18</xm:f>
          </x14:formula1>
          <xm:sqref>C7</xm:sqref>
        </x14:dataValidation>
        <x14:dataValidation type="list" allowBlank="1" showErrorMessage="1" xr:uid="{00000000-0002-0000-1B00-000001000000}">
          <x14:formula1>
            <xm:f>Desplegables!$L$24:$L$39</xm:f>
          </x14:formula1>
          <xm:sqref>C14</xm:sqref>
        </x14:dataValidation>
        <x14:dataValidation type="list" allowBlank="1" showErrorMessage="1" xr:uid="{00000000-0002-0000-1B00-000002000000}">
          <x14:formula1>
            <xm:f>Desplegables!$B$45:$B$46</xm:f>
          </x14:formula1>
          <xm:sqref>C4</xm:sqref>
        </x14:dataValidation>
        <x14:dataValidation type="list" allowBlank="1" showErrorMessage="1" xr:uid="{00000000-0002-0000-1B00-000004000000}">
          <x14:formula1>
            <xm:f>Desplegables!$B$50:$B$52</xm:f>
          </x14:formula1>
          <xm:sqref>G46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651"/>
      <c r="B1" s="1418" t="s">
        <v>1245</v>
      </c>
      <c r="C1" s="1183"/>
      <c r="D1" s="1183"/>
      <c r="E1" s="652"/>
      <c r="F1" s="652"/>
      <c r="G1" s="652"/>
      <c r="H1" s="652"/>
      <c r="I1" s="652"/>
      <c r="J1" s="652"/>
      <c r="K1" s="652"/>
      <c r="L1" s="652"/>
      <c r="M1" s="653"/>
    </row>
    <row r="2" spans="1:13" ht="15.75" customHeight="1">
      <c r="A2" s="1377" t="s">
        <v>890</v>
      </c>
      <c r="B2" s="140" t="s">
        <v>891</v>
      </c>
      <c r="C2" s="1301" t="s">
        <v>1246</v>
      </c>
      <c r="D2" s="1252"/>
      <c r="E2" s="1252"/>
      <c r="F2" s="1252"/>
      <c r="G2" s="1252"/>
      <c r="H2" s="1252"/>
      <c r="I2" s="1252"/>
      <c r="J2" s="1252"/>
      <c r="K2" s="1252"/>
      <c r="L2" s="1252"/>
      <c r="M2" s="1252"/>
    </row>
    <row r="3" spans="1:13" ht="15.75" customHeight="1">
      <c r="A3" s="1378"/>
      <c r="B3" s="654" t="s">
        <v>982</v>
      </c>
      <c r="C3" s="1398" t="s">
        <v>1138</v>
      </c>
      <c r="D3" s="1175"/>
      <c r="E3" s="1175"/>
      <c r="F3" s="1175"/>
      <c r="G3" s="1175"/>
      <c r="H3" s="1175"/>
      <c r="I3" s="1175"/>
      <c r="J3" s="1175"/>
      <c r="K3" s="1175"/>
      <c r="L3" s="1175"/>
      <c r="M3" s="1188"/>
    </row>
    <row r="4" spans="1:13" ht="15.75" customHeight="1">
      <c r="A4" s="1378"/>
      <c r="B4" s="165" t="s">
        <v>293</v>
      </c>
      <c r="C4" s="239" t="s">
        <v>95</v>
      </c>
      <c r="D4" s="224"/>
      <c r="E4" s="237"/>
      <c r="F4" s="1267" t="s">
        <v>896</v>
      </c>
      <c r="G4" s="1188"/>
      <c r="H4" s="238"/>
      <c r="I4" s="239"/>
      <c r="J4" s="239"/>
      <c r="K4" s="239"/>
      <c r="L4" s="239"/>
      <c r="M4" s="238"/>
    </row>
    <row r="5" spans="1:13" ht="15.75" customHeight="1">
      <c r="A5" s="1378"/>
      <c r="B5" s="165" t="s">
        <v>898</v>
      </c>
      <c r="C5" s="239"/>
      <c r="D5" s="239"/>
      <c r="E5" s="239"/>
      <c r="F5" s="239"/>
      <c r="G5" s="239"/>
      <c r="H5" s="239"/>
      <c r="I5" s="239"/>
      <c r="J5" s="239"/>
      <c r="K5" s="239"/>
      <c r="L5" s="239"/>
      <c r="M5" s="238"/>
    </row>
    <row r="6" spans="1:13" ht="15.75" customHeight="1">
      <c r="A6" s="1378"/>
      <c r="B6" s="165" t="s">
        <v>900</v>
      </c>
      <c r="C6" s="239"/>
      <c r="D6" s="239"/>
      <c r="E6" s="239"/>
      <c r="F6" s="239"/>
      <c r="G6" s="239"/>
      <c r="H6" s="239"/>
      <c r="I6" s="239"/>
      <c r="J6" s="239"/>
      <c r="K6" s="239"/>
      <c r="L6" s="239"/>
      <c r="M6" s="238"/>
    </row>
    <row r="7" spans="1:13" ht="15.75" customHeight="1">
      <c r="A7" s="1378"/>
      <c r="B7" s="165" t="s">
        <v>902</v>
      </c>
      <c r="C7" s="1269" t="s">
        <v>35</v>
      </c>
      <c r="D7" s="1175"/>
      <c r="E7" s="241"/>
      <c r="F7" s="241"/>
      <c r="G7" s="242"/>
      <c r="H7" s="243" t="s">
        <v>297</v>
      </c>
      <c r="I7" s="1250" t="s">
        <v>376</v>
      </c>
      <c r="J7" s="1180"/>
      <c r="K7" s="1180"/>
      <c r="L7" s="1180"/>
      <c r="M7" s="1180"/>
    </row>
    <row r="8" spans="1:13" ht="15.75" customHeight="1">
      <c r="A8" s="1378"/>
      <c r="B8" s="1419" t="s">
        <v>903</v>
      </c>
      <c r="C8" s="202"/>
      <c r="D8" s="202"/>
      <c r="E8" s="246"/>
      <c r="F8" s="246"/>
      <c r="G8" s="246"/>
      <c r="H8" s="246"/>
      <c r="I8" s="202"/>
      <c r="J8" s="202"/>
      <c r="K8" s="202"/>
      <c r="L8" s="232"/>
      <c r="M8" s="247"/>
    </row>
    <row r="9" spans="1:13" ht="15.75" customHeight="1">
      <c r="A9" s="1378"/>
      <c r="B9" s="1217"/>
      <c r="C9" s="1253" t="s">
        <v>863</v>
      </c>
      <c r="D9" s="1180"/>
      <c r="E9" s="202"/>
      <c r="F9" s="1253"/>
      <c r="G9" s="1180"/>
      <c r="H9" s="202"/>
      <c r="I9" s="1253"/>
      <c r="J9" s="1180"/>
      <c r="K9" s="202"/>
      <c r="L9" s="232"/>
      <c r="M9" s="247"/>
    </row>
    <row r="10" spans="1:13" ht="15.75" customHeight="1">
      <c r="A10" s="1378"/>
      <c r="B10" s="1218"/>
      <c r="C10" s="1253" t="s">
        <v>297</v>
      </c>
      <c r="D10" s="1180"/>
      <c r="E10" s="249"/>
      <c r="F10" s="1253" t="s">
        <v>297</v>
      </c>
      <c r="G10" s="1180"/>
      <c r="H10" s="249"/>
      <c r="I10" s="1253" t="s">
        <v>297</v>
      </c>
      <c r="J10" s="1180"/>
      <c r="K10" s="249"/>
      <c r="L10" s="250"/>
      <c r="M10" s="237"/>
    </row>
    <row r="11" spans="1:13" ht="15.75" customHeight="1">
      <c r="A11" s="1378"/>
      <c r="B11" s="165" t="s">
        <v>905</v>
      </c>
      <c r="C11" s="1398" t="s">
        <v>1247</v>
      </c>
      <c r="D11" s="1175"/>
      <c r="E11" s="1175"/>
      <c r="F11" s="1175"/>
      <c r="G11" s="1175"/>
      <c r="H11" s="1175"/>
      <c r="I11" s="1175"/>
      <c r="J11" s="1175"/>
      <c r="K11" s="1175"/>
      <c r="L11" s="1175"/>
      <c r="M11" s="1188"/>
    </row>
    <row r="12" spans="1:13" ht="15.75" customHeight="1">
      <c r="A12" s="1378"/>
      <c r="B12" s="165" t="s">
        <v>985</v>
      </c>
      <c r="C12" s="1258" t="s">
        <v>1248</v>
      </c>
      <c r="D12" s="1175"/>
      <c r="E12" s="1175"/>
      <c r="F12" s="1175"/>
      <c r="G12" s="1175"/>
      <c r="H12" s="1175"/>
      <c r="I12" s="1175"/>
      <c r="J12" s="1175"/>
      <c r="K12" s="1175"/>
      <c r="L12" s="1175"/>
      <c r="M12" s="1188"/>
    </row>
    <row r="13" spans="1:13" ht="15.75" customHeight="1">
      <c r="A13" s="1378"/>
      <c r="B13" s="165" t="s">
        <v>987</v>
      </c>
      <c r="C13" s="1258" t="s">
        <v>1249</v>
      </c>
      <c r="D13" s="1175"/>
      <c r="E13" s="1175"/>
      <c r="F13" s="1175"/>
      <c r="G13" s="1175"/>
      <c r="H13" s="1175"/>
      <c r="I13" s="1175"/>
      <c r="J13" s="1175"/>
      <c r="K13" s="1175"/>
      <c r="L13" s="1175"/>
      <c r="M13" s="1188"/>
    </row>
    <row r="14" spans="1:13" ht="15.75" customHeight="1">
      <c r="A14" s="1378"/>
      <c r="B14" s="1419" t="s">
        <v>989</v>
      </c>
      <c r="C14" s="1258" t="s">
        <v>67</v>
      </c>
      <c r="D14" s="1188"/>
      <c r="E14" s="305" t="s">
        <v>108</v>
      </c>
      <c r="F14" s="1420" t="s">
        <v>508</v>
      </c>
      <c r="G14" s="1175"/>
      <c r="H14" s="1175"/>
      <c r="I14" s="1175"/>
      <c r="J14" s="1175"/>
      <c r="K14" s="1175"/>
      <c r="L14" s="1175"/>
      <c r="M14" s="1188"/>
    </row>
    <row r="15" spans="1:13" ht="15.75" customHeight="1">
      <c r="A15" s="1378"/>
      <c r="B15" s="1217"/>
      <c r="C15" s="1420"/>
      <c r="D15" s="1175"/>
      <c r="E15" s="1175"/>
      <c r="F15" s="1175"/>
      <c r="G15" s="1175"/>
      <c r="H15" s="1175"/>
      <c r="I15" s="1175"/>
      <c r="J15" s="1175"/>
      <c r="K15" s="1175"/>
      <c r="L15" s="1175"/>
      <c r="M15" s="1188"/>
    </row>
    <row r="16" spans="1:13" ht="15.75" customHeight="1">
      <c r="A16" s="1377" t="s">
        <v>238</v>
      </c>
      <c r="B16" s="654" t="s">
        <v>282</v>
      </c>
      <c r="C16" s="1261" t="s">
        <v>458</v>
      </c>
      <c r="D16" s="1175"/>
      <c r="E16" s="1175"/>
      <c r="F16" s="1175"/>
      <c r="G16" s="1175"/>
      <c r="H16" s="1175"/>
      <c r="I16" s="1175"/>
      <c r="J16" s="1175"/>
      <c r="K16" s="1175"/>
      <c r="L16" s="1175"/>
      <c r="M16" s="1188"/>
    </row>
    <row r="17" spans="1:13" ht="15.75" customHeight="1">
      <c r="A17" s="1378"/>
      <c r="B17" s="165" t="s">
        <v>990</v>
      </c>
      <c r="C17" s="1261" t="s">
        <v>1250</v>
      </c>
      <c r="D17" s="1175"/>
      <c r="E17" s="1175"/>
      <c r="F17" s="1175"/>
      <c r="G17" s="1175"/>
      <c r="H17" s="1175"/>
      <c r="I17" s="1175"/>
      <c r="J17" s="1175"/>
      <c r="K17" s="1175"/>
      <c r="L17" s="1175"/>
      <c r="M17" s="1188"/>
    </row>
    <row r="18" spans="1:13" ht="8.25" customHeight="1">
      <c r="A18" s="1378"/>
      <c r="B18" s="1419" t="s">
        <v>908</v>
      </c>
      <c r="C18" s="232"/>
      <c r="D18" s="232"/>
      <c r="E18" s="232"/>
      <c r="F18" s="232"/>
      <c r="G18" s="232"/>
      <c r="H18" s="232"/>
      <c r="I18" s="232"/>
      <c r="J18" s="232"/>
      <c r="K18" s="232"/>
      <c r="L18" s="232"/>
      <c r="M18" s="247"/>
    </row>
    <row r="19" spans="1:13" ht="9" customHeight="1">
      <c r="A19" s="1378"/>
      <c r="B19" s="1217"/>
      <c r="C19" s="232"/>
      <c r="D19" s="250"/>
      <c r="E19" s="232"/>
      <c r="F19" s="250"/>
      <c r="G19" s="232"/>
      <c r="H19" s="250"/>
      <c r="I19" s="232"/>
      <c r="J19" s="250"/>
      <c r="K19" s="232"/>
      <c r="L19" s="232"/>
      <c r="M19" s="247"/>
    </row>
    <row r="20" spans="1:13" ht="15.75" customHeight="1">
      <c r="A20" s="1378"/>
      <c r="B20" s="1217"/>
      <c r="C20" s="210" t="s">
        <v>909</v>
      </c>
      <c r="D20" s="655"/>
      <c r="E20" s="210" t="s">
        <v>910</v>
      </c>
      <c r="F20" s="655"/>
      <c r="G20" s="210" t="s">
        <v>911</v>
      </c>
      <c r="H20" s="655"/>
      <c r="I20" s="210" t="s">
        <v>912</v>
      </c>
      <c r="J20" s="655"/>
      <c r="K20" s="210"/>
      <c r="L20" s="210"/>
      <c r="M20" s="247"/>
    </row>
    <row r="21" spans="1:13" ht="15.75" customHeight="1">
      <c r="A21" s="1378"/>
      <c r="B21" s="1217"/>
      <c r="C21" s="210" t="s">
        <v>913</v>
      </c>
      <c r="D21" s="257"/>
      <c r="E21" s="210" t="s">
        <v>914</v>
      </c>
      <c r="F21" s="256"/>
      <c r="G21" s="210" t="s">
        <v>915</v>
      </c>
      <c r="H21" s="256"/>
      <c r="I21" s="210"/>
      <c r="J21" s="232"/>
      <c r="K21" s="210"/>
      <c r="L21" s="210"/>
      <c r="M21" s="247"/>
    </row>
    <row r="22" spans="1:13" ht="15.75" customHeight="1">
      <c r="A22" s="1378"/>
      <c r="B22" s="1217"/>
      <c r="C22" s="210" t="s">
        <v>916</v>
      </c>
      <c r="D22" s="257"/>
      <c r="E22" s="210" t="s">
        <v>917</v>
      </c>
      <c r="F22" s="257"/>
      <c r="G22" s="210"/>
      <c r="H22" s="232"/>
      <c r="I22" s="210"/>
      <c r="J22" s="232"/>
      <c r="K22" s="210"/>
      <c r="L22" s="210"/>
      <c r="M22" s="247"/>
    </row>
    <row r="23" spans="1:13" ht="15.75" customHeight="1">
      <c r="A23" s="1378"/>
      <c r="B23" s="1217"/>
      <c r="C23" s="210" t="s">
        <v>105</v>
      </c>
      <c r="D23" s="256" t="s">
        <v>918</v>
      </c>
      <c r="E23" s="210" t="s">
        <v>919</v>
      </c>
      <c r="F23" s="249" t="s">
        <v>1251</v>
      </c>
      <c r="G23" s="249"/>
      <c r="H23" s="249"/>
      <c r="I23" s="249"/>
      <c r="J23" s="249"/>
      <c r="K23" s="249"/>
      <c r="L23" s="249"/>
      <c r="M23" s="258"/>
    </row>
    <row r="24" spans="1:13" ht="9.75" customHeight="1">
      <c r="A24" s="1378"/>
      <c r="B24" s="1218"/>
      <c r="C24" s="249"/>
      <c r="D24" s="249"/>
      <c r="E24" s="249"/>
      <c r="F24" s="249"/>
      <c r="G24" s="249"/>
      <c r="H24" s="249"/>
      <c r="I24" s="249"/>
      <c r="J24" s="249"/>
      <c r="K24" s="249"/>
      <c r="L24" s="249"/>
      <c r="M24" s="258"/>
    </row>
    <row r="25" spans="1:13" ht="15.75" customHeight="1">
      <c r="A25" s="1378"/>
      <c r="B25" s="1419" t="s">
        <v>921</v>
      </c>
      <c r="C25" s="232"/>
      <c r="D25" s="232"/>
      <c r="E25" s="232"/>
      <c r="F25" s="232"/>
      <c r="G25" s="232"/>
      <c r="H25" s="232"/>
      <c r="I25" s="232"/>
      <c r="J25" s="232"/>
      <c r="K25" s="232"/>
      <c r="L25" s="232"/>
      <c r="M25" s="247"/>
    </row>
    <row r="26" spans="1:13" ht="15.75" customHeight="1">
      <c r="A26" s="1378"/>
      <c r="B26" s="1217"/>
      <c r="C26" s="210" t="s">
        <v>922</v>
      </c>
      <c r="D26" s="259"/>
      <c r="E26" s="202"/>
      <c r="F26" s="210" t="s">
        <v>923</v>
      </c>
      <c r="G26" s="260"/>
      <c r="H26" s="202"/>
      <c r="I26" s="210" t="s">
        <v>924</v>
      </c>
      <c r="J26" s="260" t="s">
        <v>918</v>
      </c>
      <c r="K26" s="202"/>
      <c r="L26" s="232"/>
      <c r="M26" s="247"/>
    </row>
    <row r="27" spans="1:13" ht="15.75" customHeight="1">
      <c r="A27" s="1378"/>
      <c r="B27" s="1217"/>
      <c r="C27" s="210" t="s">
        <v>925</v>
      </c>
      <c r="D27" s="256"/>
      <c r="E27" s="232"/>
      <c r="F27" s="210" t="s">
        <v>926</v>
      </c>
      <c r="G27" s="256"/>
      <c r="H27" s="232"/>
      <c r="I27" s="210"/>
      <c r="J27" s="232"/>
      <c r="K27" s="202"/>
      <c r="L27" s="232"/>
      <c r="M27" s="247"/>
    </row>
    <row r="28" spans="1:13" ht="15.75" customHeight="1">
      <c r="A28" s="1378"/>
      <c r="B28" s="1218"/>
      <c r="C28" s="250"/>
      <c r="D28" s="250"/>
      <c r="E28" s="250"/>
      <c r="F28" s="250"/>
      <c r="G28" s="250"/>
      <c r="H28" s="250"/>
      <c r="I28" s="250"/>
      <c r="J28" s="250"/>
      <c r="K28" s="250"/>
      <c r="L28" s="250"/>
      <c r="M28" s="237"/>
    </row>
    <row r="29" spans="1:13" ht="15.75" customHeight="1">
      <c r="A29" s="1378"/>
      <c r="B29" s="656" t="s">
        <v>928</v>
      </c>
      <c r="C29" s="202"/>
      <c r="D29" s="202"/>
      <c r="E29" s="202"/>
      <c r="F29" s="202"/>
      <c r="G29" s="202"/>
      <c r="H29" s="202"/>
      <c r="I29" s="202"/>
      <c r="J29" s="202"/>
      <c r="K29" s="202"/>
      <c r="L29" s="202"/>
      <c r="M29" s="263"/>
    </row>
    <row r="30" spans="1:13" ht="15.75" customHeight="1">
      <c r="A30" s="1378"/>
      <c r="B30" s="656"/>
      <c r="C30" s="306" t="s">
        <v>929</v>
      </c>
      <c r="D30" s="265" t="s">
        <v>509</v>
      </c>
      <c r="E30" s="202"/>
      <c r="F30" s="210" t="s">
        <v>930</v>
      </c>
      <c r="G30" s="259"/>
      <c r="H30" s="202"/>
      <c r="I30" s="210" t="s">
        <v>931</v>
      </c>
      <c r="J30" s="211"/>
      <c r="K30" s="501"/>
      <c r="L30" s="276"/>
      <c r="M30" s="263"/>
    </row>
    <row r="31" spans="1:13" ht="15.75" customHeight="1">
      <c r="A31" s="1378"/>
      <c r="B31" s="165"/>
      <c r="C31" s="249"/>
      <c r="D31" s="249"/>
      <c r="E31" s="249"/>
      <c r="F31" s="249"/>
      <c r="G31" s="249"/>
      <c r="H31" s="249"/>
      <c r="I31" s="249"/>
      <c r="J31" s="249"/>
      <c r="K31" s="249"/>
      <c r="L31" s="249"/>
      <c r="M31" s="258"/>
    </row>
    <row r="32" spans="1:13" ht="15.75" customHeight="1">
      <c r="A32" s="1378"/>
      <c r="B32" s="1419" t="s">
        <v>933</v>
      </c>
      <c r="C32" s="200"/>
      <c r="D32" s="200"/>
      <c r="E32" s="200"/>
      <c r="F32" s="200"/>
      <c r="G32" s="200"/>
      <c r="H32" s="200"/>
      <c r="I32" s="200"/>
      <c r="J32" s="200"/>
      <c r="K32" s="200"/>
      <c r="L32" s="232"/>
      <c r="M32" s="247"/>
    </row>
    <row r="33" spans="1:13" ht="15.75" customHeight="1">
      <c r="A33" s="1378"/>
      <c r="B33" s="1217"/>
      <c r="C33" s="202" t="s">
        <v>934</v>
      </c>
      <c r="D33" s="657">
        <v>2023</v>
      </c>
      <c r="E33" s="200"/>
      <c r="F33" s="202" t="s">
        <v>935</v>
      </c>
      <c r="G33" s="269" t="s">
        <v>936</v>
      </c>
      <c r="H33" s="200"/>
      <c r="I33" s="210"/>
      <c r="J33" s="200"/>
      <c r="K33" s="200"/>
      <c r="L33" s="232"/>
      <c r="M33" s="247"/>
    </row>
    <row r="34" spans="1:13" ht="15.75" customHeight="1">
      <c r="A34" s="1378"/>
      <c r="B34" s="1218"/>
      <c r="C34" s="249"/>
      <c r="D34" s="270"/>
      <c r="E34" s="271"/>
      <c r="F34" s="249"/>
      <c r="G34" s="271"/>
      <c r="H34" s="271"/>
      <c r="I34" s="272"/>
      <c r="J34" s="271"/>
      <c r="K34" s="271"/>
      <c r="L34" s="250"/>
      <c r="M34" s="237"/>
    </row>
    <row r="35" spans="1:13" ht="15.75" customHeight="1">
      <c r="A35" s="1378"/>
      <c r="B35" s="1419" t="s">
        <v>937</v>
      </c>
      <c r="C35" s="241"/>
      <c r="D35" s="241"/>
      <c r="E35" s="241"/>
      <c r="F35" s="241"/>
      <c r="G35" s="241"/>
      <c r="H35" s="241"/>
      <c r="I35" s="241"/>
      <c r="J35" s="241"/>
      <c r="K35" s="241"/>
      <c r="L35" s="241"/>
      <c r="M35" s="242"/>
    </row>
    <row r="36" spans="1:13" ht="15.75" customHeight="1">
      <c r="A36" s="1378"/>
      <c r="B36" s="1217"/>
      <c r="C36" s="210"/>
      <c r="D36" s="202" t="s">
        <v>938</v>
      </c>
      <c r="E36" s="202"/>
      <c r="F36" s="202" t="s">
        <v>939</v>
      </c>
      <c r="G36" s="202"/>
      <c r="H36" s="202" t="s">
        <v>940</v>
      </c>
      <c r="I36" s="202"/>
      <c r="J36" s="202" t="s">
        <v>941</v>
      </c>
      <c r="K36" s="202"/>
      <c r="L36" s="202" t="s">
        <v>942</v>
      </c>
      <c r="M36" s="242"/>
    </row>
    <row r="37" spans="1:13" ht="15.75" customHeight="1">
      <c r="A37" s="1378"/>
      <c r="B37" s="1217"/>
      <c r="C37" s="210"/>
      <c r="D37" s="276">
        <v>0.16</v>
      </c>
      <c r="E37" s="276">
        <v>2023</v>
      </c>
      <c r="F37" s="658">
        <v>0.2</v>
      </c>
      <c r="G37" s="276">
        <v>2024</v>
      </c>
      <c r="H37" s="658">
        <v>0.4</v>
      </c>
      <c r="I37" s="276">
        <v>2025</v>
      </c>
      <c r="J37" s="658">
        <v>0.5</v>
      </c>
      <c r="K37" s="276">
        <v>2026</v>
      </c>
      <c r="L37" s="658">
        <v>0.56000000000000005</v>
      </c>
      <c r="M37" s="276">
        <v>2027</v>
      </c>
    </row>
    <row r="38" spans="1:13" ht="15.75" customHeight="1">
      <c r="A38" s="1378"/>
      <c r="B38" s="1217"/>
      <c r="C38" s="210"/>
      <c r="D38" s="202" t="s">
        <v>943</v>
      </c>
      <c r="E38" s="202"/>
      <c r="F38" s="202" t="s">
        <v>944</v>
      </c>
      <c r="G38" s="202"/>
      <c r="H38" s="202" t="s">
        <v>945</v>
      </c>
      <c r="I38" s="202"/>
      <c r="J38" s="202" t="s">
        <v>946</v>
      </c>
      <c r="K38" s="202"/>
      <c r="L38" s="202" t="s">
        <v>947</v>
      </c>
      <c r="M38" s="247"/>
    </row>
    <row r="39" spans="1:13" ht="15.75" customHeight="1">
      <c r="A39" s="1378"/>
      <c r="B39" s="1217"/>
      <c r="C39" s="210"/>
      <c r="D39" s="659">
        <v>0.66</v>
      </c>
      <c r="E39" s="276">
        <v>2028</v>
      </c>
      <c r="F39" s="658">
        <v>0.7</v>
      </c>
      <c r="G39" s="276">
        <v>2029</v>
      </c>
      <c r="H39" s="658">
        <v>0.75</v>
      </c>
      <c r="I39" s="276">
        <v>2030</v>
      </c>
      <c r="J39" s="658">
        <v>0.81</v>
      </c>
      <c r="K39" s="276">
        <v>2031</v>
      </c>
      <c r="L39" s="658">
        <v>0.85</v>
      </c>
      <c r="M39" s="276">
        <v>2032</v>
      </c>
    </row>
    <row r="40" spans="1:13" ht="15.75" customHeight="1">
      <c r="A40" s="1378"/>
      <c r="B40" s="1217"/>
      <c r="C40" s="210"/>
      <c r="D40" s="202" t="s">
        <v>948</v>
      </c>
      <c r="E40" s="202"/>
      <c r="F40" s="202" t="s">
        <v>949</v>
      </c>
      <c r="G40" s="202"/>
      <c r="H40" s="202" t="s">
        <v>950</v>
      </c>
      <c r="I40" s="202"/>
      <c r="J40" s="202" t="s">
        <v>951</v>
      </c>
      <c r="K40" s="202"/>
      <c r="L40" s="202" t="s">
        <v>952</v>
      </c>
      <c r="M40" s="247"/>
    </row>
    <row r="41" spans="1:13" ht="15.75" customHeight="1">
      <c r="A41" s="1378"/>
      <c r="B41" s="1217"/>
      <c r="C41" s="210"/>
      <c r="D41" s="659">
        <v>0.9</v>
      </c>
      <c r="E41" s="276">
        <v>2033</v>
      </c>
      <c r="F41" s="658">
        <v>1</v>
      </c>
      <c r="G41" s="276">
        <v>2034</v>
      </c>
      <c r="H41" s="658">
        <v>1</v>
      </c>
      <c r="I41" s="276">
        <v>2035</v>
      </c>
      <c r="J41" s="658">
        <v>1</v>
      </c>
      <c r="K41" s="276">
        <v>2036</v>
      </c>
      <c r="L41" s="658">
        <v>1</v>
      </c>
      <c r="M41" s="276">
        <v>2037</v>
      </c>
    </row>
    <row r="42" spans="1:13" ht="15.75" customHeight="1">
      <c r="A42" s="1378"/>
      <c r="B42" s="1217"/>
      <c r="C42" s="210"/>
      <c r="D42" s="249" t="s">
        <v>953</v>
      </c>
      <c r="E42" s="249"/>
      <c r="F42" s="249" t="s">
        <v>954</v>
      </c>
      <c r="G42" s="249"/>
      <c r="H42" s="202" t="s">
        <v>955</v>
      </c>
      <c r="I42" s="202"/>
      <c r="J42" s="278"/>
      <c r="K42" s="202"/>
      <c r="L42" s="249" t="s">
        <v>957</v>
      </c>
      <c r="M42" s="249"/>
    </row>
    <row r="43" spans="1:13" ht="15.75" customHeight="1">
      <c r="A43" s="1378"/>
      <c r="B43" s="1217"/>
      <c r="C43" s="210"/>
      <c r="D43" s="660">
        <v>1</v>
      </c>
      <c r="E43" s="258">
        <v>2038</v>
      </c>
      <c r="F43" s="661">
        <v>1</v>
      </c>
      <c r="G43" s="662">
        <v>2039</v>
      </c>
      <c r="H43" s="663">
        <v>1</v>
      </c>
      <c r="I43" s="664">
        <v>2040</v>
      </c>
      <c r="J43" s="278"/>
      <c r="K43" s="202"/>
      <c r="L43" s="1417">
        <v>1</v>
      </c>
      <c r="M43" s="1188"/>
    </row>
    <row r="44" spans="1:13" ht="15.75" customHeight="1">
      <c r="A44" s="1378"/>
      <c r="B44" s="1217"/>
      <c r="C44" s="272"/>
      <c r="D44" s="281"/>
      <c r="E44" s="249"/>
      <c r="F44" s="281"/>
      <c r="G44" s="249"/>
      <c r="H44" s="281"/>
      <c r="I44" s="249"/>
      <c r="J44" s="281"/>
      <c r="K44" s="249"/>
      <c r="L44" s="281"/>
      <c r="M44" s="258"/>
    </row>
    <row r="45" spans="1:13" ht="18" customHeight="1">
      <c r="A45" s="1378"/>
      <c r="B45" s="1423" t="s">
        <v>958</v>
      </c>
      <c r="C45" s="232"/>
      <c r="D45" s="232"/>
      <c r="E45" s="232"/>
      <c r="F45" s="232"/>
      <c r="G45" s="232"/>
      <c r="H45" s="232"/>
      <c r="I45" s="232"/>
      <c r="J45" s="232"/>
      <c r="K45" s="232"/>
      <c r="L45" s="232"/>
      <c r="M45" s="247"/>
    </row>
    <row r="46" spans="1:13" ht="15.75" customHeight="1">
      <c r="A46" s="1378"/>
      <c r="B46" s="1217"/>
      <c r="C46" s="232"/>
      <c r="D46" s="282" t="s">
        <v>93</v>
      </c>
      <c r="E46" s="283" t="s">
        <v>95</v>
      </c>
      <c r="F46" s="1265" t="s">
        <v>959</v>
      </c>
      <c r="G46" s="1424"/>
      <c r="H46" s="1183"/>
      <c r="I46" s="1183"/>
      <c r="J46" s="1234"/>
      <c r="K46" s="241" t="s">
        <v>960</v>
      </c>
      <c r="L46" s="1255"/>
      <c r="M46" s="1237"/>
    </row>
    <row r="47" spans="1:13" ht="15.75" customHeight="1">
      <c r="A47" s="1378"/>
      <c r="B47" s="1217"/>
      <c r="C47" s="232"/>
      <c r="D47" s="260"/>
      <c r="E47" s="258" t="s">
        <v>918</v>
      </c>
      <c r="F47" s="1260"/>
      <c r="G47" s="1235"/>
      <c r="H47" s="1180"/>
      <c r="I47" s="1180"/>
      <c r="J47" s="1181"/>
      <c r="K47" s="232"/>
      <c r="L47" s="1235"/>
      <c r="M47" s="1238"/>
    </row>
    <row r="48" spans="1:13" ht="15.75" customHeight="1">
      <c r="A48" s="1378"/>
      <c r="B48" s="1218"/>
      <c r="C48" s="250"/>
      <c r="D48" s="250"/>
      <c r="E48" s="250"/>
      <c r="F48" s="250"/>
      <c r="G48" s="250"/>
      <c r="H48" s="250"/>
      <c r="I48" s="250"/>
      <c r="J48" s="250"/>
      <c r="K48" s="250"/>
      <c r="L48" s="232"/>
      <c r="M48" s="247"/>
    </row>
    <row r="49" spans="1:13" ht="15.75" customHeight="1">
      <c r="A49" s="1378"/>
      <c r="B49" s="165" t="s">
        <v>961</v>
      </c>
      <c r="C49" s="1398" t="s">
        <v>1252</v>
      </c>
      <c r="D49" s="1175"/>
      <c r="E49" s="1175"/>
      <c r="F49" s="1175"/>
      <c r="G49" s="1175"/>
      <c r="H49" s="1175"/>
      <c r="I49" s="1175"/>
      <c r="J49" s="1175"/>
      <c r="K49" s="1175"/>
      <c r="L49" s="1175"/>
      <c r="M49" s="1188"/>
    </row>
    <row r="50" spans="1:13" ht="15.75" customHeight="1">
      <c r="A50" s="1378"/>
      <c r="B50" s="165" t="s">
        <v>963</v>
      </c>
      <c r="C50" s="1398" t="s">
        <v>1253</v>
      </c>
      <c r="D50" s="1175"/>
      <c r="E50" s="1175"/>
      <c r="F50" s="1175"/>
      <c r="G50" s="1175"/>
      <c r="H50" s="1175"/>
      <c r="I50" s="1175"/>
      <c r="J50" s="1175"/>
      <c r="K50" s="1175"/>
      <c r="L50" s="1175"/>
      <c r="M50" s="1188"/>
    </row>
    <row r="51" spans="1:13" ht="15.75" customHeight="1">
      <c r="A51" s="1378"/>
      <c r="B51" s="165" t="s">
        <v>965</v>
      </c>
      <c r="C51" s="1398" t="s">
        <v>1254</v>
      </c>
      <c r="D51" s="1175"/>
      <c r="E51" s="1175"/>
      <c r="F51" s="1175"/>
      <c r="G51" s="1175"/>
      <c r="H51" s="1175"/>
      <c r="I51" s="1175"/>
      <c r="J51" s="1175"/>
      <c r="K51" s="1175"/>
      <c r="L51" s="1175"/>
      <c r="M51" s="1188"/>
    </row>
    <row r="52" spans="1:13" ht="15.75" customHeight="1">
      <c r="A52" s="1378"/>
      <c r="B52" s="165" t="s">
        <v>966</v>
      </c>
      <c r="C52" s="1398" t="s">
        <v>690</v>
      </c>
      <c r="D52" s="1175"/>
      <c r="E52" s="1175"/>
      <c r="F52" s="1175"/>
      <c r="G52" s="1175"/>
      <c r="H52" s="1175"/>
      <c r="I52" s="1175"/>
      <c r="J52" s="1175"/>
      <c r="K52" s="1175"/>
      <c r="L52" s="1175"/>
      <c r="M52" s="1188"/>
    </row>
    <row r="53" spans="1:13" ht="15.75" customHeight="1">
      <c r="A53" s="1377" t="s">
        <v>250</v>
      </c>
      <c r="B53" s="655" t="s">
        <v>968</v>
      </c>
      <c r="C53" s="1398" t="s">
        <v>378</v>
      </c>
      <c r="D53" s="1175"/>
      <c r="E53" s="1175"/>
      <c r="F53" s="1175"/>
      <c r="G53" s="1175"/>
      <c r="H53" s="1175"/>
      <c r="I53" s="1175"/>
      <c r="J53" s="1175"/>
      <c r="K53" s="1175"/>
      <c r="L53" s="1175"/>
      <c r="M53" s="1188"/>
    </row>
    <row r="54" spans="1:13" ht="15.75" customHeight="1">
      <c r="A54" s="1378"/>
      <c r="B54" s="655" t="s">
        <v>969</v>
      </c>
      <c r="C54" s="1398" t="s">
        <v>970</v>
      </c>
      <c r="D54" s="1175"/>
      <c r="E54" s="1175"/>
      <c r="F54" s="1175"/>
      <c r="G54" s="1175"/>
      <c r="H54" s="1175"/>
      <c r="I54" s="1175"/>
      <c r="J54" s="1175"/>
      <c r="K54" s="1175"/>
      <c r="L54" s="1175"/>
      <c r="M54" s="1188"/>
    </row>
    <row r="55" spans="1:13" ht="15.75" customHeight="1">
      <c r="A55" s="1378"/>
      <c r="B55" s="655" t="s">
        <v>971</v>
      </c>
      <c r="C55" s="1398" t="s">
        <v>60</v>
      </c>
      <c r="D55" s="1175"/>
      <c r="E55" s="1175"/>
      <c r="F55" s="1175"/>
      <c r="G55" s="1175"/>
      <c r="H55" s="1175"/>
      <c r="I55" s="1175"/>
      <c r="J55" s="1175"/>
      <c r="K55" s="1175"/>
      <c r="L55" s="1175"/>
      <c r="M55" s="1188"/>
    </row>
    <row r="56" spans="1:13" ht="15.75" customHeight="1">
      <c r="A56" s="1378"/>
      <c r="B56" s="256" t="s">
        <v>972</v>
      </c>
      <c r="C56" s="1398" t="s">
        <v>377</v>
      </c>
      <c r="D56" s="1175"/>
      <c r="E56" s="1175"/>
      <c r="F56" s="1175"/>
      <c r="G56" s="1175"/>
      <c r="H56" s="1175"/>
      <c r="I56" s="1175"/>
      <c r="J56" s="1175"/>
      <c r="K56" s="1175"/>
      <c r="L56" s="1175"/>
      <c r="M56" s="1188"/>
    </row>
    <row r="57" spans="1:13" ht="15.75" customHeight="1">
      <c r="A57" s="1378"/>
      <c r="B57" s="655" t="s">
        <v>973</v>
      </c>
      <c r="C57" s="1421" t="s">
        <v>380</v>
      </c>
      <c r="D57" s="1175"/>
      <c r="E57" s="1175"/>
      <c r="F57" s="1175"/>
      <c r="G57" s="1175"/>
      <c r="H57" s="1175"/>
      <c r="I57" s="1175"/>
      <c r="J57" s="1175"/>
      <c r="K57" s="1175"/>
      <c r="L57" s="1175"/>
      <c r="M57" s="1188"/>
    </row>
    <row r="58" spans="1:13" ht="15.75" customHeight="1">
      <c r="A58" s="1422"/>
      <c r="B58" s="655" t="s">
        <v>974</v>
      </c>
      <c r="C58" s="1398" t="s">
        <v>975</v>
      </c>
      <c r="D58" s="1175"/>
      <c r="E58" s="1175"/>
      <c r="F58" s="1175"/>
      <c r="G58" s="1175"/>
      <c r="H58" s="1175"/>
      <c r="I58" s="1175"/>
      <c r="J58" s="1175"/>
      <c r="K58" s="1175"/>
      <c r="L58" s="1175"/>
      <c r="M58" s="1188"/>
    </row>
    <row r="59" spans="1:13" ht="15.75" customHeight="1">
      <c r="A59" s="1377" t="s">
        <v>976</v>
      </c>
      <c r="B59" s="655" t="s">
        <v>977</v>
      </c>
      <c r="C59" s="1398" t="s">
        <v>1038</v>
      </c>
      <c r="D59" s="1175"/>
      <c r="E59" s="1175"/>
      <c r="F59" s="1175"/>
      <c r="G59" s="1175"/>
      <c r="H59" s="1175"/>
      <c r="I59" s="1175"/>
      <c r="J59" s="1175"/>
      <c r="K59" s="1175"/>
      <c r="L59" s="1175"/>
      <c r="M59" s="1188"/>
    </row>
    <row r="60" spans="1:13" ht="30" customHeight="1">
      <c r="A60" s="1378"/>
      <c r="B60" s="655" t="s">
        <v>979</v>
      </c>
      <c r="C60" s="1398" t="s">
        <v>980</v>
      </c>
      <c r="D60" s="1175"/>
      <c r="E60" s="1175"/>
      <c r="F60" s="1175"/>
      <c r="G60" s="1175"/>
      <c r="H60" s="1175"/>
      <c r="I60" s="1175"/>
      <c r="J60" s="1175"/>
      <c r="K60" s="1175"/>
      <c r="L60" s="1175"/>
      <c r="M60" s="1188"/>
    </row>
    <row r="61" spans="1:13" ht="21" customHeight="1">
      <c r="A61" s="1378"/>
      <c r="B61" s="227" t="s">
        <v>297</v>
      </c>
      <c r="C61" s="1398" t="s">
        <v>376</v>
      </c>
      <c r="D61" s="1175"/>
      <c r="E61" s="1175"/>
      <c r="F61" s="1175"/>
      <c r="G61" s="1175"/>
      <c r="H61" s="1175"/>
      <c r="I61" s="1175"/>
      <c r="J61" s="1175"/>
      <c r="K61" s="1175"/>
      <c r="L61" s="1175"/>
      <c r="M61" s="1188"/>
    </row>
    <row r="62" spans="1:13" ht="39.75" customHeight="1">
      <c r="A62" s="665" t="s">
        <v>254</v>
      </c>
      <c r="B62" s="227"/>
      <c r="C62" s="1398" t="s">
        <v>1255</v>
      </c>
      <c r="D62" s="1175"/>
      <c r="E62" s="1175"/>
      <c r="F62" s="1175"/>
      <c r="G62" s="1175"/>
      <c r="H62" s="1175"/>
      <c r="I62" s="1175"/>
      <c r="J62" s="1175"/>
      <c r="K62" s="1175"/>
      <c r="L62" s="1175"/>
      <c r="M62" s="1188"/>
    </row>
  </sheetData>
  <mergeCells count="49">
    <mergeCell ref="C56:M56"/>
    <mergeCell ref="C55:M55"/>
    <mergeCell ref="C62:M62"/>
    <mergeCell ref="B14:B15"/>
    <mergeCell ref="C14:D14"/>
    <mergeCell ref="B18:B24"/>
    <mergeCell ref="B25:B28"/>
    <mergeCell ref="B32:B34"/>
    <mergeCell ref="B35:B44"/>
    <mergeCell ref="B45:B48"/>
    <mergeCell ref="F46:F47"/>
    <mergeCell ref="G46:J47"/>
    <mergeCell ref="L46:M47"/>
    <mergeCell ref="C49:M49"/>
    <mergeCell ref="C16:M16"/>
    <mergeCell ref="C17:M17"/>
    <mergeCell ref="C15:M15"/>
    <mergeCell ref="I9:J9"/>
    <mergeCell ref="C12:M12"/>
    <mergeCell ref="C13:M13"/>
    <mergeCell ref="A59:A61"/>
    <mergeCell ref="C59:M59"/>
    <mergeCell ref="C60:M60"/>
    <mergeCell ref="C61:M61"/>
    <mergeCell ref="C57:M57"/>
    <mergeCell ref="C58:M58"/>
    <mergeCell ref="A16:A52"/>
    <mergeCell ref="A53:A58"/>
    <mergeCell ref="C50:M50"/>
    <mergeCell ref="C51:M51"/>
    <mergeCell ref="C52:M52"/>
    <mergeCell ref="C53:M53"/>
    <mergeCell ref="C54:M54"/>
    <mergeCell ref="C11:M11"/>
    <mergeCell ref="L43:M43"/>
    <mergeCell ref="B1:D1"/>
    <mergeCell ref="A2:A15"/>
    <mergeCell ref="C2:M2"/>
    <mergeCell ref="C3:M3"/>
    <mergeCell ref="F4:G4"/>
    <mergeCell ref="I7:M7"/>
    <mergeCell ref="B8:B10"/>
    <mergeCell ref="C7:D7"/>
    <mergeCell ref="C9:D9"/>
    <mergeCell ref="C10:D10"/>
    <mergeCell ref="F10:G10"/>
    <mergeCell ref="I10:J10"/>
    <mergeCell ref="F14:M14"/>
    <mergeCell ref="F9:G9"/>
  </mergeCells>
  <hyperlinks>
    <hyperlink ref="C57" r:id="rId1" xr:uid="{00000000-0004-0000-1C00-000000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C00-000000000000}">
          <x14:formula1>
            <xm:f>Desplegables!$I$4:$I$18</xm:f>
          </x14:formula1>
          <xm:sqref>C7</xm:sqref>
        </x14:dataValidation>
        <x14:dataValidation type="list" allowBlank="1" showErrorMessage="1" xr:uid="{00000000-0002-0000-1C00-000001000000}">
          <x14:formula1>
            <xm:f>Desplegables!$L$24:$L$39</xm:f>
          </x14:formula1>
          <xm:sqref>C14</xm:sqref>
        </x14:dataValidation>
        <x14:dataValidation type="list" allowBlank="1" showErrorMessage="1" xr:uid="{00000000-0002-0000-1C00-000002000000}">
          <x14:formula1>
            <xm:f>Desplegables!$B$45:$B$46</xm:f>
          </x14:formula1>
          <xm:sqref>C4</xm:sqref>
        </x14:dataValidation>
        <x14:dataValidation type="list" allowBlank="1" showErrorMessage="1" xr:uid="{00000000-0002-0000-1C00-000003000000}">
          <x14:formula1>
            <xm:f>Desplegables!$B$50:$B$52</xm:f>
          </x14:formula1>
          <xm:sqref>G46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6"/>
  <sheetViews>
    <sheetView workbookViewId="0"/>
  </sheetViews>
  <sheetFormatPr baseColWidth="10" defaultColWidth="14.42578125" defaultRowHeight="15" customHeight="1"/>
  <cols>
    <col min="1" max="1" width="19.7109375" customWidth="1"/>
    <col min="2" max="2" width="109.85546875" customWidth="1"/>
    <col min="3" max="6" width="11.42578125" customWidth="1"/>
    <col min="7" max="26" width="10.7109375" customWidth="1"/>
  </cols>
  <sheetData>
    <row r="1" spans="1:2" ht="15.75" customHeight="1">
      <c r="A1" s="1168" t="s">
        <v>226</v>
      </c>
      <c r="B1" s="1169"/>
    </row>
    <row r="2" spans="1:2" ht="15.75" customHeight="1">
      <c r="A2" s="21"/>
      <c r="B2" s="22" t="s">
        <v>227</v>
      </c>
    </row>
    <row r="3" spans="1:2" ht="15.75" customHeight="1">
      <c r="A3" s="14" t="s">
        <v>192</v>
      </c>
      <c r="B3" s="15" t="s">
        <v>228</v>
      </c>
    </row>
    <row r="4" spans="1:2" ht="38.25" customHeight="1">
      <c r="A4" s="1172" t="s">
        <v>194</v>
      </c>
      <c r="B4" s="16" t="s">
        <v>229</v>
      </c>
    </row>
    <row r="5" spans="1:2" ht="15.75" customHeight="1">
      <c r="A5" s="1166"/>
      <c r="B5" s="17" t="s">
        <v>230</v>
      </c>
    </row>
    <row r="6" spans="1:2" ht="15.75" customHeight="1">
      <c r="A6" s="1166"/>
      <c r="B6" s="23" t="s">
        <v>231</v>
      </c>
    </row>
    <row r="7" spans="1:2" ht="15.75" customHeight="1">
      <c r="A7" s="1166"/>
      <c r="B7" s="18" t="s">
        <v>232</v>
      </c>
    </row>
    <row r="8" spans="1:2" ht="15.75" customHeight="1">
      <c r="A8" s="1166"/>
      <c r="B8" s="18" t="s">
        <v>233</v>
      </c>
    </row>
    <row r="9" spans="1:2" ht="15.75" customHeight="1">
      <c r="A9" s="1166"/>
      <c r="B9" s="23" t="s">
        <v>234</v>
      </c>
    </row>
    <row r="10" spans="1:2" ht="15.75" customHeight="1">
      <c r="A10" s="1166"/>
      <c r="B10" s="24" t="s">
        <v>235</v>
      </c>
    </row>
    <row r="11" spans="1:2" ht="15.75" customHeight="1">
      <c r="A11" s="1166"/>
      <c r="B11" s="18" t="s">
        <v>236</v>
      </c>
    </row>
    <row r="12" spans="1:2" ht="51" customHeight="1">
      <c r="A12" s="1167"/>
      <c r="B12" s="17" t="s">
        <v>237</v>
      </c>
    </row>
    <row r="13" spans="1:2" ht="15.75" customHeight="1">
      <c r="A13" s="1165" t="s">
        <v>238</v>
      </c>
      <c r="B13" s="18" t="s">
        <v>239</v>
      </c>
    </row>
    <row r="14" spans="1:2" ht="15.75" customHeight="1">
      <c r="A14" s="1166"/>
      <c r="B14" s="18" t="s">
        <v>240</v>
      </c>
    </row>
    <row r="15" spans="1:2" ht="15.75" customHeight="1">
      <c r="A15" s="1166"/>
      <c r="B15" s="18" t="s">
        <v>241</v>
      </c>
    </row>
    <row r="16" spans="1:2" ht="15.75" customHeight="1">
      <c r="A16" s="1166"/>
      <c r="B16" s="18" t="s">
        <v>242</v>
      </c>
    </row>
    <row r="17" spans="1:2" ht="15.75" customHeight="1">
      <c r="A17" s="1166"/>
      <c r="B17" s="18" t="s">
        <v>243</v>
      </c>
    </row>
    <row r="18" spans="1:2" ht="15.75" customHeight="1">
      <c r="A18" s="1166"/>
      <c r="B18" s="18" t="s">
        <v>244</v>
      </c>
    </row>
    <row r="19" spans="1:2" ht="15.75" customHeight="1">
      <c r="A19" s="1166"/>
      <c r="B19" s="23" t="s">
        <v>245</v>
      </c>
    </row>
    <row r="20" spans="1:2" ht="15.75" customHeight="1">
      <c r="A20" s="1166"/>
      <c r="B20" s="18" t="s">
        <v>246</v>
      </c>
    </row>
    <row r="21" spans="1:2" ht="15.75" customHeight="1">
      <c r="A21" s="1166"/>
      <c r="B21" s="18" t="s">
        <v>247</v>
      </c>
    </row>
    <row r="22" spans="1:2" ht="15.75" customHeight="1">
      <c r="A22" s="1166"/>
      <c r="B22" s="18" t="s">
        <v>248</v>
      </c>
    </row>
    <row r="23" spans="1:2" ht="15.75" customHeight="1">
      <c r="A23" s="1173"/>
      <c r="B23" s="18" t="s">
        <v>249</v>
      </c>
    </row>
    <row r="24" spans="1:2" ht="15.75" customHeight="1">
      <c r="A24" s="20" t="s">
        <v>250</v>
      </c>
      <c r="B24" s="18" t="s">
        <v>251</v>
      </c>
    </row>
    <row r="25" spans="1:2" ht="39.75" customHeight="1">
      <c r="A25" s="20" t="s">
        <v>252</v>
      </c>
      <c r="B25" s="18" t="s">
        <v>253</v>
      </c>
    </row>
    <row r="26" spans="1:2" ht="15.75" customHeight="1">
      <c r="A26" s="20" t="s">
        <v>254</v>
      </c>
      <c r="B26" s="23" t="s">
        <v>255</v>
      </c>
    </row>
  </sheetData>
  <mergeCells count="3">
    <mergeCell ref="A1:B1"/>
    <mergeCell ref="A4:A12"/>
    <mergeCell ref="A13:A23"/>
  </mergeCells>
  <pageMargins left="0.7" right="0.7" top="0.75" bottom="0.75" header="0" footer="0"/>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1256</v>
      </c>
      <c r="C1" s="230"/>
      <c r="D1" s="230"/>
      <c r="E1" s="230"/>
      <c r="F1" s="230"/>
      <c r="G1" s="230"/>
      <c r="H1" s="230"/>
      <c r="I1" s="230"/>
      <c r="J1" s="230"/>
      <c r="K1" s="230"/>
      <c r="L1" s="230"/>
      <c r="M1" s="231"/>
    </row>
    <row r="2" spans="1:13" ht="15.75" customHeight="1">
      <c r="A2" s="1242" t="s">
        <v>890</v>
      </c>
      <c r="B2" s="623" t="s">
        <v>891</v>
      </c>
      <c r="C2" s="1297" t="s">
        <v>1257</v>
      </c>
      <c r="D2" s="1175"/>
      <c r="E2" s="1175"/>
      <c r="F2" s="1175"/>
      <c r="G2" s="1175"/>
      <c r="H2" s="1175"/>
      <c r="I2" s="1175"/>
      <c r="J2" s="1175"/>
      <c r="K2" s="1175"/>
      <c r="L2" s="1175"/>
      <c r="M2" s="1188"/>
    </row>
    <row r="3" spans="1:13" ht="15.75" customHeight="1">
      <c r="A3" s="1241"/>
      <c r="B3" s="235" t="s">
        <v>982</v>
      </c>
      <c r="C3" s="1297" t="s">
        <v>1149</v>
      </c>
      <c r="D3" s="1175"/>
      <c r="E3" s="1175"/>
      <c r="F3" s="1175"/>
      <c r="G3" s="1175"/>
      <c r="H3" s="1175"/>
      <c r="I3" s="1175"/>
      <c r="J3" s="1175"/>
      <c r="K3" s="1175"/>
      <c r="L3" s="1175"/>
      <c r="M3" s="1188"/>
    </row>
    <row r="4" spans="1:13" ht="15.75" customHeight="1">
      <c r="A4" s="1241"/>
      <c r="B4" s="236" t="s">
        <v>293</v>
      </c>
      <c r="C4" s="290" t="s">
        <v>93</v>
      </c>
      <c r="D4" s="1412" t="s">
        <v>1200</v>
      </c>
      <c r="E4" s="1188"/>
      <c r="F4" s="1394" t="s">
        <v>294</v>
      </c>
      <c r="G4" s="1188"/>
      <c r="H4" s="333">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322"/>
    </row>
    <row r="6" spans="1:13" ht="15.75" customHeight="1">
      <c r="A6" s="1241"/>
      <c r="B6" s="236" t="s">
        <v>900</v>
      </c>
      <c r="C6" s="1303" t="s">
        <v>901</v>
      </c>
      <c r="D6" s="1175"/>
      <c r="E6" s="1175"/>
      <c r="F6" s="1175"/>
      <c r="G6" s="1175"/>
      <c r="H6" s="1175"/>
      <c r="I6" s="1175"/>
      <c r="J6" s="1175"/>
      <c r="K6" s="1175"/>
      <c r="L6" s="1175"/>
      <c r="M6" s="1322"/>
    </row>
    <row r="7" spans="1:13" ht="15.75" customHeight="1">
      <c r="A7" s="1241"/>
      <c r="B7" s="235" t="s">
        <v>902</v>
      </c>
      <c r="C7" s="1268" t="s">
        <v>35</v>
      </c>
      <c r="D7" s="1175"/>
      <c r="E7" s="448"/>
      <c r="F7" s="448"/>
      <c r="G7" s="449"/>
      <c r="H7" s="450" t="s">
        <v>297</v>
      </c>
      <c r="I7" s="1340" t="s">
        <v>376</v>
      </c>
      <c r="J7" s="1180"/>
      <c r="K7" s="1180"/>
      <c r="L7" s="1180"/>
      <c r="M7" s="1180"/>
    </row>
    <row r="8" spans="1:13" ht="15.75" customHeight="1">
      <c r="A8" s="1241"/>
      <c r="B8" s="1244" t="s">
        <v>903</v>
      </c>
      <c r="C8" s="451"/>
      <c r="D8" s="246"/>
      <c r="E8" s="246"/>
      <c r="F8" s="246"/>
      <c r="G8" s="246"/>
      <c r="H8" s="246"/>
      <c r="I8" s="246"/>
      <c r="J8" s="246"/>
      <c r="K8" s="246"/>
      <c r="L8" s="452"/>
      <c r="M8" s="453"/>
    </row>
    <row r="9" spans="1:13" ht="15.75" customHeight="1">
      <c r="A9" s="1241"/>
      <c r="B9" s="1245"/>
      <c r="C9" s="1340" t="s">
        <v>863</v>
      </c>
      <c r="D9" s="1180"/>
      <c r="E9" s="202"/>
      <c r="F9" s="1253"/>
      <c r="G9" s="1180"/>
      <c r="H9" s="202"/>
      <c r="I9" s="1253"/>
      <c r="J9" s="1180"/>
      <c r="K9" s="202"/>
      <c r="L9" s="232"/>
      <c r="M9" s="475"/>
    </row>
    <row r="10" spans="1:13" ht="15.75" customHeight="1">
      <c r="A10" s="1241"/>
      <c r="B10" s="1246"/>
      <c r="C10" s="1340" t="s">
        <v>1058</v>
      </c>
      <c r="D10" s="1180"/>
      <c r="E10" s="249"/>
      <c r="F10" s="1253" t="s">
        <v>1058</v>
      </c>
      <c r="G10" s="1180"/>
      <c r="H10" s="249"/>
      <c r="I10" s="1253" t="s">
        <v>1058</v>
      </c>
      <c r="J10" s="1180"/>
      <c r="K10" s="249"/>
      <c r="L10" s="250"/>
      <c r="M10" s="319"/>
    </row>
    <row r="11" spans="1:13" ht="15.75" customHeight="1">
      <c r="A11" s="1241"/>
      <c r="B11" s="235" t="s">
        <v>905</v>
      </c>
      <c r="C11" s="1257" t="s">
        <v>1258</v>
      </c>
      <c r="D11" s="1175"/>
      <c r="E11" s="1175"/>
      <c r="F11" s="1175"/>
      <c r="G11" s="1175"/>
      <c r="H11" s="1175"/>
      <c r="I11" s="1175"/>
      <c r="J11" s="1175"/>
      <c r="K11" s="1175"/>
      <c r="L11" s="1175"/>
      <c r="M11" s="1188"/>
    </row>
    <row r="12" spans="1:13" ht="15.75" customHeight="1">
      <c r="A12" s="1241"/>
      <c r="B12" s="235" t="s">
        <v>985</v>
      </c>
      <c r="C12" s="1257" t="s">
        <v>1259</v>
      </c>
      <c r="D12" s="1175"/>
      <c r="E12" s="1175"/>
      <c r="F12" s="1175"/>
      <c r="G12" s="1175"/>
      <c r="H12" s="1175"/>
      <c r="I12" s="1175"/>
      <c r="J12" s="1175"/>
      <c r="K12" s="1175"/>
      <c r="L12" s="1175"/>
      <c r="M12" s="1188"/>
    </row>
    <row r="13" spans="1:13" ht="15.75" customHeight="1">
      <c r="A13" s="1241"/>
      <c r="B13" s="235" t="s">
        <v>987</v>
      </c>
      <c r="C13" s="1270" t="s">
        <v>1153</v>
      </c>
      <c r="D13" s="1175"/>
      <c r="E13" s="1175"/>
      <c r="F13" s="1175"/>
      <c r="G13" s="1175"/>
      <c r="H13" s="1175"/>
      <c r="I13" s="1175"/>
      <c r="J13" s="1175"/>
      <c r="K13" s="1175"/>
      <c r="L13" s="1175"/>
      <c r="M13" s="1188"/>
    </row>
    <row r="14" spans="1:13" ht="15.75" customHeight="1">
      <c r="A14" s="1241"/>
      <c r="B14" s="1244" t="s">
        <v>989</v>
      </c>
      <c r="C14" s="1257" t="s">
        <v>69</v>
      </c>
      <c r="D14" s="1188"/>
      <c r="E14" s="377" t="s">
        <v>108</v>
      </c>
      <c r="F14" s="1257" t="s">
        <v>513</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57" t="s">
        <v>458</v>
      </c>
      <c r="D16" s="1175"/>
      <c r="E16" s="1175"/>
      <c r="F16" s="1175"/>
      <c r="G16" s="1175"/>
      <c r="H16" s="1175"/>
      <c r="I16" s="1175"/>
      <c r="J16" s="1175"/>
      <c r="K16" s="1175"/>
      <c r="L16" s="1175"/>
      <c r="M16" s="1188"/>
    </row>
    <row r="17" spans="1:13" ht="15.75" customHeight="1">
      <c r="A17" s="1241"/>
      <c r="B17" s="235" t="s">
        <v>990</v>
      </c>
      <c r="C17" s="1257" t="s">
        <v>512</v>
      </c>
      <c r="D17" s="1175"/>
      <c r="E17" s="1175"/>
      <c r="F17" s="1175"/>
      <c r="G17" s="1175"/>
      <c r="H17" s="1175"/>
      <c r="I17" s="1175"/>
      <c r="J17" s="1175"/>
      <c r="K17" s="1175"/>
      <c r="L17" s="1175"/>
      <c r="M17" s="1188"/>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918</v>
      </c>
      <c r="E23" s="465" t="s">
        <v>919</v>
      </c>
      <c r="F23" s="249" t="s">
        <v>1260</v>
      </c>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644"/>
      <c r="K26" s="474"/>
      <c r="L26" s="232"/>
      <c r="M26" s="475"/>
    </row>
    <row r="27" spans="1:13" ht="15.75" customHeight="1">
      <c r="A27" s="1241"/>
      <c r="B27" s="1245"/>
      <c r="C27" s="463" t="s">
        <v>925</v>
      </c>
      <c r="D27" s="259"/>
      <c r="E27" s="232"/>
      <c r="F27" s="465" t="s">
        <v>926</v>
      </c>
      <c r="G27" s="468"/>
      <c r="H27" s="232"/>
      <c r="I27" s="210" t="s">
        <v>927</v>
      </c>
      <c r="J27" s="645" t="s">
        <v>918</v>
      </c>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0</v>
      </c>
      <c r="E30" s="474"/>
      <c r="F30" s="482" t="s">
        <v>930</v>
      </c>
      <c r="G30" s="468" t="s">
        <v>449</v>
      </c>
      <c r="H30" s="474"/>
      <c r="I30" s="482" t="s">
        <v>931</v>
      </c>
      <c r="J30" s="266" t="s">
        <v>449</v>
      </c>
      <c r="K30" s="502"/>
      <c r="L30" s="49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2028</v>
      </c>
      <c r="E33" s="488"/>
      <c r="F33" s="474" t="s">
        <v>935</v>
      </c>
      <c r="G33" s="489"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253" t="s">
        <v>938</v>
      </c>
      <c r="E36" s="253"/>
      <c r="F36" s="253" t="s">
        <v>939</v>
      </c>
      <c r="G36" s="253"/>
      <c r="H36" s="202" t="s">
        <v>940</v>
      </c>
      <c r="I36" s="202"/>
      <c r="J36" s="202" t="s">
        <v>941</v>
      </c>
      <c r="K36" s="253"/>
      <c r="L36" s="253" t="s">
        <v>942</v>
      </c>
      <c r="M36" s="308"/>
    </row>
    <row r="37" spans="1:13" ht="15.75" customHeight="1">
      <c r="A37" s="1241"/>
      <c r="B37" s="1245"/>
      <c r="C37" s="463"/>
      <c r="D37" s="251"/>
      <c r="E37" s="360">
        <v>2023</v>
      </c>
      <c r="F37" s="251"/>
      <c r="G37" s="360">
        <v>2024</v>
      </c>
      <c r="H37" s="251"/>
      <c r="I37" s="360">
        <v>2025</v>
      </c>
      <c r="J37" s="251"/>
      <c r="K37" s="360">
        <v>2026</v>
      </c>
      <c r="L37" s="251"/>
      <c r="M37" s="666">
        <v>2027</v>
      </c>
    </row>
    <row r="38" spans="1:13" ht="15.75" customHeight="1">
      <c r="A38" s="1241"/>
      <c r="B38" s="1245"/>
      <c r="C38" s="463"/>
      <c r="D38" s="253" t="s">
        <v>943</v>
      </c>
      <c r="E38" s="253"/>
      <c r="F38" s="253" t="s">
        <v>944</v>
      </c>
      <c r="G38" s="253"/>
      <c r="H38" s="202" t="s">
        <v>945</v>
      </c>
      <c r="I38" s="202"/>
      <c r="J38" s="202" t="s">
        <v>946</v>
      </c>
      <c r="K38" s="253"/>
      <c r="L38" s="253" t="s">
        <v>947</v>
      </c>
      <c r="M38" s="308"/>
    </row>
    <row r="39" spans="1:13" ht="15.75" customHeight="1">
      <c r="A39" s="1241"/>
      <c r="B39" s="1245"/>
      <c r="C39" s="463"/>
      <c r="D39" s="251">
        <v>1</v>
      </c>
      <c r="E39" s="360">
        <v>2028</v>
      </c>
      <c r="F39" s="251"/>
      <c r="G39" s="360">
        <v>2029</v>
      </c>
      <c r="H39" s="251"/>
      <c r="I39" s="360">
        <v>2030</v>
      </c>
      <c r="J39" s="251"/>
      <c r="K39" s="360">
        <v>2031</v>
      </c>
      <c r="L39" s="251">
        <v>1</v>
      </c>
      <c r="M39" s="666">
        <v>2032</v>
      </c>
    </row>
    <row r="40" spans="1:13" ht="15.75" customHeight="1">
      <c r="A40" s="1241"/>
      <c r="B40" s="1245"/>
      <c r="C40" s="463"/>
      <c r="D40" s="253" t="s">
        <v>948</v>
      </c>
      <c r="E40" s="253"/>
      <c r="F40" s="253" t="s">
        <v>949</v>
      </c>
      <c r="G40" s="253"/>
      <c r="H40" s="202" t="s">
        <v>950</v>
      </c>
      <c r="I40" s="202"/>
      <c r="J40" s="202" t="s">
        <v>951</v>
      </c>
      <c r="K40" s="253"/>
      <c r="L40" s="253" t="s">
        <v>952</v>
      </c>
      <c r="M40" s="308"/>
    </row>
    <row r="41" spans="1:13" ht="15.75" customHeight="1">
      <c r="A41" s="1241"/>
      <c r="B41" s="1245"/>
      <c r="C41" s="463"/>
      <c r="D41" s="251"/>
      <c r="E41" s="360">
        <v>2033</v>
      </c>
      <c r="F41" s="251"/>
      <c r="G41" s="360">
        <v>2034</v>
      </c>
      <c r="H41" s="251"/>
      <c r="I41" s="360">
        <v>2035</v>
      </c>
      <c r="J41" s="251">
        <v>1</v>
      </c>
      <c r="K41" s="360">
        <v>2036</v>
      </c>
      <c r="L41" s="251"/>
      <c r="M41" s="666">
        <v>2037</v>
      </c>
    </row>
    <row r="42" spans="1:13" ht="15.75" customHeight="1">
      <c r="A42" s="1241"/>
      <c r="B42" s="1245"/>
      <c r="C42" s="463"/>
      <c r="D42" s="253" t="s">
        <v>953</v>
      </c>
      <c r="E42" s="140"/>
      <c r="F42" s="362" t="s">
        <v>954</v>
      </c>
      <c r="G42" s="140"/>
      <c r="H42" s="362" t="s">
        <v>955</v>
      </c>
      <c r="I42" s="140"/>
      <c r="J42" s="362" t="s">
        <v>957</v>
      </c>
      <c r="K42" s="140"/>
      <c r="L42" s="394"/>
      <c r="M42" s="308"/>
    </row>
    <row r="43" spans="1:13" ht="15.75" customHeight="1">
      <c r="A43" s="1241"/>
      <c r="B43" s="1245"/>
      <c r="C43" s="463"/>
      <c r="D43" s="251"/>
      <c r="E43" s="360">
        <v>2038</v>
      </c>
      <c r="F43" s="251"/>
      <c r="G43" s="360">
        <v>2039</v>
      </c>
      <c r="H43" s="251">
        <v>1</v>
      </c>
      <c r="I43" s="360">
        <v>2040</v>
      </c>
      <c r="J43" s="1257">
        <f>D37+F37+H37+J37+L37+D39+F39+H39+J39+L39+D41+F41+H41+J41+L41+D43+F43+H43</f>
        <v>4</v>
      </c>
      <c r="K43" s="1188"/>
      <c r="L43" s="394"/>
      <c r="M43" s="308"/>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c r="E47" s="467" t="s">
        <v>918</v>
      </c>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15.75" customHeight="1">
      <c r="A49" s="1241"/>
      <c r="B49" s="235" t="s">
        <v>961</v>
      </c>
      <c r="C49" s="1297" t="s">
        <v>1261</v>
      </c>
      <c r="D49" s="1175"/>
      <c r="E49" s="1175"/>
      <c r="F49" s="1175"/>
      <c r="G49" s="1175"/>
      <c r="H49" s="1175"/>
      <c r="I49" s="1175"/>
      <c r="J49" s="1175"/>
      <c r="K49" s="1175"/>
      <c r="L49" s="1175"/>
      <c r="M49" s="1188"/>
    </row>
    <row r="50" spans="1:13" ht="15.75" customHeight="1">
      <c r="A50" s="1241"/>
      <c r="B50" s="235" t="s">
        <v>996</v>
      </c>
      <c r="C50" s="1297" t="s">
        <v>1262</v>
      </c>
      <c r="D50" s="1175"/>
      <c r="E50" s="1175"/>
      <c r="F50" s="1175"/>
      <c r="G50" s="1175"/>
      <c r="H50" s="1175"/>
      <c r="I50" s="1175"/>
      <c r="J50" s="1175"/>
      <c r="K50" s="1175"/>
      <c r="L50" s="1175"/>
      <c r="M50" s="1188"/>
    </row>
    <row r="51" spans="1:13" ht="15.75" customHeight="1">
      <c r="A51" s="1241"/>
      <c r="B51" s="235" t="s">
        <v>965</v>
      </c>
      <c r="C51" s="1297">
        <v>0</v>
      </c>
      <c r="D51" s="1175"/>
      <c r="E51" s="1175"/>
      <c r="F51" s="1175"/>
      <c r="G51" s="1175"/>
      <c r="H51" s="1175"/>
      <c r="I51" s="1175"/>
      <c r="J51" s="1175"/>
      <c r="K51" s="1175"/>
      <c r="L51" s="1175"/>
      <c r="M51" s="1188"/>
    </row>
    <row r="52" spans="1:13" ht="15.75" customHeight="1">
      <c r="A52" s="1241"/>
      <c r="B52" s="455" t="s">
        <v>966</v>
      </c>
      <c r="C52" s="1297" t="s">
        <v>449</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297" t="s">
        <v>1263</v>
      </c>
      <c r="D62" s="1175"/>
      <c r="E62" s="1175"/>
      <c r="F62" s="1175"/>
      <c r="G62" s="1175"/>
      <c r="H62" s="1175"/>
      <c r="I62" s="1175"/>
      <c r="J62" s="1175"/>
      <c r="K62" s="1175"/>
      <c r="L62" s="1175"/>
      <c r="M62" s="1188"/>
    </row>
  </sheetData>
  <mergeCells count="52">
    <mergeCell ref="A53:A58"/>
    <mergeCell ref="A59:A61"/>
    <mergeCell ref="C61:M61"/>
    <mergeCell ref="C62:M62"/>
    <mergeCell ref="C50:M50"/>
    <mergeCell ref="C51:M51"/>
    <mergeCell ref="C52:M52"/>
    <mergeCell ref="C53:M53"/>
    <mergeCell ref="C54:M54"/>
    <mergeCell ref="C55:M55"/>
    <mergeCell ref="C56:M56"/>
    <mergeCell ref="C49:M49"/>
    <mergeCell ref="C57:M57"/>
    <mergeCell ref="C58:M58"/>
    <mergeCell ref="C59:M59"/>
    <mergeCell ref="C60:M60"/>
    <mergeCell ref="C17:M17"/>
    <mergeCell ref="J43:K43"/>
    <mergeCell ref="F46:F47"/>
    <mergeCell ref="G46:J47"/>
    <mergeCell ref="L46:M47"/>
    <mergeCell ref="C13:M13"/>
    <mergeCell ref="C14:D14"/>
    <mergeCell ref="F14:M14"/>
    <mergeCell ref="C15:M15"/>
    <mergeCell ref="C16:M16"/>
    <mergeCell ref="C10:D10"/>
    <mergeCell ref="F10:G10"/>
    <mergeCell ref="I10:J10"/>
    <mergeCell ref="C11:M11"/>
    <mergeCell ref="C12:M12"/>
    <mergeCell ref="C6:M6"/>
    <mergeCell ref="I7:M7"/>
    <mergeCell ref="D4:E4"/>
    <mergeCell ref="C7:D7"/>
    <mergeCell ref="C9:D9"/>
    <mergeCell ref="F9:G9"/>
    <mergeCell ref="I9:J9"/>
    <mergeCell ref="C2:M2"/>
    <mergeCell ref="C3:M3"/>
    <mergeCell ref="F4:G4"/>
    <mergeCell ref="I4:M4"/>
    <mergeCell ref="C5:M5"/>
    <mergeCell ref="B35:B44"/>
    <mergeCell ref="B45:B48"/>
    <mergeCell ref="A2:A15"/>
    <mergeCell ref="B8:B10"/>
    <mergeCell ref="B14:B15"/>
    <mergeCell ref="A16:A52"/>
    <mergeCell ref="B18:B24"/>
    <mergeCell ref="B25:B28"/>
    <mergeCell ref="B32:B34"/>
  </mergeCells>
  <hyperlinks>
    <hyperlink ref="B2" location="'Plan de acción'!A1" display="Nombre del indicador" xr:uid="{00000000-0004-0000-1D00-000000000000}"/>
    <hyperlink ref="C57" r:id="rId1" xr:uid="{00000000-0004-0000-1D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D00-000000000000}">
          <x14:formula1>
            <xm:f>Desplegables!$I$4:$I$18</xm:f>
          </x14:formula1>
          <xm:sqref>C7</xm:sqref>
        </x14:dataValidation>
        <x14:dataValidation type="list" allowBlank="1" showErrorMessage="1" xr:uid="{00000000-0002-0000-1D00-000001000000}">
          <x14:formula1>
            <xm:f>Desplegables!$L$24:$L$39</xm:f>
          </x14:formula1>
          <xm:sqref>C14</xm:sqref>
        </x14:dataValidation>
        <x14:dataValidation type="list" allowBlank="1" showErrorMessage="1" xr:uid="{00000000-0002-0000-1D00-000002000000}">
          <x14:formula1>
            <xm:f>Desplegables!$B$45:$B$46</xm:f>
          </x14:formula1>
          <xm:sqref>C4</xm:sqref>
        </x14:dataValidation>
        <x14:dataValidation type="list" allowBlank="1" showErrorMessage="1" xr:uid="{00000000-0002-0000-1D00-000003000000}">
          <x14:formula1>
            <xm:f>Desplegables!$B$50:$B$52</xm:f>
          </x14:formula1>
          <xm:sqref>G46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70C0"/>
    <outlinePr summaryBelow="0" summaryRight="0"/>
  </sheetPr>
  <dimension ref="A1:M999"/>
  <sheetViews>
    <sheetView workbookViewId="0"/>
  </sheetViews>
  <sheetFormatPr baseColWidth="10" defaultColWidth="14.42578125" defaultRowHeight="15" customHeight="1"/>
  <cols>
    <col min="1" max="2" width="32.7109375" customWidth="1"/>
    <col min="7" max="7" width="11.85546875" customWidth="1"/>
  </cols>
  <sheetData>
    <row r="1" spans="1:13">
      <c r="A1" s="68"/>
      <c r="B1" s="1391" t="s">
        <v>1264</v>
      </c>
      <c r="C1" s="1175"/>
      <c r="D1" s="1175"/>
      <c r="E1" s="1175"/>
      <c r="F1" s="1175"/>
      <c r="G1" s="1175"/>
      <c r="H1" s="1175"/>
      <c r="I1" s="1175"/>
      <c r="J1" s="1175"/>
      <c r="K1" s="1175"/>
      <c r="L1" s="1175"/>
      <c r="M1" s="1188"/>
    </row>
    <row r="2" spans="1:13">
      <c r="A2" s="1425" t="s">
        <v>890</v>
      </c>
      <c r="B2" s="233" t="s">
        <v>891</v>
      </c>
      <c r="C2" s="1297" t="s">
        <v>515</v>
      </c>
      <c r="D2" s="1175"/>
      <c r="E2" s="1175"/>
      <c r="F2" s="1175"/>
      <c r="G2" s="1175"/>
      <c r="H2" s="1175"/>
      <c r="I2" s="1175"/>
      <c r="J2" s="1175"/>
      <c r="K2" s="1175"/>
      <c r="L2" s="1175"/>
      <c r="M2" s="1188"/>
    </row>
    <row r="3" spans="1:13">
      <c r="A3" s="1248"/>
      <c r="B3" s="610" t="s">
        <v>982</v>
      </c>
      <c r="C3" s="1297" t="s">
        <v>1265</v>
      </c>
      <c r="D3" s="1175"/>
      <c r="E3" s="1175"/>
      <c r="F3" s="1175"/>
      <c r="G3" s="1175"/>
      <c r="H3" s="1175"/>
      <c r="I3" s="1175"/>
      <c r="J3" s="1175"/>
      <c r="K3" s="1175"/>
      <c r="L3" s="1175"/>
      <c r="M3" s="1188"/>
    </row>
    <row r="4" spans="1:13">
      <c r="A4" s="1248"/>
      <c r="B4" s="610" t="s">
        <v>293</v>
      </c>
      <c r="C4" s="290" t="s">
        <v>95</v>
      </c>
      <c r="D4" s="1312"/>
      <c r="E4" s="1188"/>
      <c r="F4" s="1302" t="s">
        <v>294</v>
      </c>
      <c r="G4" s="1188"/>
      <c r="H4" s="1312"/>
      <c r="I4" s="1175"/>
      <c r="J4" s="1175"/>
      <c r="K4" s="1175"/>
      <c r="L4" s="1175"/>
      <c r="M4" s="1188"/>
    </row>
    <row r="5" spans="1:13">
      <c r="A5" s="1248"/>
      <c r="B5" s="610" t="s">
        <v>898</v>
      </c>
      <c r="C5" s="1297"/>
      <c r="D5" s="1175"/>
      <c r="E5" s="1175"/>
      <c r="F5" s="1175"/>
      <c r="G5" s="1175"/>
      <c r="H5" s="1175"/>
      <c r="I5" s="1175"/>
      <c r="J5" s="1175"/>
      <c r="K5" s="1175"/>
      <c r="L5" s="1175"/>
      <c r="M5" s="1188"/>
    </row>
    <row r="6" spans="1:13">
      <c r="A6" s="1248"/>
      <c r="B6" s="610" t="s">
        <v>900</v>
      </c>
      <c r="C6" s="1297"/>
      <c r="D6" s="1175"/>
      <c r="E6" s="1175"/>
      <c r="F6" s="1175"/>
      <c r="G6" s="1175"/>
      <c r="H6" s="1175"/>
      <c r="I6" s="1175"/>
      <c r="J6" s="1175"/>
      <c r="K6" s="1175"/>
      <c r="L6" s="1188"/>
      <c r="M6" s="68"/>
    </row>
    <row r="7" spans="1:13">
      <c r="A7" s="1248"/>
      <c r="B7" s="610" t="s">
        <v>902</v>
      </c>
      <c r="C7" s="1268" t="s">
        <v>35</v>
      </c>
      <c r="D7" s="1175"/>
      <c r="E7" s="1312"/>
      <c r="F7" s="1175"/>
      <c r="G7" s="1188"/>
      <c r="H7" s="610" t="s">
        <v>297</v>
      </c>
      <c r="I7" s="1375" t="s">
        <v>1188</v>
      </c>
      <c r="J7" s="1180"/>
      <c r="K7" s="1180"/>
      <c r="L7" s="1180"/>
      <c r="M7" s="1181"/>
    </row>
    <row r="8" spans="1:13">
      <c r="A8" s="1248"/>
      <c r="B8" s="1426" t="s">
        <v>903</v>
      </c>
      <c r="C8" s="451"/>
      <c r="D8" s="246"/>
      <c r="E8" s="246"/>
      <c r="F8" s="246"/>
      <c r="G8" s="246"/>
      <c r="H8" s="246"/>
      <c r="I8" s="246"/>
      <c r="J8" s="246"/>
      <c r="K8" s="246"/>
      <c r="L8" s="452"/>
      <c r="M8" s="453"/>
    </row>
    <row r="9" spans="1:13">
      <c r="A9" s="1248"/>
      <c r="B9" s="1217"/>
      <c r="C9" s="232"/>
      <c r="D9" s="232"/>
      <c r="E9" s="1253" t="s">
        <v>376</v>
      </c>
      <c r="F9" s="1180"/>
      <c r="G9" s="1180"/>
      <c r="H9" s="202"/>
      <c r="I9" s="232"/>
      <c r="J9" s="232"/>
      <c r="K9" s="232"/>
      <c r="L9" s="232"/>
      <c r="M9" s="475"/>
    </row>
    <row r="10" spans="1:13">
      <c r="A10" s="1248"/>
      <c r="B10" s="1218"/>
      <c r="C10" s="1429"/>
      <c r="D10" s="1252"/>
      <c r="E10" s="1253" t="s">
        <v>1058</v>
      </c>
      <c r="F10" s="1180"/>
      <c r="G10" s="1180"/>
      <c r="H10" s="249"/>
      <c r="I10" s="1253"/>
      <c r="J10" s="1180"/>
      <c r="K10" s="249"/>
      <c r="L10" s="250"/>
      <c r="M10" s="319"/>
    </row>
    <row r="11" spans="1:13">
      <c r="A11" s="1248"/>
      <c r="B11" s="610" t="s">
        <v>905</v>
      </c>
      <c r="C11" s="1297" t="s">
        <v>515</v>
      </c>
      <c r="D11" s="1175"/>
      <c r="E11" s="1175"/>
      <c r="F11" s="1175"/>
      <c r="G11" s="1175"/>
      <c r="H11" s="1175"/>
      <c r="I11" s="1175"/>
      <c r="J11" s="1175"/>
      <c r="K11" s="1175"/>
      <c r="L11" s="1175"/>
      <c r="M11" s="1188"/>
    </row>
    <row r="12" spans="1:13">
      <c r="A12" s="1248"/>
      <c r="B12" s="610" t="s">
        <v>985</v>
      </c>
      <c r="C12" s="1297" t="s">
        <v>1266</v>
      </c>
      <c r="D12" s="1175"/>
      <c r="E12" s="1175"/>
      <c r="F12" s="1175"/>
      <c r="G12" s="1175"/>
      <c r="H12" s="1175"/>
      <c r="I12" s="1175"/>
      <c r="J12" s="1175"/>
      <c r="K12" s="1175"/>
      <c r="L12" s="1175"/>
      <c r="M12" s="1188"/>
    </row>
    <row r="13" spans="1:13">
      <c r="A13" s="1248"/>
      <c r="B13" s="610" t="s">
        <v>987</v>
      </c>
      <c r="C13" s="1270" t="s">
        <v>1153</v>
      </c>
      <c r="D13" s="1175"/>
      <c r="E13" s="1175"/>
      <c r="F13" s="1175"/>
      <c r="G13" s="1175"/>
      <c r="H13" s="1175"/>
      <c r="I13" s="1175"/>
      <c r="J13" s="1175"/>
      <c r="K13" s="1175"/>
      <c r="L13" s="1175"/>
      <c r="M13" s="1188"/>
    </row>
    <row r="14" spans="1:13">
      <c r="A14" s="1248"/>
      <c r="B14" s="1427" t="s">
        <v>989</v>
      </c>
      <c r="C14" s="1257" t="s">
        <v>65</v>
      </c>
      <c r="D14" s="1188"/>
      <c r="E14" s="377" t="s">
        <v>108</v>
      </c>
      <c r="F14" s="1257" t="s">
        <v>151</v>
      </c>
      <c r="G14" s="1175"/>
      <c r="H14" s="1175"/>
      <c r="I14" s="1175"/>
      <c r="J14" s="1175"/>
      <c r="K14" s="1175"/>
      <c r="L14" s="1175"/>
      <c r="M14" s="1188"/>
    </row>
    <row r="15" spans="1:13">
      <c r="A15" s="1249"/>
      <c r="B15" s="1249"/>
      <c r="C15" s="1375"/>
      <c r="D15" s="1180"/>
      <c r="E15" s="1180"/>
      <c r="F15" s="1180"/>
      <c r="G15" s="1180"/>
      <c r="H15" s="1180"/>
      <c r="I15" s="1180"/>
      <c r="J15" s="1180"/>
      <c r="K15" s="1180"/>
      <c r="L15" s="1180"/>
      <c r="M15" s="1181"/>
    </row>
    <row r="16" spans="1:13">
      <c r="A16" s="1428" t="s">
        <v>238</v>
      </c>
      <c r="B16" s="610" t="s">
        <v>282</v>
      </c>
      <c r="C16" s="1297" t="s">
        <v>518</v>
      </c>
      <c r="D16" s="1175"/>
      <c r="E16" s="1175"/>
      <c r="F16" s="1175"/>
      <c r="G16" s="1175"/>
      <c r="H16" s="1175"/>
      <c r="I16" s="1175"/>
      <c r="J16" s="1175"/>
      <c r="K16" s="1175"/>
      <c r="L16" s="1175"/>
      <c r="M16" s="1188"/>
    </row>
    <row r="17" spans="1:13">
      <c r="A17" s="1248"/>
      <c r="B17" s="610" t="s">
        <v>990</v>
      </c>
      <c r="C17" s="1297" t="s">
        <v>516</v>
      </c>
      <c r="D17" s="1175"/>
      <c r="E17" s="1175"/>
      <c r="F17" s="1175"/>
      <c r="G17" s="1175"/>
      <c r="H17" s="1175"/>
      <c r="I17" s="1175"/>
      <c r="J17" s="1175"/>
      <c r="K17" s="1175"/>
      <c r="L17" s="1175"/>
      <c r="M17" s="1188"/>
    </row>
    <row r="18" spans="1:13">
      <c r="A18" s="1248"/>
      <c r="B18" s="1427" t="s">
        <v>908</v>
      </c>
      <c r="C18" s="456"/>
      <c r="D18" s="457"/>
      <c r="E18" s="457"/>
      <c r="F18" s="457"/>
      <c r="G18" s="457"/>
      <c r="H18" s="457"/>
      <c r="I18" s="457"/>
      <c r="J18" s="457"/>
      <c r="K18" s="457"/>
      <c r="L18" s="457"/>
      <c r="M18" s="458"/>
    </row>
    <row r="19" spans="1:13">
      <c r="A19" s="1248"/>
      <c r="B19" s="1248"/>
      <c r="C19" s="463" t="s">
        <v>909</v>
      </c>
      <c r="D19" s="466"/>
      <c r="E19" s="465" t="s">
        <v>910</v>
      </c>
      <c r="F19" s="466"/>
      <c r="G19" s="465" t="s">
        <v>911</v>
      </c>
      <c r="H19" s="466"/>
      <c r="I19" s="465" t="s">
        <v>912</v>
      </c>
      <c r="J19" s="466"/>
      <c r="K19" s="461"/>
      <c r="L19" s="461"/>
      <c r="M19" s="462"/>
    </row>
    <row r="20" spans="1:13">
      <c r="A20" s="1248"/>
      <c r="B20" s="1248"/>
      <c r="C20" s="463" t="s">
        <v>913</v>
      </c>
      <c r="D20" s="667"/>
      <c r="E20" s="465" t="s">
        <v>914</v>
      </c>
      <c r="F20" s="468"/>
      <c r="G20" s="465" t="s">
        <v>915</v>
      </c>
      <c r="H20" s="468"/>
      <c r="I20" s="465"/>
      <c r="J20" s="461"/>
      <c r="K20" s="465"/>
      <c r="L20" s="465"/>
      <c r="M20" s="462"/>
    </row>
    <row r="21" spans="1:13">
      <c r="A21" s="1248"/>
      <c r="B21" s="1248"/>
      <c r="C21" s="463" t="s">
        <v>916</v>
      </c>
      <c r="D21" s="467" t="s">
        <v>918</v>
      </c>
      <c r="E21" s="465" t="s">
        <v>917</v>
      </c>
      <c r="F21" s="467"/>
      <c r="G21" s="465"/>
      <c r="H21" s="461"/>
      <c r="I21" s="465"/>
      <c r="J21" s="461"/>
      <c r="K21" s="465"/>
      <c r="L21" s="465"/>
      <c r="M21" s="462"/>
    </row>
    <row r="22" spans="1:13">
      <c r="A22" s="1248"/>
      <c r="B22" s="1248"/>
      <c r="C22" s="463" t="s">
        <v>105</v>
      </c>
      <c r="D22" s="468"/>
      <c r="E22" s="465" t="s">
        <v>919</v>
      </c>
      <c r="F22" s="249"/>
      <c r="G22" s="249"/>
      <c r="H22" s="249"/>
      <c r="I22" s="249"/>
      <c r="J22" s="249"/>
      <c r="K22" s="465"/>
      <c r="L22" s="465"/>
      <c r="M22" s="462"/>
    </row>
    <row r="23" spans="1:13">
      <c r="A23" s="1248"/>
      <c r="B23" s="1249"/>
      <c r="C23" s="465"/>
      <c r="D23" s="465"/>
      <c r="E23" s="465"/>
      <c r="F23" s="465"/>
      <c r="G23" s="465"/>
      <c r="H23" s="465"/>
      <c r="I23" s="465"/>
      <c r="J23" s="465"/>
      <c r="K23" s="465"/>
      <c r="L23" s="249"/>
      <c r="M23" s="469"/>
    </row>
    <row r="24" spans="1:13">
      <c r="A24" s="1248"/>
      <c r="B24" s="1427" t="s">
        <v>921</v>
      </c>
      <c r="C24" s="668"/>
      <c r="D24" s="668"/>
      <c r="E24" s="668"/>
      <c r="F24" s="668"/>
      <c r="G24" s="668"/>
      <c r="H24" s="668"/>
      <c r="I24" s="668"/>
      <c r="J24" s="668"/>
      <c r="K24" s="668"/>
      <c r="L24" s="668"/>
      <c r="M24" s="668"/>
    </row>
    <row r="25" spans="1:13">
      <c r="A25" s="1248"/>
      <c r="B25" s="1248"/>
      <c r="C25" s="465" t="s">
        <v>922</v>
      </c>
      <c r="D25" s="468"/>
      <c r="E25" s="465"/>
      <c r="F25" s="465" t="s">
        <v>923</v>
      </c>
      <c r="G25" s="468"/>
      <c r="H25" s="465"/>
      <c r="I25" s="465" t="s">
        <v>924</v>
      </c>
      <c r="J25" s="669" t="s">
        <v>918</v>
      </c>
      <c r="K25" s="465"/>
      <c r="L25" s="465"/>
      <c r="M25" s="465"/>
    </row>
    <row r="26" spans="1:13">
      <c r="A26" s="1248"/>
      <c r="B26" s="1248"/>
      <c r="C26" s="465" t="s">
        <v>925</v>
      </c>
      <c r="D26" s="259"/>
      <c r="E26" s="465"/>
      <c r="F26" s="465" t="s">
        <v>926</v>
      </c>
      <c r="G26" s="259"/>
      <c r="H26" s="465"/>
      <c r="I26" s="465"/>
      <c r="J26" s="465"/>
      <c r="K26" s="465"/>
      <c r="L26" s="465"/>
      <c r="M26" s="465"/>
    </row>
    <row r="27" spans="1:13">
      <c r="A27" s="1248"/>
      <c r="B27" s="1249"/>
      <c r="C27" s="465"/>
      <c r="D27" s="465"/>
      <c r="E27" s="465"/>
      <c r="F27" s="465"/>
      <c r="G27" s="465"/>
      <c r="H27" s="465"/>
      <c r="I27" s="465"/>
      <c r="J27" s="465"/>
      <c r="K27" s="465"/>
      <c r="L27" s="465"/>
      <c r="M27" s="465"/>
    </row>
    <row r="28" spans="1:13">
      <c r="A28" s="1248"/>
      <c r="B28" s="262" t="s">
        <v>928</v>
      </c>
      <c r="C28" s="477"/>
      <c r="D28" s="478"/>
      <c r="E28" s="478"/>
      <c r="F28" s="478"/>
      <c r="G28" s="478"/>
      <c r="H28" s="478"/>
      <c r="I28" s="478"/>
      <c r="J28" s="478"/>
      <c r="K28" s="478"/>
      <c r="L28" s="478"/>
      <c r="M28" s="479"/>
    </row>
    <row r="29" spans="1:13">
      <c r="A29" s="1248"/>
      <c r="B29" s="262"/>
      <c r="C29" s="480" t="s">
        <v>929</v>
      </c>
      <c r="D29" s="481">
        <v>1</v>
      </c>
      <c r="E29" s="474"/>
      <c r="F29" s="482" t="s">
        <v>930</v>
      </c>
      <c r="G29" s="468">
        <v>2022</v>
      </c>
      <c r="H29" s="474"/>
      <c r="I29" s="482" t="s">
        <v>931</v>
      </c>
      <c r="J29" s="266" t="s">
        <v>863</v>
      </c>
      <c r="K29" s="502"/>
      <c r="L29" s="498"/>
      <c r="M29" s="483"/>
    </row>
    <row r="30" spans="1:13">
      <c r="A30" s="1248"/>
      <c r="B30" s="236"/>
      <c r="C30" s="470"/>
      <c r="D30" s="471"/>
      <c r="E30" s="471"/>
      <c r="F30" s="471"/>
      <c r="G30" s="471"/>
      <c r="H30" s="471"/>
      <c r="I30" s="471"/>
      <c r="J30" s="471"/>
      <c r="K30" s="471"/>
      <c r="L30" s="471"/>
      <c r="M30" s="472"/>
    </row>
    <row r="31" spans="1:13">
      <c r="A31" s="1248"/>
      <c r="B31" s="1244" t="s">
        <v>933</v>
      </c>
      <c r="C31" s="484"/>
      <c r="D31" s="485"/>
      <c r="E31" s="485"/>
      <c r="F31" s="485"/>
      <c r="G31" s="485"/>
      <c r="H31" s="485"/>
      <c r="I31" s="485"/>
      <c r="J31" s="485"/>
      <c r="K31" s="485"/>
      <c r="L31" s="452"/>
      <c r="M31" s="453"/>
    </row>
    <row r="32" spans="1:13">
      <c r="A32" s="1248"/>
      <c r="B32" s="1245"/>
      <c r="C32" s="486" t="s">
        <v>934</v>
      </c>
      <c r="D32" s="487">
        <v>2023</v>
      </c>
      <c r="E32" s="488"/>
      <c r="F32" s="474" t="s">
        <v>935</v>
      </c>
      <c r="G32" s="489" t="s">
        <v>936</v>
      </c>
      <c r="H32" s="488"/>
      <c r="I32" s="482"/>
      <c r="J32" s="488"/>
      <c r="K32" s="488"/>
      <c r="L32" s="232"/>
      <c r="M32" s="475"/>
    </row>
    <row r="33" spans="1:13">
      <c r="A33" s="1248"/>
      <c r="B33" s="1246"/>
      <c r="C33" s="470"/>
      <c r="D33" s="490"/>
      <c r="E33" s="491"/>
      <c r="F33" s="471"/>
      <c r="G33" s="491"/>
      <c r="H33" s="491"/>
      <c r="I33" s="492"/>
      <c r="J33" s="491"/>
      <c r="K33" s="491"/>
      <c r="L33" s="250"/>
      <c r="M33" s="319"/>
    </row>
    <row r="34" spans="1:13">
      <c r="A34" s="1248"/>
      <c r="B34" s="1244" t="s">
        <v>937</v>
      </c>
      <c r="C34" s="493"/>
      <c r="D34" s="494"/>
      <c r="E34" s="494"/>
      <c r="F34" s="494"/>
      <c r="G34" s="494"/>
      <c r="H34" s="494"/>
      <c r="I34" s="494"/>
      <c r="J34" s="494"/>
      <c r="K34" s="494"/>
      <c r="L34" s="494"/>
      <c r="M34" s="495"/>
    </row>
    <row r="35" spans="1:13">
      <c r="A35" s="1248"/>
      <c r="B35" s="1245"/>
      <c r="C35" s="463"/>
      <c r="D35" s="474"/>
      <c r="E35" s="474"/>
      <c r="F35" s="474" t="s">
        <v>938</v>
      </c>
      <c r="G35" s="474"/>
      <c r="H35" s="202" t="s">
        <v>939</v>
      </c>
      <c r="I35" s="202"/>
      <c r="J35" s="202" t="s">
        <v>940</v>
      </c>
      <c r="K35" s="474"/>
      <c r="L35" s="474" t="s">
        <v>941</v>
      </c>
      <c r="M35" s="496"/>
    </row>
    <row r="36" spans="1:13">
      <c r="A36" s="1248"/>
      <c r="B36" s="1245"/>
      <c r="C36" s="463"/>
      <c r="D36" s="467"/>
      <c r="E36" s="498"/>
      <c r="F36" s="498">
        <v>1</v>
      </c>
      <c r="G36" s="498">
        <v>2023</v>
      </c>
      <c r="H36" s="498">
        <v>1</v>
      </c>
      <c r="I36" s="498">
        <v>2024</v>
      </c>
      <c r="J36" s="498">
        <v>1</v>
      </c>
      <c r="K36" s="498">
        <v>2025</v>
      </c>
      <c r="L36" s="498">
        <v>1</v>
      </c>
      <c r="M36" s="499">
        <v>2026</v>
      </c>
    </row>
    <row r="37" spans="1:13">
      <c r="A37" s="1248"/>
      <c r="B37" s="1245"/>
      <c r="C37" s="463"/>
      <c r="D37" s="474" t="s">
        <v>942</v>
      </c>
      <c r="E37" s="474"/>
      <c r="F37" s="474" t="s">
        <v>943</v>
      </c>
      <c r="G37" s="474"/>
      <c r="H37" s="202" t="s">
        <v>944</v>
      </c>
      <c r="I37" s="202"/>
      <c r="J37" s="202" t="s">
        <v>945</v>
      </c>
      <c r="K37" s="474"/>
      <c r="L37" s="474" t="s">
        <v>946</v>
      </c>
      <c r="M37" s="462"/>
    </row>
    <row r="38" spans="1:13">
      <c r="A38" s="1248"/>
      <c r="B38" s="1245"/>
      <c r="C38" s="463"/>
      <c r="D38" s="467">
        <v>1</v>
      </c>
      <c r="E38" s="498">
        <v>2027</v>
      </c>
      <c r="F38" s="498">
        <v>1</v>
      </c>
      <c r="G38" s="498">
        <v>2028</v>
      </c>
      <c r="H38" s="498">
        <v>1</v>
      </c>
      <c r="I38" s="498">
        <v>2029</v>
      </c>
      <c r="J38" s="498">
        <v>1</v>
      </c>
      <c r="K38" s="498">
        <v>2030</v>
      </c>
      <c r="L38" s="498">
        <v>1</v>
      </c>
      <c r="M38" s="499">
        <v>2031</v>
      </c>
    </row>
    <row r="39" spans="1:13">
      <c r="A39" s="1248"/>
      <c r="B39" s="1245"/>
      <c r="C39" s="463"/>
      <c r="D39" s="474" t="s">
        <v>947</v>
      </c>
      <c r="E39" s="474"/>
      <c r="F39" s="474" t="s">
        <v>948</v>
      </c>
      <c r="G39" s="474"/>
      <c r="H39" s="202" t="s">
        <v>949</v>
      </c>
      <c r="I39" s="202"/>
      <c r="J39" s="202" t="s">
        <v>950</v>
      </c>
      <c r="K39" s="474"/>
      <c r="L39" s="474" t="s">
        <v>951</v>
      </c>
      <c r="M39" s="462"/>
    </row>
    <row r="40" spans="1:13">
      <c r="A40" s="1248"/>
      <c r="B40" s="1245"/>
      <c r="C40" s="463"/>
      <c r="D40" s="467">
        <v>1</v>
      </c>
      <c r="E40" s="498">
        <v>2032</v>
      </c>
      <c r="F40" s="498">
        <v>1</v>
      </c>
      <c r="G40" s="498">
        <v>2033</v>
      </c>
      <c r="H40" s="498">
        <v>1</v>
      </c>
      <c r="I40" s="498">
        <v>2034</v>
      </c>
      <c r="J40" s="498">
        <v>1</v>
      </c>
      <c r="K40" s="498">
        <v>2035</v>
      </c>
      <c r="L40" s="498">
        <v>1</v>
      </c>
      <c r="M40" s="499">
        <v>2036</v>
      </c>
    </row>
    <row r="41" spans="1:13">
      <c r="A41" s="1248"/>
      <c r="B41" s="1245"/>
      <c r="C41" s="463"/>
      <c r="D41" s="502" t="s">
        <v>952</v>
      </c>
      <c r="E41" s="502"/>
      <c r="F41" s="502" t="s">
        <v>953</v>
      </c>
      <c r="G41" s="502"/>
      <c r="H41" s="478" t="s">
        <v>954</v>
      </c>
      <c r="I41" s="478"/>
      <c r="J41" s="478" t="s">
        <v>955</v>
      </c>
      <c r="K41" s="478"/>
      <c r="L41" s="627" t="s">
        <v>957</v>
      </c>
      <c r="M41" s="479"/>
    </row>
    <row r="42" spans="1:13">
      <c r="A42" s="1248"/>
      <c r="B42" s="1245"/>
      <c r="C42" s="463"/>
      <c r="D42" s="467">
        <v>1</v>
      </c>
      <c r="E42" s="498">
        <v>2037</v>
      </c>
      <c r="F42" s="498">
        <v>1</v>
      </c>
      <c r="G42" s="498">
        <v>2038</v>
      </c>
      <c r="H42" s="498">
        <v>1</v>
      </c>
      <c r="I42" s="498">
        <v>2039</v>
      </c>
      <c r="J42" s="498">
        <v>1</v>
      </c>
      <c r="K42" s="498">
        <v>2040</v>
      </c>
      <c r="L42" s="1430">
        <f>D36+F36+H36+J36+L36+D38+F38+H38+J38+L38+D40+F40+H40+J40+L40+D42+F42+H42+J42</f>
        <v>18</v>
      </c>
      <c r="M42" s="1188"/>
    </row>
    <row r="43" spans="1:13">
      <c r="A43" s="1248"/>
      <c r="B43" s="1245"/>
      <c r="C43" s="504"/>
      <c r="D43" s="627"/>
      <c r="E43" s="502"/>
      <c r="F43" s="627"/>
      <c r="G43" s="502"/>
      <c r="H43" s="505"/>
      <c r="I43" s="471"/>
      <c r="J43" s="505"/>
      <c r="K43" s="471"/>
      <c r="L43" s="505"/>
      <c r="M43" s="472"/>
    </row>
    <row r="44" spans="1:13">
      <c r="A44" s="1248"/>
      <c r="B44" s="1244" t="s">
        <v>958</v>
      </c>
      <c r="C44" s="473"/>
      <c r="D44" s="457"/>
      <c r="E44" s="457"/>
      <c r="F44" s="457"/>
      <c r="G44" s="457"/>
      <c r="H44" s="457"/>
      <c r="I44" s="457"/>
      <c r="J44" s="457"/>
      <c r="K44" s="457"/>
      <c r="L44" s="232"/>
      <c r="M44" s="475"/>
    </row>
    <row r="45" spans="1:13">
      <c r="A45" s="1248"/>
      <c r="B45" s="1245"/>
      <c r="C45" s="506"/>
      <c r="D45" s="365" t="s">
        <v>93</v>
      </c>
      <c r="E45" s="366" t="s">
        <v>95</v>
      </c>
      <c r="F45" s="1293" t="s">
        <v>959</v>
      </c>
      <c r="G45" s="1266"/>
      <c r="H45" s="1183"/>
      <c r="I45" s="1183"/>
      <c r="J45" s="1234"/>
      <c r="K45" s="507" t="s">
        <v>960</v>
      </c>
      <c r="L45" s="1255"/>
      <c r="M45" s="1237"/>
    </row>
    <row r="46" spans="1:13">
      <c r="A46" s="1248"/>
      <c r="B46" s="1245"/>
      <c r="C46" s="506"/>
      <c r="D46" s="260"/>
      <c r="E46" s="467" t="s">
        <v>992</v>
      </c>
      <c r="F46" s="1260"/>
      <c r="G46" s="1235"/>
      <c r="H46" s="1180"/>
      <c r="I46" s="1180"/>
      <c r="J46" s="1181"/>
      <c r="K46" s="232"/>
      <c r="L46" s="1235"/>
      <c r="M46" s="1238"/>
    </row>
    <row r="47" spans="1:13">
      <c r="A47" s="1248"/>
      <c r="B47" s="1246"/>
      <c r="C47" s="508"/>
      <c r="D47" s="250"/>
      <c r="E47" s="250"/>
      <c r="F47" s="250"/>
      <c r="G47" s="250"/>
      <c r="H47" s="250"/>
      <c r="I47" s="250"/>
      <c r="J47" s="250"/>
      <c r="K47" s="250"/>
      <c r="L47" s="232"/>
      <c r="M47" s="475"/>
    </row>
    <row r="48" spans="1:13">
      <c r="A48" s="1248"/>
      <c r="B48" s="610" t="s">
        <v>961</v>
      </c>
      <c r="C48" s="1297" t="s">
        <v>1267</v>
      </c>
      <c r="D48" s="1175"/>
      <c r="E48" s="1175"/>
      <c r="F48" s="1175"/>
      <c r="G48" s="1175"/>
      <c r="H48" s="1175"/>
      <c r="I48" s="1175"/>
      <c r="J48" s="1175"/>
      <c r="K48" s="1175"/>
      <c r="L48" s="1175"/>
      <c r="M48" s="1188"/>
    </row>
    <row r="49" spans="1:13">
      <c r="A49" s="1248"/>
      <c r="B49" s="610" t="s">
        <v>996</v>
      </c>
      <c r="C49" s="1398" t="s">
        <v>60</v>
      </c>
      <c r="D49" s="1175"/>
      <c r="E49" s="1175"/>
      <c r="F49" s="1175"/>
      <c r="G49" s="1175"/>
      <c r="H49" s="1175"/>
      <c r="I49" s="1175"/>
      <c r="J49" s="1175"/>
      <c r="K49" s="1175"/>
      <c r="L49" s="1175"/>
      <c r="M49" s="1188"/>
    </row>
    <row r="50" spans="1:13">
      <c r="A50" s="1248"/>
      <c r="B50" s="610" t="s">
        <v>965</v>
      </c>
      <c r="C50" s="1398" t="s">
        <v>1268</v>
      </c>
      <c r="D50" s="1175"/>
      <c r="E50" s="1175"/>
      <c r="F50" s="1175"/>
      <c r="G50" s="1175"/>
      <c r="H50" s="1175"/>
      <c r="I50" s="1175"/>
      <c r="J50" s="1175"/>
      <c r="K50" s="1175"/>
      <c r="L50" s="1175"/>
      <c r="M50" s="1188"/>
    </row>
    <row r="51" spans="1:13">
      <c r="A51" s="1249"/>
      <c r="B51" s="610" t="s">
        <v>966</v>
      </c>
      <c r="C51" s="1297" t="s">
        <v>1269</v>
      </c>
      <c r="D51" s="1175"/>
      <c r="E51" s="1175"/>
      <c r="F51" s="1175"/>
      <c r="G51" s="1175"/>
      <c r="H51" s="1175"/>
      <c r="I51" s="1175"/>
      <c r="J51" s="1175"/>
      <c r="K51" s="1175"/>
      <c r="L51" s="1175"/>
      <c r="M51" s="1188"/>
    </row>
    <row r="52" spans="1:13">
      <c r="A52" s="1425" t="s">
        <v>250</v>
      </c>
      <c r="B52" s="345" t="s">
        <v>968</v>
      </c>
      <c r="C52" s="1398" t="s">
        <v>1270</v>
      </c>
      <c r="D52" s="1175"/>
      <c r="E52" s="1175"/>
      <c r="F52" s="1175"/>
      <c r="G52" s="1175"/>
      <c r="H52" s="1175"/>
      <c r="I52" s="1175"/>
      <c r="J52" s="1175"/>
      <c r="K52" s="1175"/>
      <c r="L52" s="1175"/>
      <c r="M52" s="1188"/>
    </row>
    <row r="53" spans="1:13">
      <c r="A53" s="1248"/>
      <c r="B53" s="345" t="s">
        <v>969</v>
      </c>
      <c r="C53" s="1398" t="s">
        <v>1271</v>
      </c>
      <c r="D53" s="1175"/>
      <c r="E53" s="1175"/>
      <c r="F53" s="1175"/>
      <c r="G53" s="1175"/>
      <c r="H53" s="1175"/>
      <c r="I53" s="1175"/>
      <c r="J53" s="1175"/>
      <c r="K53" s="1175"/>
      <c r="L53" s="1175"/>
      <c r="M53" s="1188"/>
    </row>
    <row r="54" spans="1:13">
      <c r="A54" s="1248"/>
      <c r="B54" s="345" t="s">
        <v>971</v>
      </c>
      <c r="C54" s="1398" t="s">
        <v>60</v>
      </c>
      <c r="D54" s="1175"/>
      <c r="E54" s="1175"/>
      <c r="F54" s="1175"/>
      <c r="G54" s="1175"/>
      <c r="H54" s="1175"/>
      <c r="I54" s="1175"/>
      <c r="J54" s="1175"/>
      <c r="K54" s="1175"/>
      <c r="L54" s="1175"/>
      <c r="M54" s="1188"/>
    </row>
    <row r="55" spans="1:13">
      <c r="A55" s="1248"/>
      <c r="B55" s="345" t="s">
        <v>972</v>
      </c>
      <c r="C55" s="1398" t="s">
        <v>520</v>
      </c>
      <c r="D55" s="1175"/>
      <c r="E55" s="1175"/>
      <c r="F55" s="1175"/>
      <c r="G55" s="1175"/>
      <c r="H55" s="1175"/>
      <c r="I55" s="1175"/>
      <c r="J55" s="1175"/>
      <c r="K55" s="1175"/>
      <c r="L55" s="1175"/>
      <c r="M55" s="1188"/>
    </row>
    <row r="56" spans="1:13">
      <c r="A56" s="1248"/>
      <c r="B56" s="345" t="s">
        <v>973</v>
      </c>
      <c r="C56" s="1421" t="s">
        <v>523</v>
      </c>
      <c r="D56" s="1175"/>
      <c r="E56" s="1175"/>
      <c r="F56" s="1175"/>
      <c r="G56" s="1175"/>
      <c r="H56" s="1175"/>
      <c r="I56" s="1175"/>
      <c r="J56" s="1175"/>
      <c r="K56" s="1175"/>
      <c r="L56" s="1175"/>
      <c r="M56" s="1188"/>
    </row>
    <row r="57" spans="1:13">
      <c r="A57" s="1249"/>
      <c r="B57" s="345" t="s">
        <v>974</v>
      </c>
      <c r="C57" s="1398" t="s">
        <v>522</v>
      </c>
      <c r="D57" s="1175"/>
      <c r="E57" s="1175"/>
      <c r="F57" s="1175"/>
      <c r="G57" s="1175"/>
      <c r="H57" s="1175"/>
      <c r="I57" s="1175"/>
      <c r="J57" s="1175"/>
      <c r="K57" s="1175"/>
      <c r="L57" s="1175"/>
      <c r="M57" s="1188"/>
    </row>
    <row r="58" spans="1:13">
      <c r="A58" s="1425" t="s">
        <v>976</v>
      </c>
      <c r="B58" s="259" t="s">
        <v>977</v>
      </c>
      <c r="C58" s="1297" t="s">
        <v>978</v>
      </c>
      <c r="D58" s="1175"/>
      <c r="E58" s="1175"/>
      <c r="F58" s="1175"/>
      <c r="G58" s="1175"/>
      <c r="H58" s="1175"/>
      <c r="I58" s="1175"/>
      <c r="J58" s="1175"/>
      <c r="K58" s="1175"/>
      <c r="L58" s="1175"/>
      <c r="M58" s="1188"/>
    </row>
    <row r="59" spans="1:13">
      <c r="A59" s="1248"/>
      <c r="B59" s="259" t="s">
        <v>979</v>
      </c>
      <c r="C59" s="1297" t="s">
        <v>980</v>
      </c>
      <c r="D59" s="1175"/>
      <c r="E59" s="1175"/>
      <c r="F59" s="1175"/>
      <c r="G59" s="1175"/>
      <c r="H59" s="1175"/>
      <c r="I59" s="1175"/>
      <c r="J59" s="1175"/>
      <c r="K59" s="1175"/>
      <c r="L59" s="1175"/>
      <c r="M59" s="1188"/>
    </row>
    <row r="60" spans="1:13">
      <c r="A60" s="1249"/>
      <c r="B60" s="670" t="s">
        <v>297</v>
      </c>
      <c r="C60" s="1297" t="s">
        <v>376</v>
      </c>
      <c r="D60" s="1175"/>
      <c r="E60" s="1175"/>
      <c r="F60" s="1175"/>
      <c r="G60" s="1175"/>
      <c r="H60" s="1175"/>
      <c r="I60" s="1175"/>
      <c r="J60" s="1175"/>
      <c r="K60" s="1175"/>
      <c r="L60" s="1175"/>
      <c r="M60" s="1188"/>
    </row>
    <row r="61" spans="1:13">
      <c r="A61" s="671" t="s">
        <v>254</v>
      </c>
      <c r="B61" s="68"/>
      <c r="C61" s="1375" t="s">
        <v>1272</v>
      </c>
      <c r="D61" s="1180"/>
      <c r="E61" s="1180"/>
      <c r="F61" s="1180"/>
      <c r="G61" s="1180"/>
      <c r="H61" s="1180"/>
      <c r="I61" s="1180"/>
      <c r="J61" s="1180"/>
      <c r="K61" s="1180"/>
      <c r="L61" s="1180"/>
      <c r="M61" s="1181"/>
    </row>
    <row r="62" spans="1:13"/>
    <row r="63" spans="1:13"/>
    <row r="64" spans="1:13"/>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sheetData>
  <mergeCells count="52">
    <mergeCell ref="C61:M61"/>
    <mergeCell ref="C51:M51"/>
    <mergeCell ref="C52:M52"/>
    <mergeCell ref="C53:M53"/>
    <mergeCell ref="C54:M54"/>
    <mergeCell ref="C55:M55"/>
    <mergeCell ref="C56:M56"/>
    <mergeCell ref="C57:M57"/>
    <mergeCell ref="C48:M48"/>
    <mergeCell ref="C49:M49"/>
    <mergeCell ref="C50:M50"/>
    <mergeCell ref="A52:A57"/>
    <mergeCell ref="A58:A60"/>
    <mergeCell ref="C58:M58"/>
    <mergeCell ref="C59:M59"/>
    <mergeCell ref="C60:M60"/>
    <mergeCell ref="C15:M15"/>
    <mergeCell ref="C16:M16"/>
    <mergeCell ref="C17:M17"/>
    <mergeCell ref="L42:M42"/>
    <mergeCell ref="F45:F46"/>
    <mergeCell ref="G45:J46"/>
    <mergeCell ref="L45:M46"/>
    <mergeCell ref="C11:M11"/>
    <mergeCell ref="C12:M12"/>
    <mergeCell ref="C13:M13"/>
    <mergeCell ref="C14:D14"/>
    <mergeCell ref="F14:M14"/>
    <mergeCell ref="I7:M7"/>
    <mergeCell ref="C7:D7"/>
    <mergeCell ref="E7:G7"/>
    <mergeCell ref="E9:G9"/>
    <mergeCell ref="C10:D10"/>
    <mergeCell ref="E10:G10"/>
    <mergeCell ref="I10:J10"/>
    <mergeCell ref="C5:M5"/>
    <mergeCell ref="C6:L6"/>
    <mergeCell ref="B1:M1"/>
    <mergeCell ref="C2:M2"/>
    <mergeCell ref="C3:M3"/>
    <mergeCell ref="D4:E4"/>
    <mergeCell ref="F4:G4"/>
    <mergeCell ref="H4:M4"/>
    <mergeCell ref="B34:B43"/>
    <mergeCell ref="B44:B47"/>
    <mergeCell ref="A2:A15"/>
    <mergeCell ref="B8:B10"/>
    <mergeCell ref="B14:B15"/>
    <mergeCell ref="A16:A51"/>
    <mergeCell ref="B18:B23"/>
    <mergeCell ref="B24:B27"/>
    <mergeCell ref="B31:B33"/>
  </mergeCells>
  <hyperlinks>
    <hyperlink ref="B2" location="'Plan de acción'!A1" display="Nombre del indicador" xr:uid="{00000000-0004-0000-1E00-000000000000}"/>
    <hyperlink ref="C56" r:id="rId1" xr:uid="{00000000-0004-0000-1E00-000001000000}"/>
  </hyperlink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70C0"/>
  </sheetPr>
  <dimension ref="A1:M58"/>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1273</v>
      </c>
      <c r="C1" s="230"/>
      <c r="D1" s="230"/>
      <c r="E1" s="230"/>
      <c r="F1" s="230"/>
      <c r="G1" s="230"/>
      <c r="H1" s="230"/>
      <c r="I1" s="230"/>
      <c r="J1" s="230"/>
      <c r="K1" s="230"/>
      <c r="L1" s="230"/>
      <c r="M1" s="231"/>
    </row>
    <row r="2" spans="1:13" ht="15.75" customHeight="1">
      <c r="A2" s="1242" t="s">
        <v>890</v>
      </c>
      <c r="B2" s="233" t="s">
        <v>891</v>
      </c>
      <c r="C2" s="1393" t="s">
        <v>1274</v>
      </c>
      <c r="D2" s="1367"/>
      <c r="E2" s="1367"/>
      <c r="F2" s="1367"/>
      <c r="G2" s="1367"/>
      <c r="H2" s="1367"/>
      <c r="I2" s="1367"/>
      <c r="J2" s="1367"/>
      <c r="K2" s="1367"/>
      <c r="L2" s="1367"/>
      <c r="M2" s="1368"/>
    </row>
    <row r="3" spans="1:13" ht="15.75" customHeight="1">
      <c r="A3" s="1241"/>
      <c r="B3" s="235" t="s">
        <v>982</v>
      </c>
      <c r="C3" s="1270" t="s">
        <v>1275</v>
      </c>
      <c r="D3" s="1175"/>
      <c r="E3" s="1175"/>
      <c r="F3" s="1175"/>
      <c r="G3" s="1175"/>
      <c r="H3" s="1175"/>
      <c r="I3" s="1175"/>
      <c r="J3" s="1175"/>
      <c r="K3" s="1175"/>
      <c r="L3" s="1175"/>
      <c r="M3" s="1322"/>
    </row>
    <row r="4" spans="1:13" ht="15.75" customHeight="1">
      <c r="A4" s="1241"/>
      <c r="B4" s="236" t="s">
        <v>293</v>
      </c>
      <c r="C4" s="290" t="s">
        <v>95</v>
      </c>
      <c r="D4" s="624"/>
      <c r="E4" s="625"/>
      <c r="F4" s="1394" t="s">
        <v>294</v>
      </c>
      <c r="G4" s="1188"/>
      <c r="H4" s="466"/>
      <c r="I4" s="626"/>
      <c r="J4" s="626"/>
      <c r="K4" s="626"/>
      <c r="L4" s="626"/>
      <c r="M4" s="641"/>
    </row>
    <row r="5" spans="1:13" ht="15.75" customHeight="1">
      <c r="A5" s="1241"/>
      <c r="B5" s="236" t="s">
        <v>898</v>
      </c>
      <c r="C5" s="290"/>
      <c r="D5" s="626"/>
      <c r="E5" s="626"/>
      <c r="F5" s="626"/>
      <c r="G5" s="626"/>
      <c r="H5" s="626"/>
      <c r="I5" s="626"/>
      <c r="J5" s="626"/>
      <c r="K5" s="626"/>
      <c r="L5" s="626"/>
      <c r="M5" s="641"/>
    </row>
    <row r="6" spans="1:13" ht="15.75" customHeight="1">
      <c r="A6" s="1241"/>
      <c r="B6" s="236" t="s">
        <v>900</v>
      </c>
      <c r="C6" s="290"/>
      <c r="D6" s="626"/>
      <c r="E6" s="626"/>
      <c r="F6" s="626"/>
      <c r="G6" s="626"/>
      <c r="H6" s="626"/>
      <c r="I6" s="626"/>
      <c r="J6" s="626"/>
      <c r="K6" s="626"/>
      <c r="L6" s="626"/>
      <c r="M6" s="641"/>
    </row>
    <row r="7" spans="1:13" ht="15.75" customHeight="1">
      <c r="A7" s="1241"/>
      <c r="B7" s="235" t="s">
        <v>902</v>
      </c>
      <c r="C7" s="1268" t="s">
        <v>43</v>
      </c>
      <c r="D7" s="1175"/>
      <c r="E7" s="448"/>
      <c r="F7" s="448"/>
      <c r="G7" s="449"/>
      <c r="H7" s="450" t="s">
        <v>297</v>
      </c>
      <c r="I7" s="1431" t="s">
        <v>107</v>
      </c>
      <c r="J7" s="1175"/>
      <c r="K7" s="1175"/>
      <c r="L7" s="1175"/>
      <c r="M7" s="1322"/>
    </row>
    <row r="8" spans="1:13" ht="15.75" customHeight="1">
      <c r="A8" s="1241"/>
      <c r="B8" s="1244" t="s">
        <v>903</v>
      </c>
      <c r="C8" s="451"/>
      <c r="D8" s="246"/>
      <c r="E8" s="246"/>
      <c r="F8" s="246"/>
      <c r="G8" s="246"/>
      <c r="H8" s="246"/>
      <c r="I8" s="246"/>
      <c r="J8" s="246"/>
      <c r="K8" s="246"/>
      <c r="L8" s="452"/>
      <c r="M8" s="453"/>
    </row>
    <row r="9" spans="1:13" ht="15.75" customHeight="1">
      <c r="A9" s="1241"/>
      <c r="B9" s="1245"/>
      <c r="C9" s="1251"/>
      <c r="D9" s="1252"/>
      <c r="E9" s="1252"/>
      <c r="F9" s="1253" t="s">
        <v>530</v>
      </c>
      <c r="G9" s="1180"/>
      <c r="H9" s="1180"/>
      <c r="I9" s="232"/>
      <c r="J9" s="232"/>
      <c r="K9" s="232"/>
      <c r="L9" s="232"/>
      <c r="M9" s="475"/>
    </row>
    <row r="10" spans="1:13" ht="15.75" customHeight="1">
      <c r="A10" s="1241"/>
      <c r="B10" s="1246"/>
      <c r="C10" s="1340"/>
      <c r="D10" s="1180"/>
      <c r="E10" s="249"/>
      <c r="F10" s="1253" t="s">
        <v>297</v>
      </c>
      <c r="G10" s="1180"/>
      <c r="H10" s="1180"/>
      <c r="I10" s="1253"/>
      <c r="J10" s="1180"/>
      <c r="K10" s="249"/>
      <c r="L10" s="250"/>
      <c r="M10" s="319"/>
    </row>
    <row r="11" spans="1:13" ht="36.75" customHeight="1">
      <c r="A11" s="1241"/>
      <c r="B11" s="235" t="s">
        <v>905</v>
      </c>
      <c r="C11" s="1289" t="s">
        <v>1276</v>
      </c>
      <c r="D11" s="1175"/>
      <c r="E11" s="1175"/>
      <c r="F11" s="1175"/>
      <c r="G11" s="1175"/>
      <c r="H11" s="1175"/>
      <c r="I11" s="1175"/>
      <c r="J11" s="1175"/>
      <c r="K11" s="1175"/>
      <c r="L11" s="1175"/>
      <c r="M11" s="1322"/>
    </row>
    <row r="12" spans="1:13" ht="54.75" customHeight="1">
      <c r="A12" s="1241"/>
      <c r="B12" s="235" t="s">
        <v>985</v>
      </c>
      <c r="C12" s="1289" t="s">
        <v>1277</v>
      </c>
      <c r="D12" s="1175"/>
      <c r="E12" s="1175"/>
      <c r="F12" s="1175"/>
      <c r="G12" s="1175"/>
      <c r="H12" s="1175"/>
      <c r="I12" s="1175"/>
      <c r="J12" s="1175"/>
      <c r="K12" s="1175"/>
      <c r="L12" s="1175"/>
      <c r="M12" s="1322"/>
    </row>
    <row r="13" spans="1:13" ht="15.75" customHeight="1">
      <c r="A13" s="1241"/>
      <c r="B13" s="235" t="s">
        <v>987</v>
      </c>
      <c r="C13" s="1270" t="s">
        <v>1153</v>
      </c>
      <c r="D13" s="1175"/>
      <c r="E13" s="1175"/>
      <c r="F13" s="1175"/>
      <c r="G13" s="1175"/>
      <c r="H13" s="1175"/>
      <c r="I13" s="1175"/>
      <c r="J13" s="1175"/>
      <c r="K13" s="1175"/>
      <c r="L13" s="1175"/>
      <c r="M13" s="1188"/>
    </row>
    <row r="14" spans="1:13" ht="15.75" customHeight="1">
      <c r="A14" s="1241"/>
      <c r="B14" s="1244" t="s">
        <v>989</v>
      </c>
      <c r="C14" s="1257" t="s">
        <v>59</v>
      </c>
      <c r="D14" s="1188"/>
      <c r="E14" s="377" t="s">
        <v>108</v>
      </c>
      <c r="F14" s="259" t="s">
        <v>528</v>
      </c>
      <c r="G14" s="478"/>
      <c r="H14" s="478"/>
      <c r="I14" s="478"/>
      <c r="J14" s="478"/>
      <c r="K14" s="478"/>
      <c r="L14" s="452"/>
      <c r="M14" s="453"/>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89" t="s">
        <v>1278</v>
      </c>
      <c r="D16" s="1175"/>
      <c r="E16" s="1175"/>
      <c r="F16" s="1175"/>
      <c r="G16" s="1175"/>
      <c r="H16" s="1175"/>
      <c r="I16" s="1175"/>
      <c r="J16" s="1175"/>
      <c r="K16" s="1175"/>
      <c r="L16" s="1175"/>
      <c r="M16" s="1322"/>
    </row>
    <row r="17" spans="1:13" ht="15.75" customHeight="1">
      <c r="A17" s="1241"/>
      <c r="B17" s="235" t="s">
        <v>990</v>
      </c>
      <c r="C17" s="1289" t="s">
        <v>1279</v>
      </c>
      <c r="D17" s="1175"/>
      <c r="E17" s="1175"/>
      <c r="F17" s="1175"/>
      <c r="G17" s="1175"/>
      <c r="H17" s="1175"/>
      <c r="I17" s="1175"/>
      <c r="J17" s="1175"/>
      <c r="K17" s="1175"/>
      <c r="L17" s="1175"/>
      <c r="M17" s="1322"/>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t="s">
        <v>918</v>
      </c>
      <c r="E22" s="465" t="s">
        <v>917</v>
      </c>
      <c r="F22" s="467"/>
      <c r="G22" s="465"/>
      <c r="H22" s="461"/>
      <c r="I22" s="465"/>
      <c r="J22" s="461"/>
      <c r="K22" s="465"/>
      <c r="L22" s="465"/>
      <c r="M22" s="462"/>
    </row>
    <row r="23" spans="1:13" ht="15.75" customHeight="1">
      <c r="A23" s="1241"/>
      <c r="B23" s="1245"/>
      <c r="C23" s="463" t="s">
        <v>105</v>
      </c>
      <c r="D23" s="468"/>
      <c r="E23" s="465" t="s">
        <v>919</v>
      </c>
      <c r="F23" s="249"/>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918</v>
      </c>
      <c r="K26" s="474"/>
      <c r="L26" s="232"/>
      <c r="M26" s="475"/>
    </row>
    <row r="27" spans="1:13" ht="15.75" customHeight="1">
      <c r="A27" s="1241"/>
      <c r="B27" s="1245"/>
      <c r="C27" s="463" t="s">
        <v>925</v>
      </c>
      <c r="D27" s="259"/>
      <c r="E27" s="232"/>
      <c r="F27" s="465" t="s">
        <v>926</v>
      </c>
      <c r="G27" s="468"/>
      <c r="H27" s="232"/>
      <c r="I27" s="210"/>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t="s">
        <v>509</v>
      </c>
      <c r="E30" s="474"/>
      <c r="F30" s="482" t="s">
        <v>930</v>
      </c>
      <c r="G30" s="468" t="s">
        <v>509</v>
      </c>
      <c r="H30" s="474"/>
      <c r="I30" s="482" t="s">
        <v>931</v>
      </c>
      <c r="J30" s="266" t="s">
        <v>509</v>
      </c>
      <c r="K30" s="502"/>
      <c r="L30" s="49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2023</v>
      </c>
      <c r="E33" s="488"/>
      <c r="F33" s="474" t="s">
        <v>935</v>
      </c>
      <c r="G33" s="489" t="s">
        <v>1280</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279"/>
      <c r="I35" s="279"/>
      <c r="J35" s="279"/>
      <c r="K35" s="279"/>
      <c r="L35" s="279"/>
      <c r="M35" s="279"/>
    </row>
    <row r="36" spans="1:13" ht="15.75" customHeight="1">
      <c r="A36" s="1241"/>
      <c r="B36" s="1245"/>
      <c r="C36" s="463"/>
      <c r="D36" s="474" t="s">
        <v>938</v>
      </c>
      <c r="E36" s="474"/>
      <c r="F36" s="474" t="s">
        <v>939</v>
      </c>
      <c r="G36" s="474"/>
      <c r="H36" s="279" t="s">
        <v>957</v>
      </c>
      <c r="I36" s="279"/>
      <c r="J36" s="279"/>
      <c r="K36" s="279"/>
      <c r="L36" s="279"/>
      <c r="M36" s="279"/>
    </row>
    <row r="37" spans="1:13" ht="15.75" customHeight="1">
      <c r="A37" s="1241"/>
      <c r="B37" s="1245"/>
      <c r="C37" s="463"/>
      <c r="D37" s="266">
        <v>1</v>
      </c>
      <c r="E37" s="498">
        <v>2023</v>
      </c>
      <c r="F37" s="266">
        <v>1</v>
      </c>
      <c r="G37" s="502">
        <v>2024</v>
      </c>
      <c r="H37" s="1254">
        <f>D37+F37</f>
        <v>2</v>
      </c>
      <c r="I37" s="1188"/>
      <c r="J37" s="279"/>
      <c r="K37" s="279"/>
      <c r="L37" s="279"/>
      <c r="M37" s="279"/>
    </row>
    <row r="38" spans="1:13" ht="15.75" customHeight="1">
      <c r="A38" s="1241"/>
      <c r="B38" s="1245"/>
      <c r="C38" s="463"/>
      <c r="D38" s="474"/>
      <c r="E38" s="474"/>
      <c r="F38" s="474"/>
      <c r="G38" s="474"/>
      <c r="H38" s="474"/>
      <c r="I38" s="474"/>
      <c r="J38" s="279"/>
      <c r="K38" s="279"/>
      <c r="L38" s="279"/>
      <c r="M38" s="279"/>
    </row>
    <row r="39" spans="1:13" ht="15.75" customHeight="1">
      <c r="A39" s="1241"/>
      <c r="B39" s="1245"/>
      <c r="C39" s="463"/>
      <c r="D39" s="474"/>
      <c r="E39" s="474"/>
      <c r="F39" s="474"/>
      <c r="G39" s="474"/>
      <c r="H39" s="474"/>
      <c r="I39" s="474"/>
      <c r="J39" s="279"/>
      <c r="K39" s="279"/>
      <c r="L39" s="279"/>
      <c r="M39" s="279"/>
    </row>
    <row r="40" spans="1:13" ht="15.75" customHeight="1">
      <c r="A40" s="1241"/>
      <c r="B40" s="1245"/>
      <c r="C40" s="504"/>
      <c r="D40" s="505"/>
      <c r="E40" s="471"/>
      <c r="F40" s="505"/>
      <c r="G40" s="471"/>
      <c r="H40" s="505"/>
      <c r="I40" s="471"/>
      <c r="J40" s="505"/>
      <c r="K40" s="471"/>
      <c r="L40" s="505"/>
      <c r="M40" s="472"/>
    </row>
    <row r="41" spans="1:13" ht="18" customHeight="1">
      <c r="A41" s="1241"/>
      <c r="B41" s="1244" t="s">
        <v>958</v>
      </c>
      <c r="C41" s="473"/>
      <c r="D41" s="457"/>
      <c r="E41" s="457"/>
      <c r="F41" s="457"/>
      <c r="G41" s="457"/>
      <c r="H41" s="457"/>
      <c r="I41" s="457"/>
      <c r="J41" s="457"/>
      <c r="K41" s="457"/>
      <c r="L41" s="232"/>
      <c r="M41" s="475"/>
    </row>
    <row r="42" spans="1:13" ht="15.75" customHeight="1">
      <c r="A42" s="1241"/>
      <c r="B42" s="1245"/>
      <c r="C42" s="506"/>
      <c r="D42" s="365" t="s">
        <v>93</v>
      </c>
      <c r="E42" s="366" t="s">
        <v>95</v>
      </c>
      <c r="F42" s="1293" t="s">
        <v>959</v>
      </c>
      <c r="G42" s="1266"/>
      <c r="H42" s="1183"/>
      <c r="I42" s="1183"/>
      <c r="J42" s="1234"/>
      <c r="K42" s="507" t="s">
        <v>960</v>
      </c>
      <c r="L42" s="1255"/>
      <c r="M42" s="1237"/>
    </row>
    <row r="43" spans="1:13" ht="15.75" customHeight="1">
      <c r="A43" s="1241"/>
      <c r="B43" s="1245"/>
      <c r="C43" s="506"/>
      <c r="D43" s="260"/>
      <c r="E43" s="467" t="s">
        <v>918</v>
      </c>
      <c r="F43" s="1260"/>
      <c r="G43" s="1235"/>
      <c r="H43" s="1180"/>
      <c r="I43" s="1180"/>
      <c r="J43" s="1181"/>
      <c r="K43" s="232"/>
      <c r="L43" s="1235"/>
      <c r="M43" s="1238"/>
    </row>
    <row r="44" spans="1:13" ht="15.75" customHeight="1">
      <c r="A44" s="1241"/>
      <c r="B44" s="1246"/>
      <c r="C44" s="508"/>
      <c r="D44" s="250"/>
      <c r="E44" s="250"/>
      <c r="F44" s="250"/>
      <c r="G44" s="250"/>
      <c r="H44" s="250"/>
      <c r="I44" s="250"/>
      <c r="J44" s="250"/>
      <c r="K44" s="250"/>
      <c r="L44" s="232"/>
      <c r="M44" s="475"/>
    </row>
    <row r="45" spans="1:13" ht="15.75" customHeight="1">
      <c r="A45" s="1241"/>
      <c r="B45" s="235" t="s">
        <v>961</v>
      </c>
      <c r="C45" s="1270" t="s">
        <v>1281</v>
      </c>
      <c r="D45" s="1175"/>
      <c r="E45" s="1175"/>
      <c r="F45" s="1175"/>
      <c r="G45" s="1175"/>
      <c r="H45" s="1175"/>
      <c r="I45" s="1175"/>
      <c r="J45" s="1175"/>
      <c r="K45" s="1175"/>
      <c r="L45" s="1175"/>
      <c r="M45" s="1322"/>
    </row>
    <row r="46" spans="1:13" ht="15.75" customHeight="1">
      <c r="A46" s="1241"/>
      <c r="B46" s="235" t="s">
        <v>996</v>
      </c>
      <c r="C46" s="1257" t="s">
        <v>1282</v>
      </c>
      <c r="D46" s="1175"/>
      <c r="E46" s="1175"/>
      <c r="F46" s="1175"/>
      <c r="G46" s="1175"/>
      <c r="H46" s="1175"/>
      <c r="I46" s="1175"/>
      <c r="J46" s="1175"/>
      <c r="K46" s="1175"/>
      <c r="L46" s="1175"/>
      <c r="M46" s="1188"/>
    </row>
    <row r="47" spans="1:13" ht="15.75" customHeight="1">
      <c r="A47" s="1241"/>
      <c r="B47" s="235" t="s">
        <v>965</v>
      </c>
      <c r="C47" s="1291">
        <v>30</v>
      </c>
      <c r="D47" s="1175"/>
      <c r="E47" s="1175"/>
      <c r="F47" s="1175"/>
      <c r="G47" s="1175"/>
      <c r="H47" s="1175"/>
      <c r="I47" s="1175"/>
      <c r="J47" s="1175"/>
      <c r="K47" s="1175"/>
      <c r="L47" s="1175"/>
      <c r="M47" s="1188"/>
    </row>
    <row r="48" spans="1:13" ht="15.75" customHeight="1">
      <c r="A48" s="1241"/>
      <c r="B48" s="235" t="s">
        <v>966</v>
      </c>
      <c r="C48" s="1291" t="s">
        <v>690</v>
      </c>
      <c r="D48" s="1175"/>
      <c r="E48" s="1175"/>
      <c r="F48" s="1175"/>
      <c r="G48" s="1175"/>
      <c r="H48" s="1175"/>
      <c r="I48" s="1175"/>
      <c r="J48" s="1175"/>
      <c r="K48" s="1175"/>
      <c r="L48" s="1175"/>
      <c r="M48" s="1188"/>
    </row>
    <row r="49" spans="1:13" ht="15.75" customHeight="1">
      <c r="A49" s="1242" t="s">
        <v>250</v>
      </c>
      <c r="B49" s="284" t="s">
        <v>968</v>
      </c>
      <c r="C49" s="1257" t="s">
        <v>1283</v>
      </c>
      <c r="D49" s="1175"/>
      <c r="E49" s="1175"/>
      <c r="F49" s="1175"/>
      <c r="G49" s="1175"/>
      <c r="H49" s="1175"/>
      <c r="I49" s="1175"/>
      <c r="J49" s="1175"/>
      <c r="K49" s="1175"/>
      <c r="L49" s="1175"/>
      <c r="M49" s="1188"/>
    </row>
    <row r="50" spans="1:13" ht="15.75" customHeight="1">
      <c r="A50" s="1241"/>
      <c r="B50" s="284" t="s">
        <v>969</v>
      </c>
      <c r="C50" s="1257" t="s">
        <v>1284</v>
      </c>
      <c r="D50" s="1175"/>
      <c r="E50" s="1175"/>
      <c r="F50" s="1175"/>
      <c r="G50" s="1175"/>
      <c r="H50" s="1175"/>
      <c r="I50" s="1175"/>
      <c r="J50" s="1175"/>
      <c r="K50" s="1175"/>
      <c r="L50" s="1175"/>
      <c r="M50" s="1188"/>
    </row>
    <row r="51" spans="1:13" ht="15.75" customHeight="1">
      <c r="A51" s="1241"/>
      <c r="B51" s="284" t="s">
        <v>971</v>
      </c>
      <c r="C51" s="1257" t="s">
        <v>530</v>
      </c>
      <c r="D51" s="1175"/>
      <c r="E51" s="1175"/>
      <c r="F51" s="1175"/>
      <c r="G51" s="1175"/>
      <c r="H51" s="1175"/>
      <c r="I51" s="1175"/>
      <c r="J51" s="1175"/>
      <c r="K51" s="1175"/>
      <c r="L51" s="1175"/>
      <c r="M51" s="1188"/>
    </row>
    <row r="52" spans="1:13" ht="15.75" customHeight="1">
      <c r="A52" s="1241"/>
      <c r="B52" s="285" t="s">
        <v>972</v>
      </c>
      <c r="C52" s="1257" t="s">
        <v>1285</v>
      </c>
      <c r="D52" s="1175"/>
      <c r="E52" s="1175"/>
      <c r="F52" s="1175"/>
      <c r="G52" s="1175"/>
      <c r="H52" s="1175"/>
      <c r="I52" s="1175"/>
      <c r="J52" s="1175"/>
      <c r="K52" s="1175"/>
      <c r="L52" s="1175"/>
      <c r="M52" s="1188"/>
    </row>
    <row r="53" spans="1:13" ht="15.75" customHeight="1">
      <c r="A53" s="1241"/>
      <c r="B53" s="284" t="s">
        <v>973</v>
      </c>
      <c r="C53" s="1432" t="s">
        <v>533</v>
      </c>
      <c r="D53" s="1175"/>
      <c r="E53" s="1175"/>
      <c r="F53" s="1175"/>
      <c r="G53" s="1175"/>
      <c r="H53" s="1175"/>
      <c r="I53" s="1175"/>
      <c r="J53" s="1175"/>
      <c r="K53" s="1175"/>
      <c r="L53" s="1175"/>
      <c r="M53" s="1188"/>
    </row>
    <row r="54" spans="1:13" ht="15.75" customHeight="1">
      <c r="A54" s="1243"/>
      <c r="B54" s="284" t="s">
        <v>974</v>
      </c>
      <c r="C54" s="1257">
        <v>3169000</v>
      </c>
      <c r="D54" s="1175"/>
      <c r="E54" s="1175"/>
      <c r="F54" s="1175"/>
      <c r="G54" s="1175"/>
      <c r="H54" s="1175"/>
      <c r="I54" s="1175"/>
      <c r="J54" s="1175"/>
      <c r="K54" s="1175"/>
      <c r="L54" s="1175"/>
      <c r="M54" s="1188"/>
    </row>
    <row r="55" spans="1:13" ht="15.75" customHeight="1">
      <c r="A55" s="1242" t="s">
        <v>976</v>
      </c>
      <c r="B55" s="286" t="s">
        <v>977</v>
      </c>
      <c r="C55" s="1257" t="s">
        <v>1286</v>
      </c>
      <c r="D55" s="1175"/>
      <c r="E55" s="1175"/>
      <c r="F55" s="1175"/>
      <c r="G55" s="1175"/>
      <c r="H55" s="1175"/>
      <c r="I55" s="1175"/>
      <c r="J55" s="1175"/>
      <c r="K55" s="1175"/>
      <c r="L55" s="1175"/>
      <c r="M55" s="1188"/>
    </row>
    <row r="56" spans="1:13" ht="30" customHeight="1">
      <c r="A56" s="1241"/>
      <c r="B56" s="286" t="s">
        <v>979</v>
      </c>
      <c r="C56" s="1257" t="s">
        <v>1287</v>
      </c>
      <c r="D56" s="1175"/>
      <c r="E56" s="1175"/>
      <c r="F56" s="1175"/>
      <c r="G56" s="1175"/>
      <c r="H56" s="1175"/>
      <c r="I56" s="1175"/>
      <c r="J56" s="1175"/>
      <c r="K56" s="1175"/>
      <c r="L56" s="1175"/>
      <c r="M56" s="1188"/>
    </row>
    <row r="57" spans="1:13" ht="30" customHeight="1">
      <c r="A57" s="1241"/>
      <c r="B57" s="287" t="s">
        <v>297</v>
      </c>
      <c r="C57" s="1257" t="s">
        <v>530</v>
      </c>
      <c r="D57" s="1175"/>
      <c r="E57" s="1175"/>
      <c r="F57" s="1175"/>
      <c r="G57" s="1175"/>
      <c r="H57" s="1175"/>
      <c r="I57" s="1175"/>
      <c r="J57" s="1175"/>
      <c r="K57" s="1175"/>
      <c r="L57" s="1175"/>
      <c r="M57" s="1188"/>
    </row>
    <row r="58" spans="1:13" ht="15.75" customHeight="1">
      <c r="A58" s="288" t="s">
        <v>254</v>
      </c>
      <c r="B58" s="289"/>
      <c r="C58" s="1342"/>
      <c r="D58" s="1333"/>
      <c r="E58" s="1333"/>
      <c r="F58" s="1333"/>
      <c r="G58" s="1333"/>
      <c r="H58" s="1333"/>
      <c r="I58" s="1333"/>
      <c r="J58" s="1333"/>
      <c r="K58" s="1333"/>
      <c r="L58" s="1333"/>
      <c r="M58" s="1334"/>
    </row>
  </sheetData>
  <mergeCells count="46">
    <mergeCell ref="C11:M11"/>
    <mergeCell ref="C12:M12"/>
    <mergeCell ref="C13:M13"/>
    <mergeCell ref="C15:M15"/>
    <mergeCell ref="C16:M16"/>
    <mergeCell ref="C14:D14"/>
    <mergeCell ref="C9:E9"/>
    <mergeCell ref="F9:H9"/>
    <mergeCell ref="C10:D10"/>
    <mergeCell ref="F10:H10"/>
    <mergeCell ref="I10:J10"/>
    <mergeCell ref="C57:M57"/>
    <mergeCell ref="C58:M58"/>
    <mergeCell ref="C49:M49"/>
    <mergeCell ref="C50:M50"/>
    <mergeCell ref="C51:M51"/>
    <mergeCell ref="C52:M52"/>
    <mergeCell ref="C53:M53"/>
    <mergeCell ref="C54:M54"/>
    <mergeCell ref="C55:M55"/>
    <mergeCell ref="C48:M48"/>
    <mergeCell ref="B35:B40"/>
    <mergeCell ref="B41:B44"/>
    <mergeCell ref="H37:I37"/>
    <mergeCell ref="C56:M56"/>
    <mergeCell ref="F42:F43"/>
    <mergeCell ref="G42:J43"/>
    <mergeCell ref="L42:M43"/>
    <mergeCell ref="C45:M45"/>
    <mergeCell ref="C46:M46"/>
    <mergeCell ref="A49:A54"/>
    <mergeCell ref="A55:A57"/>
    <mergeCell ref="B14:B15"/>
    <mergeCell ref="A2:A15"/>
    <mergeCell ref="C2:M2"/>
    <mergeCell ref="C3:M3"/>
    <mergeCell ref="F4:G4"/>
    <mergeCell ref="C7:D7"/>
    <mergeCell ref="I7:M7"/>
    <mergeCell ref="B8:B10"/>
    <mergeCell ref="A16:A48"/>
    <mergeCell ref="B18:B24"/>
    <mergeCell ref="B25:B28"/>
    <mergeCell ref="B32:B34"/>
    <mergeCell ref="C17:M17"/>
    <mergeCell ref="C47:M47"/>
  </mergeCells>
  <dataValidations count="1">
    <dataValidation type="list" allowBlank="1" showErrorMessage="1" sqref="I7" xr:uid="{00000000-0002-0000-1F00-000003000000}">
      <formula1>INDIRECT($C$7)</formula1>
    </dataValidation>
  </dataValidations>
  <hyperlinks>
    <hyperlink ref="B2" location="'Plan de acción'!A1" display="Nombre del indicador" xr:uid="{00000000-0004-0000-1F00-000000000000}"/>
    <hyperlink ref="C53" r:id="rId1" xr:uid="{00000000-0004-0000-1F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1F00-000000000000}">
          <x14:formula1>
            <xm:f>Desplegables!$I$4:$I$18</xm:f>
          </x14:formula1>
          <xm:sqref>C7</xm:sqref>
        </x14:dataValidation>
        <x14:dataValidation type="list" allowBlank="1" showErrorMessage="1" xr:uid="{00000000-0002-0000-1F00-000001000000}">
          <x14:formula1>
            <xm:f>Desplegables!$L$24:$L$39</xm:f>
          </x14:formula1>
          <xm:sqref>C14</xm:sqref>
        </x14:dataValidation>
        <x14:dataValidation type="list" allowBlank="1" showErrorMessage="1" xr:uid="{00000000-0002-0000-1F00-000002000000}">
          <x14:formula1>
            <xm:f>Desplegables!$B$45:$B$46</xm:f>
          </x14:formula1>
          <xm:sqref>C4</xm:sqref>
        </x14:dataValidation>
        <x14:dataValidation type="list" allowBlank="1" showErrorMessage="1" xr:uid="{00000000-0002-0000-1F00-000004000000}">
          <x14:formula1>
            <xm:f>Desplegables!$B$50:$B$52</xm:f>
          </x14:formula1>
          <xm:sqref>G42</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outlinePr summaryBelow="0" summaryRight="0"/>
  </sheetPr>
  <dimension ref="A1:M57"/>
  <sheetViews>
    <sheetView workbookViewId="0"/>
  </sheetViews>
  <sheetFormatPr baseColWidth="10" defaultColWidth="14.42578125" defaultRowHeight="15" customHeight="1"/>
  <cols>
    <col min="1" max="1" width="26" customWidth="1"/>
    <col min="2" max="2" width="40.42578125" customWidth="1"/>
  </cols>
  <sheetData>
    <row r="1" spans="1:13" ht="15.75">
      <c r="A1" s="651"/>
      <c r="B1" s="1434" t="s">
        <v>1288</v>
      </c>
      <c r="C1" s="1183"/>
      <c r="D1" s="1183"/>
      <c r="E1" s="672"/>
      <c r="F1" s="672"/>
      <c r="G1" s="672"/>
      <c r="H1" s="672"/>
      <c r="I1" s="672"/>
      <c r="J1" s="672"/>
      <c r="K1" s="672"/>
      <c r="L1" s="672"/>
      <c r="M1" s="673"/>
    </row>
    <row r="2" spans="1:13" ht="15.75">
      <c r="A2" s="1377" t="s">
        <v>890</v>
      </c>
      <c r="B2" s="233" t="s">
        <v>891</v>
      </c>
      <c r="C2" s="1269" t="s">
        <v>1289</v>
      </c>
      <c r="D2" s="1175"/>
      <c r="E2" s="1175"/>
      <c r="F2" s="1175"/>
      <c r="G2" s="1175"/>
      <c r="H2" s="1175"/>
      <c r="I2" s="1175"/>
      <c r="J2" s="1175"/>
      <c r="K2" s="1175"/>
      <c r="L2" s="1175"/>
      <c r="M2" s="1188"/>
    </row>
    <row r="3" spans="1:13" ht="47.25" customHeight="1">
      <c r="A3" s="1378"/>
      <c r="B3" s="654" t="s">
        <v>893</v>
      </c>
      <c r="C3" s="1291" t="s">
        <v>1290</v>
      </c>
      <c r="D3" s="1175"/>
      <c r="E3" s="1175"/>
      <c r="F3" s="1175"/>
      <c r="G3" s="1175"/>
      <c r="H3" s="1175"/>
      <c r="I3" s="1175"/>
      <c r="J3" s="1175"/>
      <c r="K3" s="1175"/>
      <c r="L3" s="1175"/>
      <c r="M3" s="1188"/>
    </row>
    <row r="4" spans="1:13" ht="15.75">
      <c r="A4" s="1378"/>
      <c r="B4" s="165" t="s">
        <v>293</v>
      </c>
      <c r="C4" s="345" t="s">
        <v>93</v>
      </c>
      <c r="D4" s="1297" t="s">
        <v>1200</v>
      </c>
      <c r="E4" s="1188"/>
      <c r="F4" s="1302" t="s">
        <v>294</v>
      </c>
      <c r="G4" s="1188"/>
      <c r="H4" s="345">
        <v>27</v>
      </c>
      <c r="I4" s="1297" t="s">
        <v>1291</v>
      </c>
      <c r="J4" s="1175"/>
      <c r="K4" s="1175"/>
      <c r="L4" s="1175"/>
      <c r="M4" s="1188"/>
    </row>
    <row r="5" spans="1:13" ht="15.75">
      <c r="A5" s="1378"/>
      <c r="B5" s="165" t="s">
        <v>898</v>
      </c>
      <c r="C5" s="1303" t="s">
        <v>899</v>
      </c>
      <c r="D5" s="1175"/>
      <c r="E5" s="1175"/>
      <c r="F5" s="1175"/>
      <c r="G5" s="1175"/>
      <c r="H5" s="1175"/>
      <c r="I5" s="1175"/>
      <c r="J5" s="1175"/>
      <c r="K5" s="1175"/>
      <c r="L5" s="1175"/>
      <c r="M5" s="1188"/>
    </row>
    <row r="6" spans="1:13" ht="15.75">
      <c r="A6" s="1378"/>
      <c r="B6" s="165" t="s">
        <v>900</v>
      </c>
      <c r="C6" s="1303" t="s">
        <v>901</v>
      </c>
      <c r="D6" s="1175"/>
      <c r="E6" s="1175"/>
      <c r="F6" s="1175"/>
      <c r="G6" s="1175"/>
      <c r="H6" s="1175"/>
      <c r="I6" s="1175"/>
      <c r="J6" s="1175"/>
      <c r="K6" s="1175"/>
      <c r="L6" s="1175"/>
      <c r="M6" s="1188"/>
    </row>
    <row r="7" spans="1:13" ht="15.75">
      <c r="A7" s="1378"/>
      <c r="B7" s="165" t="s">
        <v>902</v>
      </c>
      <c r="C7" s="1375" t="s">
        <v>603</v>
      </c>
      <c r="D7" s="1180"/>
      <c r="E7" s="1180"/>
      <c r="F7" s="1180"/>
      <c r="G7" s="1181"/>
      <c r="H7" s="243" t="s">
        <v>297</v>
      </c>
      <c r="I7" s="1375" t="s">
        <v>376</v>
      </c>
      <c r="J7" s="1180"/>
      <c r="K7" s="1180"/>
      <c r="L7" s="1180"/>
      <c r="M7" s="1181"/>
    </row>
    <row r="8" spans="1:13" ht="15.75">
      <c r="A8" s="1378"/>
      <c r="B8" s="1433" t="s">
        <v>903</v>
      </c>
      <c r="C8" s="202"/>
      <c r="D8" s="202"/>
      <c r="E8" s="246"/>
      <c r="F8" s="246"/>
      <c r="G8" s="246"/>
      <c r="H8" s="246"/>
      <c r="I8" s="202"/>
      <c r="J8" s="202"/>
      <c r="K8" s="202"/>
      <c r="L8" s="232"/>
      <c r="M8" s="247"/>
    </row>
    <row r="9" spans="1:13" ht="15.75">
      <c r="A9" s="1378"/>
      <c r="B9" s="1248"/>
      <c r="C9" s="373" t="s">
        <v>863</v>
      </c>
      <c r="D9" s="140"/>
      <c r="E9" s="249" t="s">
        <v>1068</v>
      </c>
      <c r="F9" s="140"/>
      <c r="G9" s="373" t="s">
        <v>1056</v>
      </c>
      <c r="H9" s="202"/>
      <c r="I9" s="373" t="s">
        <v>904</v>
      </c>
      <c r="J9" s="140"/>
      <c r="K9" s="249" t="s">
        <v>1030</v>
      </c>
      <c r="L9" s="232"/>
      <c r="M9" s="258" t="s">
        <v>1292</v>
      </c>
    </row>
    <row r="10" spans="1:13" ht="15.75">
      <c r="A10" s="1378"/>
      <c r="B10" s="1249"/>
      <c r="C10" s="249" t="s">
        <v>297</v>
      </c>
      <c r="D10" s="249"/>
      <c r="E10" s="249" t="s">
        <v>297</v>
      </c>
      <c r="F10" s="249"/>
      <c r="G10" s="249" t="s">
        <v>297</v>
      </c>
      <c r="H10" s="249"/>
      <c r="I10" s="249" t="s">
        <v>297</v>
      </c>
      <c r="J10" s="249"/>
      <c r="K10" s="249" t="s">
        <v>297</v>
      </c>
      <c r="L10" s="250"/>
      <c r="M10" s="249" t="s">
        <v>297</v>
      </c>
    </row>
    <row r="11" spans="1:13" ht="15.75">
      <c r="A11" s="1235"/>
      <c r="B11" s="165" t="s">
        <v>905</v>
      </c>
      <c r="C11" s="1269" t="s">
        <v>1293</v>
      </c>
      <c r="D11" s="1175"/>
      <c r="E11" s="1175"/>
      <c r="F11" s="1175"/>
      <c r="G11" s="1175"/>
      <c r="H11" s="1175"/>
      <c r="I11" s="1175"/>
      <c r="J11" s="1175"/>
      <c r="K11" s="1175"/>
      <c r="L11" s="1175"/>
      <c r="M11" s="1188"/>
    </row>
    <row r="12" spans="1:13" ht="15.75">
      <c r="A12" s="1436" t="s">
        <v>238</v>
      </c>
      <c r="B12" s="165" t="s">
        <v>282</v>
      </c>
      <c r="C12" s="1375" t="s">
        <v>1294</v>
      </c>
      <c r="D12" s="1180"/>
      <c r="E12" s="249"/>
      <c r="F12" s="249"/>
      <c r="G12" s="249"/>
      <c r="H12" s="249"/>
      <c r="I12" s="249"/>
      <c r="J12" s="249"/>
      <c r="K12" s="249"/>
      <c r="L12" s="250"/>
      <c r="M12" s="237"/>
    </row>
    <row r="13" spans="1:13" ht="15.75">
      <c r="A13" s="1378"/>
      <c r="B13" s="1433" t="s">
        <v>908</v>
      </c>
      <c r="C13" s="232"/>
      <c r="D13" s="232"/>
      <c r="E13" s="232"/>
      <c r="F13" s="232"/>
      <c r="G13" s="232"/>
      <c r="H13" s="232"/>
      <c r="I13" s="232"/>
      <c r="J13" s="232"/>
      <c r="K13" s="232"/>
      <c r="L13" s="232"/>
      <c r="M13" s="247"/>
    </row>
    <row r="14" spans="1:13" ht="15.75">
      <c r="A14" s="1378"/>
      <c r="B14" s="1248"/>
      <c r="C14" s="232"/>
      <c r="D14" s="250"/>
      <c r="E14" s="232"/>
      <c r="F14" s="250"/>
      <c r="G14" s="232"/>
      <c r="H14" s="250"/>
      <c r="I14" s="232"/>
      <c r="J14" s="250"/>
      <c r="K14" s="232"/>
      <c r="L14" s="232"/>
      <c r="M14" s="247"/>
    </row>
    <row r="15" spans="1:13" ht="15.75">
      <c r="A15" s="1378"/>
      <c r="B15" s="1248"/>
      <c r="C15" s="210" t="s">
        <v>909</v>
      </c>
      <c r="D15" s="655"/>
      <c r="E15" s="210" t="s">
        <v>910</v>
      </c>
      <c r="F15" s="655"/>
      <c r="G15" s="210" t="s">
        <v>911</v>
      </c>
      <c r="H15" s="655"/>
      <c r="I15" s="210" t="s">
        <v>912</v>
      </c>
      <c r="J15" s="655"/>
      <c r="K15" s="210"/>
      <c r="L15" s="210"/>
      <c r="M15" s="247"/>
    </row>
    <row r="16" spans="1:13" ht="15.75">
      <c r="A16" s="1378"/>
      <c r="B16" s="1248"/>
      <c r="C16" s="210" t="s">
        <v>913</v>
      </c>
      <c r="D16" s="257"/>
      <c r="E16" s="210" t="s">
        <v>914</v>
      </c>
      <c r="F16" s="256"/>
      <c r="G16" s="210" t="s">
        <v>915</v>
      </c>
      <c r="H16" s="256"/>
      <c r="I16" s="210"/>
      <c r="J16" s="232"/>
      <c r="K16" s="210"/>
      <c r="L16" s="210"/>
      <c r="M16" s="247"/>
    </row>
    <row r="17" spans="1:13" ht="15.75">
      <c r="A17" s="1378"/>
      <c r="B17" s="1248"/>
      <c r="C17" s="210" t="s">
        <v>916</v>
      </c>
      <c r="D17" s="257"/>
      <c r="E17" s="210" t="s">
        <v>917</v>
      </c>
      <c r="F17" s="257"/>
      <c r="G17" s="210"/>
      <c r="H17" s="232"/>
      <c r="I17" s="210"/>
      <c r="J17" s="232"/>
      <c r="K17" s="210"/>
      <c r="L17" s="210"/>
      <c r="M17" s="247"/>
    </row>
    <row r="18" spans="1:13" ht="15.75">
      <c r="A18" s="1378"/>
      <c r="B18" s="1248"/>
      <c r="C18" s="210" t="s">
        <v>105</v>
      </c>
      <c r="D18" s="256" t="s">
        <v>918</v>
      </c>
      <c r="E18" s="210" t="s">
        <v>919</v>
      </c>
      <c r="F18" s="1315" t="s">
        <v>1295</v>
      </c>
      <c r="G18" s="1180"/>
      <c r="H18" s="1180"/>
      <c r="I18" s="249"/>
      <c r="J18" s="249"/>
      <c r="K18" s="249"/>
      <c r="L18" s="249"/>
      <c r="M18" s="258"/>
    </row>
    <row r="19" spans="1:13" ht="15.75">
      <c r="A19" s="1378"/>
      <c r="B19" s="1249"/>
      <c r="C19" s="249"/>
      <c r="D19" s="249"/>
      <c r="E19" s="249"/>
      <c r="F19" s="249"/>
      <c r="G19" s="249"/>
      <c r="H19" s="249"/>
      <c r="I19" s="249"/>
      <c r="J19" s="249"/>
      <c r="K19" s="249"/>
      <c r="L19" s="249"/>
      <c r="M19" s="258"/>
    </row>
    <row r="20" spans="1:13" ht="15.75">
      <c r="A20" s="1378"/>
      <c r="B20" s="1433" t="s">
        <v>921</v>
      </c>
      <c r="C20" s="232"/>
      <c r="D20" s="232"/>
      <c r="E20" s="232"/>
      <c r="F20" s="232"/>
      <c r="G20" s="232"/>
      <c r="H20" s="232"/>
      <c r="I20" s="232"/>
      <c r="J20" s="232"/>
      <c r="K20" s="232"/>
      <c r="L20" s="232"/>
      <c r="M20" s="247"/>
    </row>
    <row r="21" spans="1:13" ht="15.75">
      <c r="A21" s="1378"/>
      <c r="B21" s="1248"/>
      <c r="C21" s="210" t="s">
        <v>922</v>
      </c>
      <c r="D21" s="259"/>
      <c r="E21" s="202"/>
      <c r="F21" s="210" t="s">
        <v>923</v>
      </c>
      <c r="G21" s="260"/>
      <c r="H21" s="202"/>
      <c r="I21" s="210" t="s">
        <v>924</v>
      </c>
      <c r="J21" s="260"/>
      <c r="K21" s="202"/>
      <c r="L21" s="232"/>
      <c r="M21" s="247"/>
    </row>
    <row r="22" spans="1:13" ht="15.75">
      <c r="A22" s="1378"/>
      <c r="B22" s="1248"/>
      <c r="C22" s="210" t="s">
        <v>925</v>
      </c>
      <c r="D22" s="256"/>
      <c r="E22" s="232"/>
      <c r="F22" s="210" t="s">
        <v>926</v>
      </c>
      <c r="G22" s="256"/>
      <c r="H22" s="232"/>
      <c r="I22" s="210" t="s">
        <v>927</v>
      </c>
      <c r="J22" s="674" t="s">
        <v>918</v>
      </c>
      <c r="K22" s="241"/>
      <c r="L22" s="241"/>
      <c r="M22" s="247"/>
    </row>
    <row r="23" spans="1:13" ht="15.75">
      <c r="A23" s="1378"/>
      <c r="B23" s="1248"/>
      <c r="C23" s="250"/>
      <c r="D23" s="250"/>
      <c r="E23" s="250"/>
      <c r="F23" s="250"/>
      <c r="G23" s="250"/>
      <c r="H23" s="250"/>
      <c r="I23" s="250"/>
      <c r="J23" s="250"/>
      <c r="K23" s="250"/>
      <c r="L23" s="250"/>
      <c r="M23" s="237"/>
    </row>
    <row r="24" spans="1:13" ht="15.75">
      <c r="A24" s="1378"/>
      <c r="B24" s="675" t="s">
        <v>928</v>
      </c>
      <c r="C24" s="202"/>
      <c r="D24" s="202"/>
      <c r="E24" s="202"/>
      <c r="F24" s="202"/>
      <c r="G24" s="202"/>
      <c r="H24" s="202"/>
      <c r="I24" s="202"/>
      <c r="J24" s="202"/>
      <c r="K24" s="202"/>
      <c r="L24" s="202"/>
      <c r="M24" s="263"/>
    </row>
    <row r="25" spans="1:13" ht="15.75">
      <c r="A25" s="1378"/>
      <c r="B25" s="656"/>
      <c r="C25" s="306" t="s">
        <v>929</v>
      </c>
      <c r="D25" s="437">
        <v>0.25</v>
      </c>
      <c r="E25" s="202"/>
      <c r="F25" s="210" t="s">
        <v>930</v>
      </c>
      <c r="G25" s="438">
        <v>2022</v>
      </c>
      <c r="H25" s="202"/>
      <c r="I25" s="210" t="s">
        <v>931</v>
      </c>
      <c r="J25" s="1261" t="s">
        <v>1296</v>
      </c>
      <c r="K25" s="1175"/>
      <c r="L25" s="1188"/>
      <c r="M25" s="263"/>
    </row>
    <row r="26" spans="1:13" ht="15.75">
      <c r="A26" s="1378"/>
      <c r="B26" s="165"/>
      <c r="C26" s="249"/>
      <c r="D26" s="249"/>
      <c r="E26" s="249"/>
      <c r="F26" s="249"/>
      <c r="G26" s="249"/>
      <c r="H26" s="249"/>
      <c r="I26" s="249"/>
      <c r="J26" s="249"/>
      <c r="K26" s="249"/>
      <c r="L26" s="249"/>
      <c r="M26" s="258"/>
    </row>
    <row r="27" spans="1:13" ht="15.75">
      <c r="A27" s="1378"/>
      <c r="B27" s="1433" t="s">
        <v>933</v>
      </c>
      <c r="C27" s="676"/>
      <c r="D27" s="676"/>
      <c r="E27" s="676"/>
      <c r="F27" s="676"/>
      <c r="G27" s="676"/>
      <c r="H27" s="676"/>
      <c r="I27" s="676"/>
      <c r="J27" s="676"/>
      <c r="K27" s="676"/>
      <c r="L27" s="232"/>
      <c r="M27" s="247"/>
    </row>
    <row r="28" spans="1:13" ht="15.75">
      <c r="A28" s="1378"/>
      <c r="B28" s="1248"/>
      <c r="C28" s="202" t="s">
        <v>934</v>
      </c>
      <c r="D28" s="677">
        <v>2026</v>
      </c>
      <c r="E28" s="676"/>
      <c r="F28" s="202" t="s">
        <v>935</v>
      </c>
      <c r="G28" s="260">
        <v>2040</v>
      </c>
      <c r="H28" s="676"/>
      <c r="I28" s="210"/>
      <c r="J28" s="676"/>
      <c r="K28" s="676"/>
      <c r="L28" s="232"/>
      <c r="M28" s="247"/>
    </row>
    <row r="29" spans="1:13" ht="15.75">
      <c r="A29" s="1378"/>
      <c r="B29" s="1248"/>
      <c r="C29" s="202"/>
      <c r="D29" s="232"/>
      <c r="E29" s="676"/>
      <c r="F29" s="202"/>
      <c r="G29" s="676"/>
      <c r="H29" s="676"/>
      <c r="I29" s="210"/>
      <c r="J29" s="676"/>
      <c r="K29" s="676"/>
      <c r="L29" s="232"/>
      <c r="M29" s="247"/>
    </row>
    <row r="30" spans="1:13" ht="15.75">
      <c r="A30" s="1378"/>
      <c r="B30" s="675" t="s">
        <v>937</v>
      </c>
      <c r="C30" s="206"/>
      <c r="D30" s="206"/>
      <c r="E30" s="206"/>
      <c r="F30" s="206"/>
      <c r="G30" s="206"/>
      <c r="H30" s="206"/>
      <c r="I30" s="206"/>
      <c r="J30" s="206"/>
      <c r="K30" s="206"/>
      <c r="L30" s="206"/>
      <c r="M30" s="274"/>
    </row>
    <row r="31" spans="1:13" ht="15.75">
      <c r="A31" s="1378"/>
      <c r="B31" s="656"/>
      <c r="C31" s="210"/>
      <c r="D31" s="202" t="s">
        <v>938</v>
      </c>
      <c r="E31" s="202"/>
      <c r="F31" s="202" t="s">
        <v>939</v>
      </c>
      <c r="G31" s="202"/>
      <c r="H31" s="202" t="s">
        <v>940</v>
      </c>
      <c r="I31" s="202"/>
      <c r="J31" s="202" t="s">
        <v>941</v>
      </c>
      <c r="K31" s="202"/>
      <c r="L31" s="202" t="s">
        <v>942</v>
      </c>
      <c r="M31" s="242"/>
    </row>
    <row r="32" spans="1:13" ht="15.75">
      <c r="A32" s="1378"/>
      <c r="B32" s="656"/>
      <c r="C32" s="210"/>
      <c r="D32" s="211"/>
      <c r="E32" s="276">
        <v>2022</v>
      </c>
      <c r="F32" s="501"/>
      <c r="G32" s="276">
        <v>2023</v>
      </c>
      <c r="H32" s="501"/>
      <c r="I32" s="276">
        <v>2024</v>
      </c>
      <c r="J32" s="501"/>
      <c r="K32" s="276">
        <v>2025</v>
      </c>
      <c r="L32" s="501">
        <v>0.26</v>
      </c>
      <c r="M32" s="276">
        <v>2026</v>
      </c>
    </row>
    <row r="33" spans="1:13" ht="15.75">
      <c r="A33" s="1378"/>
      <c r="B33" s="656"/>
      <c r="C33" s="210"/>
      <c r="D33" s="202" t="s">
        <v>943</v>
      </c>
      <c r="E33" s="202"/>
      <c r="F33" s="202" t="s">
        <v>944</v>
      </c>
      <c r="G33" s="202"/>
      <c r="H33" s="202" t="s">
        <v>945</v>
      </c>
      <c r="I33" s="202"/>
      <c r="J33" s="202" t="s">
        <v>946</v>
      </c>
      <c r="K33" s="202"/>
      <c r="L33" s="202" t="s">
        <v>947</v>
      </c>
      <c r="M33" s="247"/>
    </row>
    <row r="34" spans="1:13" ht="15.75">
      <c r="A34" s="1378"/>
      <c r="B34" s="656"/>
      <c r="C34" s="210"/>
      <c r="D34" s="211"/>
      <c r="E34" s="276">
        <v>2027</v>
      </c>
      <c r="F34" s="501"/>
      <c r="G34" s="276">
        <v>2028</v>
      </c>
      <c r="H34" s="501"/>
      <c r="I34" s="276">
        <v>2029</v>
      </c>
      <c r="J34" s="501">
        <v>0.27</v>
      </c>
      <c r="K34" s="276">
        <v>2030</v>
      </c>
      <c r="L34" s="501"/>
      <c r="M34" s="276">
        <v>2031</v>
      </c>
    </row>
    <row r="35" spans="1:13" ht="15.75">
      <c r="A35" s="1378"/>
      <c r="B35" s="656"/>
      <c r="C35" s="210"/>
      <c r="D35" s="202" t="s">
        <v>948</v>
      </c>
      <c r="E35" s="202"/>
      <c r="F35" s="202" t="s">
        <v>949</v>
      </c>
      <c r="G35" s="202"/>
      <c r="H35" s="202" t="s">
        <v>950</v>
      </c>
      <c r="I35" s="202"/>
      <c r="J35" s="202" t="s">
        <v>951</v>
      </c>
      <c r="K35" s="202"/>
      <c r="L35" s="202" t="s">
        <v>952</v>
      </c>
      <c r="M35" s="247"/>
    </row>
    <row r="36" spans="1:13" ht="15.75">
      <c r="A36" s="1378"/>
      <c r="B36" s="656"/>
      <c r="C36" s="210"/>
      <c r="D36" s="211"/>
      <c r="E36" s="276">
        <v>2032</v>
      </c>
      <c r="F36" s="501"/>
      <c r="G36" s="276">
        <v>2033</v>
      </c>
      <c r="H36" s="501">
        <v>0.28000000000000003</v>
      </c>
      <c r="I36" s="276">
        <v>2034</v>
      </c>
      <c r="J36" s="501"/>
      <c r="K36" s="276">
        <v>2035</v>
      </c>
      <c r="L36" s="501"/>
      <c r="M36" s="276">
        <v>2036</v>
      </c>
    </row>
    <row r="37" spans="1:13" ht="15.75">
      <c r="A37" s="1378"/>
      <c r="B37" s="656"/>
      <c r="C37" s="210"/>
      <c r="D37" s="249" t="s">
        <v>953</v>
      </c>
      <c r="E37" s="249"/>
      <c r="F37" s="249" t="s">
        <v>954</v>
      </c>
      <c r="G37" s="249"/>
      <c r="H37" s="249" t="s">
        <v>955</v>
      </c>
      <c r="I37" s="249"/>
      <c r="J37" s="202" t="s">
        <v>956</v>
      </c>
      <c r="K37" s="202"/>
      <c r="L37" s="202" t="s">
        <v>957</v>
      </c>
      <c r="M37" s="263"/>
    </row>
    <row r="38" spans="1:13" ht="15.75">
      <c r="A38" s="1378"/>
      <c r="B38" s="656"/>
      <c r="C38" s="210"/>
      <c r="D38" s="248"/>
      <c r="E38" s="258">
        <v>2037</v>
      </c>
      <c r="F38" s="249">
        <v>0.28999999999999998</v>
      </c>
      <c r="G38" s="258">
        <v>2038</v>
      </c>
      <c r="H38" s="501"/>
      <c r="I38" s="276"/>
      <c r="J38" s="211">
        <v>0.28999999999999998</v>
      </c>
      <c r="K38" s="276">
        <v>2040</v>
      </c>
      <c r="L38" s="1258">
        <v>0.28999999999999998</v>
      </c>
      <c r="M38" s="1188"/>
    </row>
    <row r="39" spans="1:13" ht="15.75">
      <c r="A39" s="1378"/>
      <c r="B39" s="165"/>
      <c r="C39" s="272"/>
      <c r="D39" s="250"/>
      <c r="E39" s="250"/>
      <c r="F39" s="250"/>
      <c r="G39" s="250"/>
      <c r="H39" s="1375"/>
      <c r="I39" s="1180"/>
      <c r="J39" s="249"/>
      <c r="K39" s="249"/>
      <c r="L39" s="249"/>
      <c r="M39" s="258"/>
    </row>
    <row r="40" spans="1:13" ht="15.75">
      <c r="A40" s="1378"/>
      <c r="B40" s="1433" t="s">
        <v>958</v>
      </c>
      <c r="C40" s="232"/>
      <c r="D40" s="232"/>
      <c r="E40" s="232"/>
      <c r="F40" s="232"/>
      <c r="G40" s="232"/>
      <c r="H40" s="232"/>
      <c r="I40" s="232"/>
      <c r="J40" s="232"/>
      <c r="K40" s="232"/>
      <c r="L40" s="232"/>
      <c r="M40" s="247"/>
    </row>
    <row r="41" spans="1:13" ht="15.75">
      <c r="A41" s="1378"/>
      <c r="B41" s="1248"/>
      <c r="C41" s="232"/>
      <c r="D41" s="282" t="s">
        <v>93</v>
      </c>
      <c r="E41" s="283" t="s">
        <v>95</v>
      </c>
      <c r="F41" s="1265" t="s">
        <v>959</v>
      </c>
      <c r="G41" s="1424" t="s">
        <v>105</v>
      </c>
      <c r="H41" s="1183"/>
      <c r="I41" s="1183"/>
      <c r="J41" s="1234"/>
      <c r="K41" s="241" t="s">
        <v>960</v>
      </c>
      <c r="L41" s="1301"/>
      <c r="M41" s="1252"/>
    </row>
    <row r="42" spans="1:13" ht="15.75">
      <c r="A42" s="1378"/>
      <c r="B42" s="1248"/>
      <c r="C42" s="232"/>
      <c r="D42" s="260"/>
      <c r="E42" s="258" t="s">
        <v>918</v>
      </c>
      <c r="F42" s="1260"/>
      <c r="G42" s="1235"/>
      <c r="H42" s="1180"/>
      <c r="I42" s="1180"/>
      <c r="J42" s="1181"/>
      <c r="K42" s="232"/>
      <c r="L42" s="1252"/>
      <c r="M42" s="1252"/>
    </row>
    <row r="43" spans="1:13" ht="15.75">
      <c r="A43" s="1378"/>
      <c r="B43" s="1249"/>
      <c r="C43" s="250"/>
      <c r="D43" s="250"/>
      <c r="E43" s="250"/>
      <c r="F43" s="250"/>
      <c r="G43" s="250"/>
      <c r="H43" s="250"/>
      <c r="I43" s="250"/>
      <c r="J43" s="250"/>
      <c r="K43" s="250"/>
      <c r="L43" s="232"/>
      <c r="M43" s="247"/>
    </row>
    <row r="44" spans="1:13" ht="15.75">
      <c r="A44" s="1378"/>
      <c r="B44" s="165" t="s">
        <v>961</v>
      </c>
      <c r="C44" s="1435" t="s">
        <v>1297</v>
      </c>
      <c r="D44" s="1175"/>
      <c r="E44" s="1175"/>
      <c r="F44" s="1175"/>
      <c r="G44" s="1175"/>
      <c r="H44" s="1175"/>
      <c r="I44" s="1175"/>
      <c r="J44" s="1175"/>
      <c r="K44" s="1175"/>
      <c r="L44" s="1175"/>
      <c r="M44" s="1188"/>
    </row>
    <row r="45" spans="1:13" ht="15.75">
      <c r="A45" s="1378"/>
      <c r="B45" s="165" t="s">
        <v>963</v>
      </c>
      <c r="C45" s="1269" t="s">
        <v>1298</v>
      </c>
      <c r="D45" s="1175"/>
      <c r="E45" s="1175"/>
      <c r="F45" s="1175"/>
      <c r="G45" s="1175"/>
      <c r="H45" s="1175"/>
      <c r="I45" s="1175"/>
      <c r="J45" s="1175"/>
      <c r="K45" s="1175"/>
      <c r="L45" s="1175"/>
      <c r="M45" s="1188"/>
    </row>
    <row r="46" spans="1:13" ht="15.75">
      <c r="A46" s="1378"/>
      <c r="B46" s="165" t="s">
        <v>965</v>
      </c>
      <c r="C46" s="1269">
        <v>150</v>
      </c>
      <c r="D46" s="1175"/>
      <c r="E46" s="1175"/>
      <c r="F46" s="1175"/>
      <c r="G46" s="1175"/>
      <c r="H46" s="1175"/>
      <c r="I46" s="1175"/>
      <c r="J46" s="1175"/>
      <c r="K46" s="1175"/>
      <c r="L46" s="1175"/>
      <c r="M46" s="1188"/>
    </row>
    <row r="47" spans="1:13" ht="15.75">
      <c r="A47" s="1235"/>
      <c r="B47" s="165" t="s">
        <v>966</v>
      </c>
      <c r="C47" s="1269" t="s">
        <v>967</v>
      </c>
      <c r="D47" s="1175"/>
      <c r="E47" s="1175"/>
      <c r="F47" s="1175"/>
      <c r="G47" s="1175"/>
      <c r="H47" s="1175"/>
      <c r="I47" s="1175"/>
      <c r="J47" s="1175"/>
      <c r="K47" s="1175"/>
      <c r="L47" s="1175"/>
      <c r="M47" s="1188"/>
    </row>
    <row r="48" spans="1:13" ht="15" customHeight="1">
      <c r="A48" s="1436" t="s">
        <v>250</v>
      </c>
      <c r="B48" s="655" t="s">
        <v>968</v>
      </c>
      <c r="C48" s="1297" t="s">
        <v>498</v>
      </c>
      <c r="D48" s="1175"/>
      <c r="E48" s="1175"/>
      <c r="F48" s="1175"/>
      <c r="G48" s="1175"/>
      <c r="H48" s="1175"/>
      <c r="I48" s="1175"/>
      <c r="J48" s="1175"/>
      <c r="K48" s="1175"/>
      <c r="L48" s="1175"/>
      <c r="M48" s="1188"/>
    </row>
    <row r="49" spans="1:13" ht="15" customHeight="1">
      <c r="A49" s="1378"/>
      <c r="B49" s="655" t="s">
        <v>969</v>
      </c>
      <c r="C49" s="1297" t="s">
        <v>970</v>
      </c>
      <c r="D49" s="1175"/>
      <c r="E49" s="1175"/>
      <c r="F49" s="1175"/>
      <c r="G49" s="1175"/>
      <c r="H49" s="1175"/>
      <c r="I49" s="1175"/>
      <c r="J49" s="1175"/>
      <c r="K49" s="1175"/>
      <c r="L49" s="1175"/>
      <c r="M49" s="1188"/>
    </row>
    <row r="50" spans="1:13" ht="15" customHeight="1">
      <c r="A50" s="1378"/>
      <c r="B50" s="655" t="s">
        <v>971</v>
      </c>
      <c r="C50" s="1297" t="s">
        <v>60</v>
      </c>
      <c r="D50" s="1175"/>
      <c r="E50" s="1175"/>
      <c r="F50" s="1175"/>
      <c r="G50" s="1175"/>
      <c r="H50" s="1175"/>
      <c r="I50" s="1175"/>
      <c r="J50" s="1175"/>
      <c r="K50" s="1175"/>
      <c r="L50" s="1175"/>
      <c r="M50" s="1188"/>
    </row>
    <row r="51" spans="1:13" ht="15" customHeight="1">
      <c r="A51" s="1378"/>
      <c r="B51" s="655" t="s">
        <v>972</v>
      </c>
      <c r="C51" s="1297" t="s">
        <v>377</v>
      </c>
      <c r="D51" s="1175"/>
      <c r="E51" s="1175"/>
      <c r="F51" s="1175"/>
      <c r="G51" s="1175"/>
      <c r="H51" s="1175"/>
      <c r="I51" s="1175"/>
      <c r="J51" s="1175"/>
      <c r="K51" s="1175"/>
      <c r="L51" s="1175"/>
      <c r="M51" s="1188"/>
    </row>
    <row r="52" spans="1:13" ht="15" customHeight="1">
      <c r="A52" s="1378"/>
      <c r="B52" s="655" t="s">
        <v>973</v>
      </c>
      <c r="C52" s="1311" t="s">
        <v>499</v>
      </c>
      <c r="D52" s="1175"/>
      <c r="E52" s="1175"/>
      <c r="F52" s="1175"/>
      <c r="G52" s="1175"/>
      <c r="H52" s="1175"/>
      <c r="I52" s="1175"/>
      <c r="J52" s="1175"/>
      <c r="K52" s="1175"/>
      <c r="L52" s="1175"/>
      <c r="M52" s="1188"/>
    </row>
    <row r="53" spans="1:13" ht="15" customHeight="1">
      <c r="A53" s="1235"/>
      <c r="B53" s="655" t="s">
        <v>974</v>
      </c>
      <c r="C53" s="1297" t="s">
        <v>975</v>
      </c>
      <c r="D53" s="1175"/>
      <c r="E53" s="1175"/>
      <c r="F53" s="1175"/>
      <c r="G53" s="1175"/>
      <c r="H53" s="1175"/>
      <c r="I53" s="1175"/>
      <c r="J53" s="1175"/>
      <c r="K53" s="1175"/>
      <c r="L53" s="1175"/>
      <c r="M53" s="1188"/>
    </row>
    <row r="54" spans="1:13" ht="15" customHeight="1">
      <c r="A54" s="1377" t="s">
        <v>976</v>
      </c>
      <c r="B54" s="655" t="s">
        <v>977</v>
      </c>
      <c r="C54" s="1297" t="s">
        <v>978</v>
      </c>
      <c r="D54" s="1175"/>
      <c r="E54" s="1175"/>
      <c r="F54" s="1175"/>
      <c r="G54" s="1175"/>
      <c r="H54" s="1175"/>
      <c r="I54" s="1175"/>
      <c r="J54" s="1175"/>
      <c r="K54" s="1175"/>
      <c r="L54" s="1175"/>
      <c r="M54" s="1188"/>
    </row>
    <row r="55" spans="1:13" ht="15" customHeight="1">
      <c r="A55" s="1378"/>
      <c r="B55" s="655" t="s">
        <v>979</v>
      </c>
      <c r="C55" s="1297" t="s">
        <v>980</v>
      </c>
      <c r="D55" s="1175"/>
      <c r="E55" s="1175"/>
      <c r="F55" s="1175"/>
      <c r="G55" s="1175"/>
      <c r="H55" s="1175"/>
      <c r="I55" s="1175"/>
      <c r="J55" s="1175"/>
      <c r="K55" s="1175"/>
      <c r="L55" s="1175"/>
      <c r="M55" s="1188"/>
    </row>
    <row r="56" spans="1:13" ht="15" customHeight="1">
      <c r="A56" s="1378"/>
      <c r="B56" s="227" t="s">
        <v>297</v>
      </c>
      <c r="C56" s="1297" t="s">
        <v>376</v>
      </c>
      <c r="D56" s="1175"/>
      <c r="E56" s="1175"/>
      <c r="F56" s="1175"/>
      <c r="G56" s="1175"/>
      <c r="H56" s="1175"/>
      <c r="I56" s="1175"/>
      <c r="J56" s="1175"/>
      <c r="K56" s="1175"/>
      <c r="L56" s="1175"/>
      <c r="M56" s="1188"/>
    </row>
    <row r="57" spans="1:13" ht="15.75">
      <c r="A57" s="665" t="s">
        <v>254</v>
      </c>
      <c r="B57" s="227"/>
      <c r="C57" s="1342"/>
      <c r="D57" s="1333"/>
      <c r="E57" s="1333"/>
      <c r="F57" s="1333"/>
      <c r="G57" s="1333"/>
      <c r="H57" s="1333"/>
      <c r="I57" s="1333"/>
      <c r="J57" s="1333"/>
      <c r="K57" s="1333"/>
      <c r="L57" s="1333"/>
      <c r="M57" s="1334"/>
    </row>
  </sheetData>
  <mergeCells count="42">
    <mergeCell ref="A54:A56"/>
    <mergeCell ref="C55:M55"/>
    <mergeCell ref="C56:M56"/>
    <mergeCell ref="C57:M57"/>
    <mergeCell ref="D4:E4"/>
    <mergeCell ref="C12:D12"/>
    <mergeCell ref="F41:F42"/>
    <mergeCell ref="G41:J42"/>
    <mergeCell ref="L41:M42"/>
    <mergeCell ref="C44:M44"/>
    <mergeCell ref="C45:M45"/>
    <mergeCell ref="B20:B23"/>
    <mergeCell ref="J25:L25"/>
    <mergeCell ref="A12:A47"/>
    <mergeCell ref="B40:B43"/>
    <mergeCell ref="A48:A53"/>
    <mergeCell ref="H39:I39"/>
    <mergeCell ref="C53:M53"/>
    <mergeCell ref="C54:M54"/>
    <mergeCell ref="C46:M46"/>
    <mergeCell ref="C47:M47"/>
    <mergeCell ref="C48:M48"/>
    <mergeCell ref="C49:M49"/>
    <mergeCell ref="C50:M50"/>
    <mergeCell ref="C51:M51"/>
    <mergeCell ref="C52:M52"/>
    <mergeCell ref="B27:B29"/>
    <mergeCell ref="L38:M38"/>
    <mergeCell ref="B1:D1"/>
    <mergeCell ref="A2:A11"/>
    <mergeCell ref="C2:M2"/>
    <mergeCell ref="C3:M3"/>
    <mergeCell ref="F4:G4"/>
    <mergeCell ref="I4:M4"/>
    <mergeCell ref="C5:M5"/>
    <mergeCell ref="C6:M6"/>
    <mergeCell ref="C7:G7"/>
    <mergeCell ref="I7:M7"/>
    <mergeCell ref="B8:B10"/>
    <mergeCell ref="C11:M11"/>
    <mergeCell ref="B13:B19"/>
    <mergeCell ref="F18:H18"/>
  </mergeCells>
  <hyperlinks>
    <hyperlink ref="B2" location="'Plan de acción'!A1" display="Nombre del indicador" xr:uid="{00000000-0004-0000-2000-000000000000}"/>
    <hyperlink ref="C52" r:id="rId1" xr:uid="{00000000-0004-0000-2000-000001000000}"/>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2000-000000000000}">
          <x14:formula1>
            <xm:f>Desplegables!$B$45:$B$46</xm:f>
          </x14:formula1>
          <xm:sqref>C4</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22.5" customHeight="1">
      <c r="A1" s="228"/>
      <c r="B1" s="229" t="s">
        <v>1299</v>
      </c>
      <c r="C1" s="230"/>
      <c r="D1" s="230"/>
      <c r="E1" s="230"/>
      <c r="F1" s="230"/>
      <c r="G1" s="230"/>
      <c r="H1" s="230"/>
      <c r="I1" s="230"/>
      <c r="J1" s="230"/>
      <c r="K1" s="230"/>
      <c r="L1" s="230"/>
      <c r="M1" s="231"/>
    </row>
    <row r="2" spans="1:13" ht="19.5" customHeight="1">
      <c r="A2" s="1242" t="s">
        <v>890</v>
      </c>
      <c r="B2" s="623" t="s">
        <v>891</v>
      </c>
      <c r="C2" s="1261" t="s">
        <v>539</v>
      </c>
      <c r="D2" s="1175"/>
      <c r="E2" s="1175"/>
      <c r="F2" s="1175"/>
      <c r="G2" s="1175"/>
      <c r="H2" s="1175"/>
      <c r="I2" s="1175"/>
      <c r="J2" s="1175"/>
      <c r="K2" s="1175"/>
      <c r="L2" s="1175"/>
      <c r="M2" s="1188"/>
    </row>
    <row r="3" spans="1:13" ht="15.75" customHeight="1">
      <c r="A3" s="1241"/>
      <c r="B3" s="235" t="s">
        <v>982</v>
      </c>
      <c r="C3" s="1261" t="s">
        <v>1300</v>
      </c>
      <c r="D3" s="1175"/>
      <c r="E3" s="1175"/>
      <c r="F3" s="1175"/>
      <c r="G3" s="1175"/>
      <c r="H3" s="1175"/>
      <c r="I3" s="1175"/>
      <c r="J3" s="1175"/>
      <c r="K3" s="1175"/>
      <c r="L3" s="1175"/>
      <c r="M3" s="1188"/>
    </row>
    <row r="4" spans="1:13" ht="15.75" customHeight="1">
      <c r="A4" s="1241"/>
      <c r="B4" s="236" t="s">
        <v>293</v>
      </c>
      <c r="C4" s="224" t="s">
        <v>95</v>
      </c>
      <c r="D4" s="224"/>
      <c r="E4" s="237"/>
      <c r="F4" s="1267" t="s">
        <v>896</v>
      </c>
      <c r="G4" s="1188"/>
      <c r="H4" s="238"/>
      <c r="I4" s="239"/>
      <c r="J4" s="239"/>
      <c r="K4" s="239"/>
      <c r="L4" s="239"/>
      <c r="M4" s="238"/>
    </row>
    <row r="5" spans="1:13" ht="15.75" customHeight="1">
      <c r="A5" s="1241"/>
      <c r="B5" s="236" t="s">
        <v>898</v>
      </c>
      <c r="C5" s="224"/>
      <c r="D5" s="239"/>
      <c r="E5" s="239"/>
      <c r="F5" s="239"/>
      <c r="G5" s="239"/>
      <c r="H5" s="239"/>
      <c r="I5" s="239"/>
      <c r="J5" s="239"/>
      <c r="K5" s="239"/>
      <c r="L5" s="239"/>
      <c r="M5" s="238"/>
    </row>
    <row r="6" spans="1:13" ht="15.75" customHeight="1">
      <c r="A6" s="1241"/>
      <c r="B6" s="236" t="s">
        <v>900</v>
      </c>
      <c r="C6" s="224"/>
      <c r="D6" s="239"/>
      <c r="E6" s="239"/>
      <c r="F6" s="239"/>
      <c r="G6" s="239"/>
      <c r="H6" s="239"/>
      <c r="I6" s="239"/>
      <c r="J6" s="239"/>
      <c r="K6" s="239"/>
      <c r="L6" s="239"/>
      <c r="M6" s="238"/>
    </row>
    <row r="7" spans="1:13" ht="15.75" customHeight="1">
      <c r="A7" s="1241"/>
      <c r="B7" s="235" t="s">
        <v>902</v>
      </c>
      <c r="C7" s="1261" t="s">
        <v>342</v>
      </c>
      <c r="D7" s="1175"/>
      <c r="E7" s="241"/>
      <c r="F7" s="241"/>
      <c r="G7" s="242"/>
      <c r="H7" s="243" t="s">
        <v>297</v>
      </c>
      <c r="I7" s="1269" t="s">
        <v>46</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340"/>
      <c r="D9" s="1180"/>
      <c r="E9" s="202"/>
      <c r="F9" s="1253"/>
      <c r="G9" s="1180"/>
      <c r="H9" s="202"/>
      <c r="I9" s="1253"/>
      <c r="J9" s="1180"/>
      <c r="K9" s="202"/>
      <c r="L9" s="232"/>
      <c r="M9" s="247"/>
    </row>
    <row r="10" spans="1:13" ht="15.75" customHeight="1">
      <c r="A10" s="1241"/>
      <c r="B10" s="1246"/>
      <c r="C10" s="1250" t="s">
        <v>297</v>
      </c>
      <c r="D10" s="1180"/>
      <c r="E10" s="249"/>
      <c r="F10" s="1253" t="s">
        <v>297</v>
      </c>
      <c r="G10" s="1180"/>
      <c r="H10" s="249"/>
      <c r="I10" s="1253" t="s">
        <v>297</v>
      </c>
      <c r="J10" s="1180"/>
      <c r="K10" s="249"/>
      <c r="L10" s="250"/>
      <c r="M10" s="237"/>
    </row>
    <row r="11" spans="1:13" ht="15.75" customHeight="1">
      <c r="A11" s="1241"/>
      <c r="B11" s="235" t="s">
        <v>905</v>
      </c>
      <c r="C11" s="1258" t="s">
        <v>1301</v>
      </c>
      <c r="D11" s="1175"/>
      <c r="E11" s="1175"/>
      <c r="F11" s="1175"/>
      <c r="G11" s="1175"/>
      <c r="H11" s="1175"/>
      <c r="I11" s="1175"/>
      <c r="J11" s="1175"/>
      <c r="K11" s="1175"/>
      <c r="L11" s="1175"/>
      <c r="M11" s="1188"/>
    </row>
    <row r="12" spans="1:13" ht="15.75" customHeight="1">
      <c r="A12" s="1241"/>
      <c r="B12" s="235" t="s">
        <v>985</v>
      </c>
      <c r="C12" s="1261" t="s">
        <v>1302</v>
      </c>
      <c r="D12" s="1175"/>
      <c r="E12" s="1175"/>
      <c r="F12" s="1175"/>
      <c r="G12" s="1175"/>
      <c r="H12" s="1175"/>
      <c r="I12" s="1175"/>
      <c r="J12" s="1175"/>
      <c r="K12" s="1175"/>
      <c r="L12" s="1175"/>
      <c r="M12" s="1188"/>
    </row>
    <row r="13" spans="1:13" ht="15.75" customHeight="1">
      <c r="A13" s="1241"/>
      <c r="B13" s="455" t="s">
        <v>987</v>
      </c>
      <c r="C13" s="1439" t="s">
        <v>1303</v>
      </c>
      <c r="D13" s="1180"/>
      <c r="E13" s="1180"/>
      <c r="F13" s="1180"/>
      <c r="G13" s="1180"/>
      <c r="H13" s="1180"/>
      <c r="I13" s="1180"/>
      <c r="J13" s="1180"/>
      <c r="K13" s="1180"/>
      <c r="L13" s="1180"/>
      <c r="M13" s="1181"/>
    </row>
    <row r="14" spans="1:13" ht="15.75" customHeight="1">
      <c r="A14" s="1241"/>
      <c r="B14" s="1244" t="s">
        <v>989</v>
      </c>
      <c r="C14" s="1289" t="s">
        <v>57</v>
      </c>
      <c r="D14" s="1175"/>
      <c r="E14" s="252" t="s">
        <v>108</v>
      </c>
      <c r="F14" s="1440" t="s">
        <v>541</v>
      </c>
      <c r="G14" s="1252"/>
      <c r="H14" s="1252"/>
      <c r="I14" s="1252"/>
      <c r="J14" s="1252"/>
      <c r="K14" s="1252"/>
      <c r="L14" s="1252"/>
      <c r="M14" s="1260"/>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70" t="s">
        <v>1</v>
      </c>
      <c r="D16" s="1175"/>
      <c r="E16" s="1175"/>
      <c r="F16" s="1175"/>
      <c r="G16" s="1175"/>
      <c r="H16" s="1175"/>
      <c r="I16" s="1175"/>
      <c r="J16" s="1175"/>
      <c r="K16" s="1175"/>
      <c r="L16" s="1175"/>
      <c r="M16" s="1188"/>
    </row>
    <row r="17" spans="1:13" ht="30" customHeight="1">
      <c r="A17" s="1241"/>
      <c r="B17" s="235" t="s">
        <v>990</v>
      </c>
      <c r="C17" s="1291" t="s">
        <v>1304</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256"/>
      <c r="E20" s="210" t="s">
        <v>910</v>
      </c>
      <c r="F20" s="256"/>
      <c r="G20" s="210" t="s">
        <v>911</v>
      </c>
      <c r="H20" s="256"/>
      <c r="I20" s="210" t="s">
        <v>912</v>
      </c>
      <c r="J20" s="256"/>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1258" t="s">
        <v>1305</v>
      </c>
      <c r="G23" s="1175"/>
      <c r="H23" s="1175"/>
      <c r="I23" s="1175"/>
      <c r="J23" s="1175"/>
      <c r="K23" s="1175"/>
      <c r="L23" s="1175"/>
      <c r="M23" s="1188"/>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150</v>
      </c>
      <c r="E30" s="202"/>
      <c r="F30" s="210" t="s">
        <v>930</v>
      </c>
      <c r="G30" s="438">
        <v>2022</v>
      </c>
      <c r="H30" s="202"/>
      <c r="I30" s="210" t="s">
        <v>931</v>
      </c>
      <c r="J30" s="1258" t="s">
        <v>1306</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657">
        <v>2023</v>
      </c>
      <c r="E33" s="200"/>
      <c r="F33" s="202" t="s">
        <v>935</v>
      </c>
      <c r="G33" s="269" t="s">
        <v>1007</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75">
        <v>0.5</v>
      </c>
      <c r="E37" s="276">
        <v>2023</v>
      </c>
      <c r="F37" s="275">
        <v>0.5</v>
      </c>
      <c r="G37" s="276">
        <v>2024</v>
      </c>
      <c r="H37" s="275">
        <v>0.5</v>
      </c>
      <c r="I37" s="276">
        <v>2025</v>
      </c>
      <c r="J37" s="275">
        <v>0.5</v>
      </c>
      <c r="K37" s="276">
        <v>2026</v>
      </c>
      <c r="L37" s="275">
        <v>0.5</v>
      </c>
      <c r="M37" s="276">
        <v>2027</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75">
        <v>0.5</v>
      </c>
      <c r="E39" s="276">
        <v>2028</v>
      </c>
      <c r="F39" s="275">
        <v>0.5</v>
      </c>
      <c r="G39" s="276">
        <v>2029</v>
      </c>
      <c r="H39" s="275">
        <v>0.5</v>
      </c>
      <c r="I39" s="276">
        <v>2030</v>
      </c>
      <c r="J39" s="275">
        <v>0.5</v>
      </c>
      <c r="K39" s="276">
        <v>2031</v>
      </c>
      <c r="L39" s="275">
        <v>0.5</v>
      </c>
      <c r="M39" s="276">
        <v>2032</v>
      </c>
    </row>
    <row r="40" spans="1:13" ht="15.75" customHeight="1">
      <c r="A40" s="1241"/>
      <c r="B40" s="1245"/>
      <c r="C40" s="255"/>
      <c r="D40" s="202" t="s">
        <v>948</v>
      </c>
      <c r="E40" s="202"/>
      <c r="F40" s="202" t="s">
        <v>949</v>
      </c>
      <c r="G40" s="202"/>
      <c r="H40" s="202" t="s">
        <v>950</v>
      </c>
      <c r="I40" s="202"/>
      <c r="J40" s="202" t="s">
        <v>951</v>
      </c>
      <c r="K40" s="202"/>
      <c r="L40" s="202" t="s">
        <v>1144</v>
      </c>
      <c r="M40" s="247"/>
    </row>
    <row r="41" spans="1:13" ht="15.75" customHeight="1">
      <c r="A41" s="1241"/>
      <c r="B41" s="1245"/>
      <c r="C41" s="255"/>
      <c r="D41" s="275">
        <v>0.5</v>
      </c>
      <c r="E41" s="276">
        <v>2033</v>
      </c>
      <c r="F41" s="277">
        <v>0.5</v>
      </c>
      <c r="G41" s="276">
        <v>2034</v>
      </c>
      <c r="H41" s="277"/>
      <c r="I41" s="276"/>
      <c r="J41" s="277"/>
      <c r="K41" s="276"/>
      <c r="L41" s="277"/>
      <c r="M41" s="276"/>
    </row>
    <row r="42" spans="1:13" ht="15.75" customHeight="1">
      <c r="A42" s="1241"/>
      <c r="B42" s="1245"/>
      <c r="C42" s="255"/>
      <c r="D42" s="249" t="s">
        <v>1144</v>
      </c>
      <c r="E42" s="249"/>
      <c r="F42" s="249" t="s">
        <v>957</v>
      </c>
      <c r="G42" s="249"/>
      <c r="H42" s="278"/>
      <c r="I42" s="202"/>
      <c r="J42" s="278"/>
      <c r="K42" s="202"/>
      <c r="L42" s="278"/>
      <c r="M42" s="263"/>
    </row>
    <row r="43" spans="1:13" ht="15.75" customHeight="1">
      <c r="A43" s="1241"/>
      <c r="B43" s="1245"/>
      <c r="C43" s="255"/>
      <c r="D43" s="678"/>
      <c r="E43" s="258"/>
      <c r="F43" s="1437">
        <v>0.5</v>
      </c>
      <c r="G43" s="1188"/>
      <c r="H43" s="1264"/>
      <c r="I43" s="1252"/>
      <c r="J43" s="278"/>
      <c r="K43" s="202"/>
      <c r="L43" s="278"/>
      <c r="M43" s="263"/>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992</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679" t="s">
        <v>961</v>
      </c>
      <c r="C49" s="1438" t="s">
        <v>1307</v>
      </c>
      <c r="D49" s="1175"/>
      <c r="E49" s="1175"/>
      <c r="F49" s="1175"/>
      <c r="G49" s="1175"/>
      <c r="H49" s="1175"/>
      <c r="I49" s="1175"/>
      <c r="J49" s="1175"/>
      <c r="K49" s="1175"/>
      <c r="L49" s="1175"/>
      <c r="M49" s="1188"/>
    </row>
    <row r="50" spans="1:13" ht="15.75" customHeight="1">
      <c r="A50" s="1241"/>
      <c r="B50" s="680" t="s">
        <v>996</v>
      </c>
      <c r="C50" s="1253" t="s">
        <v>1308</v>
      </c>
      <c r="D50" s="1180"/>
      <c r="E50" s="1180"/>
      <c r="F50" s="1180"/>
      <c r="G50" s="1180"/>
      <c r="H50" s="1180"/>
      <c r="I50" s="1180"/>
      <c r="J50" s="1180"/>
      <c r="K50" s="1180"/>
      <c r="L50" s="1180"/>
      <c r="M50" s="1180"/>
    </row>
    <row r="51" spans="1:13" ht="15.75" customHeight="1">
      <c r="A51" s="1241"/>
      <c r="B51" s="680" t="s">
        <v>965</v>
      </c>
      <c r="C51" s="1253">
        <v>60</v>
      </c>
      <c r="D51" s="1180"/>
      <c r="E51" s="1180"/>
      <c r="F51" s="1180"/>
      <c r="G51" s="1180"/>
      <c r="H51" s="1180"/>
      <c r="I51" s="1180"/>
      <c r="J51" s="1180"/>
      <c r="K51" s="1180"/>
      <c r="L51" s="1180"/>
      <c r="M51" s="1180"/>
    </row>
    <row r="52" spans="1:13" ht="15.75" customHeight="1">
      <c r="A52" s="1241"/>
      <c r="B52" s="680" t="s">
        <v>966</v>
      </c>
      <c r="C52" s="1253">
        <v>2023</v>
      </c>
      <c r="D52" s="1180"/>
      <c r="E52" s="1180"/>
      <c r="F52" s="1180"/>
      <c r="G52" s="1180"/>
      <c r="H52" s="1180"/>
      <c r="I52" s="1180"/>
      <c r="J52" s="1180"/>
      <c r="K52" s="1180"/>
      <c r="L52" s="1180"/>
      <c r="M52" s="1180"/>
    </row>
    <row r="53" spans="1:13" ht="15.75" customHeight="1">
      <c r="A53" s="1242" t="s">
        <v>250</v>
      </c>
      <c r="B53" s="681" t="s">
        <v>968</v>
      </c>
      <c r="C53" s="1441" t="s">
        <v>1309</v>
      </c>
      <c r="D53" s="1180"/>
      <c r="E53" s="1180"/>
      <c r="F53" s="1180"/>
      <c r="G53" s="1180"/>
      <c r="H53" s="1180"/>
      <c r="I53" s="1180"/>
      <c r="J53" s="1180"/>
      <c r="K53" s="1180"/>
      <c r="L53" s="1180"/>
      <c r="M53" s="1180"/>
    </row>
    <row r="54" spans="1:13" ht="15.75" customHeight="1">
      <c r="A54" s="1241"/>
      <c r="B54" s="681" t="s">
        <v>969</v>
      </c>
      <c r="C54" s="1441" t="s">
        <v>1012</v>
      </c>
      <c r="D54" s="1180"/>
      <c r="E54" s="1180"/>
      <c r="F54" s="1180"/>
      <c r="G54" s="1180"/>
      <c r="H54" s="1180"/>
      <c r="I54" s="1180"/>
      <c r="J54" s="1180"/>
      <c r="K54" s="1180"/>
      <c r="L54" s="1180"/>
      <c r="M54" s="1180"/>
    </row>
    <row r="55" spans="1:13" ht="15.75" customHeight="1">
      <c r="A55" s="1241"/>
      <c r="B55" s="681" t="s">
        <v>971</v>
      </c>
      <c r="C55" s="1441" t="s">
        <v>343</v>
      </c>
      <c r="D55" s="1180"/>
      <c r="E55" s="1180"/>
      <c r="F55" s="1180"/>
      <c r="G55" s="1180"/>
      <c r="H55" s="1180"/>
      <c r="I55" s="1180"/>
      <c r="J55" s="1180"/>
      <c r="K55" s="1180"/>
      <c r="L55" s="1180"/>
      <c r="M55" s="1180"/>
    </row>
    <row r="56" spans="1:13" ht="15.75" customHeight="1">
      <c r="A56" s="1241"/>
      <c r="B56" s="681" t="s">
        <v>972</v>
      </c>
      <c r="C56" s="1441" t="s">
        <v>1013</v>
      </c>
      <c r="D56" s="1180"/>
      <c r="E56" s="1180"/>
      <c r="F56" s="1180"/>
      <c r="G56" s="1180"/>
      <c r="H56" s="1180"/>
      <c r="I56" s="1180"/>
      <c r="J56" s="1180"/>
      <c r="K56" s="1180"/>
      <c r="L56" s="1180"/>
      <c r="M56" s="1180"/>
    </row>
    <row r="57" spans="1:13" ht="15.75" customHeight="1">
      <c r="A57" s="1241"/>
      <c r="B57" s="681" t="s">
        <v>973</v>
      </c>
      <c r="C57" s="1442" t="s">
        <v>1014</v>
      </c>
      <c r="D57" s="1180"/>
      <c r="E57" s="1180"/>
      <c r="F57" s="1180"/>
      <c r="G57" s="1180"/>
      <c r="H57" s="1180"/>
      <c r="I57" s="1180"/>
      <c r="J57" s="1180"/>
      <c r="K57" s="1180"/>
      <c r="L57" s="1180"/>
      <c r="M57" s="1180"/>
    </row>
    <row r="58" spans="1:13" ht="15.75" customHeight="1">
      <c r="A58" s="1243"/>
      <c r="B58" s="682" t="s">
        <v>974</v>
      </c>
      <c r="C58" s="1253" t="s">
        <v>360</v>
      </c>
      <c r="D58" s="1180"/>
      <c r="E58" s="1180"/>
      <c r="F58" s="1180"/>
      <c r="G58" s="1180"/>
      <c r="H58" s="1180"/>
      <c r="I58" s="1180"/>
      <c r="J58" s="1180"/>
      <c r="K58" s="1180"/>
      <c r="L58" s="1180"/>
      <c r="M58" s="1180"/>
    </row>
    <row r="59" spans="1:13" ht="15.75" customHeight="1">
      <c r="A59" s="1242" t="s">
        <v>976</v>
      </c>
      <c r="B59" s="683" t="s">
        <v>977</v>
      </c>
      <c r="C59" s="1253" t="s">
        <v>1310</v>
      </c>
      <c r="D59" s="1180"/>
      <c r="E59" s="1180"/>
      <c r="F59" s="1180"/>
      <c r="G59" s="1180"/>
      <c r="H59" s="1180"/>
      <c r="I59" s="1180"/>
      <c r="J59" s="1180"/>
      <c r="K59" s="1180"/>
      <c r="L59" s="1180"/>
      <c r="M59" s="1181"/>
    </row>
    <row r="60" spans="1:13" ht="30" customHeight="1">
      <c r="A60" s="1241"/>
      <c r="B60" s="683" t="s">
        <v>979</v>
      </c>
      <c r="C60" s="1253" t="s">
        <v>980</v>
      </c>
      <c r="D60" s="1180"/>
      <c r="E60" s="1180"/>
      <c r="F60" s="1180"/>
      <c r="G60" s="1180"/>
      <c r="H60" s="1180"/>
      <c r="I60" s="1180"/>
      <c r="J60" s="1180"/>
      <c r="K60" s="1180"/>
      <c r="L60" s="1180"/>
      <c r="M60" s="1181"/>
    </row>
    <row r="61" spans="1:13" ht="30" customHeight="1">
      <c r="A61" s="1241"/>
      <c r="B61" s="684" t="s">
        <v>297</v>
      </c>
      <c r="C61" s="1253" t="s">
        <v>343</v>
      </c>
      <c r="D61" s="1180"/>
      <c r="E61" s="1180"/>
      <c r="F61" s="1180"/>
      <c r="G61" s="1180"/>
      <c r="H61" s="1180"/>
      <c r="I61" s="1180"/>
      <c r="J61" s="1180"/>
      <c r="K61" s="1180"/>
      <c r="L61" s="1180"/>
      <c r="M61" s="1181"/>
    </row>
    <row r="62" spans="1:13" ht="15.75" customHeight="1">
      <c r="A62" s="288" t="s">
        <v>254</v>
      </c>
      <c r="B62" s="685"/>
      <c r="C62" s="1284"/>
      <c r="D62" s="1285"/>
      <c r="E62" s="1285"/>
      <c r="F62" s="1285"/>
      <c r="G62" s="1285"/>
      <c r="H62" s="1285"/>
      <c r="I62" s="1285"/>
      <c r="J62" s="1285"/>
      <c r="K62" s="1285"/>
      <c r="L62" s="1285"/>
      <c r="M62" s="1286"/>
    </row>
  </sheetData>
  <mergeCells count="51">
    <mergeCell ref="C60:M60"/>
    <mergeCell ref="C61:M61"/>
    <mergeCell ref="C62:M62"/>
    <mergeCell ref="C53:M53"/>
    <mergeCell ref="C54:M54"/>
    <mergeCell ref="C55:M55"/>
    <mergeCell ref="C56:M56"/>
    <mergeCell ref="C57:M57"/>
    <mergeCell ref="C58:M58"/>
    <mergeCell ref="C59:M59"/>
    <mergeCell ref="A16:A52"/>
    <mergeCell ref="A53:A58"/>
    <mergeCell ref="A59:A61"/>
    <mergeCell ref="A2:A15"/>
    <mergeCell ref="B14:B15"/>
    <mergeCell ref="B18:B24"/>
    <mergeCell ref="B25:B28"/>
    <mergeCell ref="B32:B34"/>
    <mergeCell ref="B35:B44"/>
    <mergeCell ref="B45:B48"/>
    <mergeCell ref="B8:B10"/>
    <mergeCell ref="C17:M17"/>
    <mergeCell ref="F23:M23"/>
    <mergeCell ref="J30:L30"/>
    <mergeCell ref="C9:D9"/>
    <mergeCell ref="F9:G9"/>
    <mergeCell ref="C12:M12"/>
    <mergeCell ref="F10:G10"/>
    <mergeCell ref="C13:M13"/>
    <mergeCell ref="C14:D14"/>
    <mergeCell ref="F14:M14"/>
    <mergeCell ref="C15:M15"/>
    <mergeCell ref="C10:D10"/>
    <mergeCell ref="I9:J9"/>
    <mergeCell ref="I10:J10"/>
    <mergeCell ref="C11:M11"/>
    <mergeCell ref="C16:M16"/>
    <mergeCell ref="C2:M2"/>
    <mergeCell ref="C3:M3"/>
    <mergeCell ref="F4:G4"/>
    <mergeCell ref="C7:D7"/>
    <mergeCell ref="I7:M7"/>
    <mergeCell ref="C51:M51"/>
    <mergeCell ref="C52:M52"/>
    <mergeCell ref="F43:G43"/>
    <mergeCell ref="H43:I43"/>
    <mergeCell ref="F46:F47"/>
    <mergeCell ref="G46:J47"/>
    <mergeCell ref="L46:M47"/>
    <mergeCell ref="C49:M49"/>
    <mergeCell ref="C50:M50"/>
  </mergeCells>
  <dataValidations count="1">
    <dataValidation type="list" allowBlank="1" showErrorMessage="1" sqref="I7" xr:uid="{00000000-0002-0000-2100-000003000000}">
      <formula1>INDIRECT($C$7)</formula1>
    </dataValidation>
  </dataValidations>
  <hyperlinks>
    <hyperlink ref="B2" location="'Plan de acción'!A1" display="Nombre del indicador" xr:uid="{00000000-0004-0000-2100-000000000000}"/>
    <hyperlink ref="C57" r:id="rId1" xr:uid="{00000000-0004-0000-21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100-000000000000}">
          <x14:formula1>
            <xm:f>Desplegables!$I$4:$I$18</xm:f>
          </x14:formula1>
          <xm:sqref>C7</xm:sqref>
        </x14:dataValidation>
        <x14:dataValidation type="list" allowBlank="1" showErrorMessage="1" xr:uid="{00000000-0002-0000-2100-000001000000}">
          <x14:formula1>
            <xm:f>Desplegables!$L$24:$L$39</xm:f>
          </x14:formula1>
          <xm:sqref>C14</xm:sqref>
        </x14:dataValidation>
        <x14:dataValidation type="list" allowBlank="1" showErrorMessage="1" xr:uid="{00000000-0002-0000-2100-000002000000}">
          <x14:formula1>
            <xm:f>Desplegables!$B$45:$B$46</xm:f>
          </x14:formula1>
          <xm:sqref>C4</xm:sqref>
        </x14:dataValidation>
        <x14:dataValidation type="list" allowBlank="1" showErrorMessage="1" xr:uid="{00000000-0002-0000-2100-000004000000}">
          <x14:formula1>
            <xm:f>Desplegables!$B$50:$B$52</xm:f>
          </x14:formula1>
          <xm:sqref>G46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70C0"/>
  </sheetPr>
  <dimension ref="A1:M64"/>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1311</v>
      </c>
      <c r="C1" s="230"/>
      <c r="D1" s="230"/>
      <c r="E1" s="230"/>
      <c r="F1" s="230"/>
      <c r="G1" s="230"/>
      <c r="H1" s="230"/>
      <c r="I1" s="230"/>
      <c r="J1" s="230"/>
      <c r="K1" s="230"/>
      <c r="L1" s="230"/>
      <c r="M1" s="231"/>
    </row>
    <row r="2" spans="1:13" ht="15.75" customHeight="1">
      <c r="A2" s="1242" t="s">
        <v>890</v>
      </c>
      <c r="B2" s="233" t="s">
        <v>891</v>
      </c>
      <c r="C2" s="1398" t="s">
        <v>1312</v>
      </c>
      <c r="D2" s="1175"/>
      <c r="E2" s="1175"/>
      <c r="F2" s="1175"/>
      <c r="G2" s="1175"/>
      <c r="H2" s="1175"/>
      <c r="I2" s="1175"/>
      <c r="J2" s="1175"/>
      <c r="K2" s="1175"/>
      <c r="L2" s="1175"/>
      <c r="M2" s="1188"/>
    </row>
    <row r="3" spans="1:13" ht="15.75" customHeight="1">
      <c r="A3" s="1241"/>
      <c r="B3" s="235" t="s">
        <v>982</v>
      </c>
      <c r="C3" s="259" t="s">
        <v>1313</v>
      </c>
      <c r="D3" s="68"/>
      <c r="E3" s="68"/>
      <c r="F3" s="68"/>
      <c r="G3" s="68"/>
      <c r="H3" s="68"/>
      <c r="I3" s="68"/>
      <c r="J3" s="68"/>
      <c r="K3" s="68"/>
      <c r="L3" s="68"/>
      <c r="M3" s="68"/>
    </row>
    <row r="4" spans="1:13" ht="15.75" customHeight="1">
      <c r="A4" s="1241"/>
      <c r="B4" s="236" t="s">
        <v>293</v>
      </c>
      <c r="C4" s="345" t="s">
        <v>93</v>
      </c>
      <c r="D4" s="1297" t="s">
        <v>1200</v>
      </c>
      <c r="E4" s="1188"/>
      <c r="F4" s="1302" t="s">
        <v>294</v>
      </c>
      <c r="G4" s="1188"/>
      <c r="H4" s="345">
        <v>27</v>
      </c>
      <c r="I4" s="1297" t="s">
        <v>1291</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1303" t="s">
        <v>901</v>
      </c>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305" t="s">
        <v>376</v>
      </c>
      <c r="J7" s="1183"/>
      <c r="K7" s="1183"/>
      <c r="L7" s="1183"/>
      <c r="M7" s="1234"/>
    </row>
    <row r="8" spans="1:13" ht="15.75" customHeight="1">
      <c r="A8" s="1241"/>
      <c r="B8" s="1308" t="s">
        <v>903</v>
      </c>
      <c r="C8" s="686"/>
      <c r="D8" s="687"/>
      <c r="E8" s="687"/>
      <c r="F8" s="687"/>
      <c r="G8" s="687"/>
      <c r="H8" s="687"/>
      <c r="I8" s="687"/>
      <c r="J8" s="687"/>
      <c r="K8" s="687"/>
      <c r="L8" s="687"/>
      <c r="M8" s="688"/>
    </row>
    <row r="9" spans="1:13" ht="15.75" customHeight="1">
      <c r="A9" s="1241"/>
      <c r="B9" s="1241"/>
      <c r="C9" s="1444" t="s">
        <v>376</v>
      </c>
      <c r="D9" s="1285"/>
      <c r="E9" s="140"/>
      <c r="F9" s="1251" t="s">
        <v>1314</v>
      </c>
      <c r="G9" s="1252"/>
      <c r="H9" s="140"/>
      <c r="I9" s="1284" t="s">
        <v>1315</v>
      </c>
      <c r="J9" s="1285"/>
      <c r="K9" s="140"/>
      <c r="L9" s="375" t="s">
        <v>1057</v>
      </c>
      <c r="M9" s="308"/>
    </row>
    <row r="10" spans="1:13" ht="15.75" customHeight="1">
      <c r="A10" s="1241"/>
      <c r="B10" s="1309"/>
      <c r="C10" s="1445" t="s">
        <v>1058</v>
      </c>
      <c r="D10" s="1285"/>
      <c r="E10" s="323"/>
      <c r="F10" s="1446" t="s">
        <v>297</v>
      </c>
      <c r="G10" s="1333"/>
      <c r="H10" s="323"/>
      <c r="I10" s="1284" t="s">
        <v>1058</v>
      </c>
      <c r="J10" s="1285"/>
      <c r="K10" s="323"/>
      <c r="L10" s="323" t="s">
        <v>297</v>
      </c>
      <c r="M10" s="322"/>
    </row>
    <row r="11" spans="1:13" ht="139.5" customHeight="1">
      <c r="A11" s="1241"/>
      <c r="B11" s="235" t="s">
        <v>905</v>
      </c>
      <c r="C11" s="1447" t="s">
        <v>1316</v>
      </c>
      <c r="D11" s="1180"/>
      <c r="E11" s="1180"/>
      <c r="F11" s="1180"/>
      <c r="G11" s="1180"/>
      <c r="H11" s="1180"/>
      <c r="I11" s="1180"/>
      <c r="J11" s="1180"/>
      <c r="K11" s="1180"/>
      <c r="L11" s="1180"/>
      <c r="M11" s="1181"/>
    </row>
    <row r="12" spans="1:13" ht="15.75" customHeight="1">
      <c r="A12" s="1241"/>
      <c r="B12" s="235" t="s">
        <v>985</v>
      </c>
      <c r="C12" s="1399" t="s">
        <v>1317</v>
      </c>
      <c r="D12" s="1175"/>
      <c r="E12" s="1175"/>
      <c r="F12" s="1175"/>
      <c r="G12" s="1175"/>
      <c r="H12" s="1175"/>
      <c r="I12" s="1175"/>
      <c r="J12" s="1175"/>
      <c r="K12" s="1175"/>
      <c r="L12" s="1175"/>
      <c r="M12" s="1188"/>
    </row>
    <row r="13" spans="1:13" ht="15.75" customHeight="1">
      <c r="A13" s="1241"/>
      <c r="B13" s="235" t="s">
        <v>987</v>
      </c>
      <c r="C13" s="1270" t="s">
        <v>1318</v>
      </c>
      <c r="D13" s="1175"/>
      <c r="E13" s="1175"/>
      <c r="F13" s="1175"/>
      <c r="G13" s="1175"/>
      <c r="H13" s="1175"/>
      <c r="I13" s="1175"/>
      <c r="J13" s="1175"/>
      <c r="K13" s="1175"/>
      <c r="L13" s="1175"/>
      <c r="M13" s="1188"/>
    </row>
    <row r="14" spans="1:13" ht="15.75" customHeight="1">
      <c r="A14" s="1241"/>
      <c r="B14" s="1244" t="s">
        <v>989</v>
      </c>
      <c r="C14" s="1257" t="s">
        <v>69</v>
      </c>
      <c r="D14" s="1188"/>
      <c r="E14" s="377" t="s">
        <v>108</v>
      </c>
      <c r="F14" s="1398" t="s">
        <v>545</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454</v>
      </c>
      <c r="D16" s="1175"/>
      <c r="E16" s="1175"/>
      <c r="F16" s="1175"/>
      <c r="G16" s="1175"/>
      <c r="H16" s="1175"/>
      <c r="I16" s="1175"/>
      <c r="J16" s="1175"/>
      <c r="K16" s="1175"/>
      <c r="L16" s="1175"/>
      <c r="M16" s="1188"/>
    </row>
    <row r="17" spans="1:13" ht="49.5" customHeight="1">
      <c r="A17" s="1241"/>
      <c r="B17" s="235" t="s">
        <v>990</v>
      </c>
      <c r="C17" s="1299" t="s">
        <v>1319</v>
      </c>
      <c r="D17" s="1183"/>
      <c r="E17" s="1183"/>
      <c r="F17" s="1183"/>
      <c r="G17" s="1183"/>
      <c r="H17" s="1183"/>
      <c r="I17" s="1183"/>
      <c r="J17" s="1183"/>
      <c r="K17" s="1183"/>
      <c r="L17" s="1183"/>
      <c r="M17" s="1234"/>
    </row>
    <row r="18" spans="1:13" ht="8.25" customHeight="1">
      <c r="A18" s="1241"/>
      <c r="B18" s="1308" t="s">
        <v>908</v>
      </c>
      <c r="C18" s="686"/>
      <c r="D18" s="687"/>
      <c r="E18" s="687"/>
      <c r="F18" s="687"/>
      <c r="G18" s="687"/>
      <c r="H18" s="687"/>
      <c r="I18" s="687"/>
      <c r="J18" s="687"/>
      <c r="K18" s="687"/>
      <c r="L18" s="687"/>
      <c r="M18" s="688"/>
    </row>
    <row r="19" spans="1:13" ht="9" customHeight="1">
      <c r="A19" s="1241"/>
      <c r="B19" s="1241"/>
      <c r="C19" s="690"/>
      <c r="D19" s="140"/>
      <c r="E19" s="140"/>
      <c r="F19" s="140"/>
      <c r="G19" s="140"/>
      <c r="H19" s="140"/>
      <c r="I19" s="140"/>
      <c r="J19" s="140"/>
      <c r="K19" s="140"/>
      <c r="L19" s="140"/>
      <c r="M19" s="308"/>
    </row>
    <row r="20" spans="1:13" ht="15.75" customHeight="1">
      <c r="A20" s="1241"/>
      <c r="B20" s="1241"/>
      <c r="C20" s="691" t="s">
        <v>909</v>
      </c>
      <c r="D20" s="692"/>
      <c r="E20" s="342" t="s">
        <v>910</v>
      </c>
      <c r="F20" s="692"/>
      <c r="G20" s="342" t="s">
        <v>911</v>
      </c>
      <c r="H20" s="692"/>
      <c r="I20" s="342" t="s">
        <v>912</v>
      </c>
      <c r="J20" s="692"/>
      <c r="K20" s="342"/>
      <c r="L20" s="342"/>
      <c r="M20" s="308"/>
    </row>
    <row r="21" spans="1:13" ht="15.75" customHeight="1">
      <c r="A21" s="1241"/>
      <c r="B21" s="1241"/>
      <c r="C21" s="691" t="s">
        <v>913</v>
      </c>
      <c r="D21" s="692"/>
      <c r="E21" s="342" t="s">
        <v>914</v>
      </c>
      <c r="F21" s="692"/>
      <c r="G21" s="342" t="s">
        <v>915</v>
      </c>
      <c r="H21" s="692"/>
      <c r="I21" s="342" t="s">
        <v>1320</v>
      </c>
      <c r="J21" s="693" t="s">
        <v>918</v>
      </c>
      <c r="K21" s="342"/>
      <c r="L21" s="342"/>
      <c r="M21" s="308"/>
    </row>
    <row r="22" spans="1:13" ht="15.75" customHeight="1">
      <c r="A22" s="1241"/>
      <c r="B22" s="1241"/>
      <c r="C22" s="691" t="s">
        <v>916</v>
      </c>
      <c r="D22" s="692"/>
      <c r="E22" s="342" t="s">
        <v>917</v>
      </c>
      <c r="F22" s="692"/>
      <c r="G22" s="342"/>
      <c r="H22" s="140"/>
      <c r="I22" s="342"/>
      <c r="J22" s="140"/>
      <c r="K22" s="342"/>
      <c r="L22" s="342"/>
      <c r="M22" s="308"/>
    </row>
    <row r="23" spans="1:13" ht="15.75" customHeight="1">
      <c r="A23" s="1241"/>
      <c r="B23" s="1241"/>
      <c r="C23" s="691" t="s">
        <v>105</v>
      </c>
      <c r="D23" s="692"/>
      <c r="E23" s="342" t="s">
        <v>919</v>
      </c>
      <c r="F23" s="323"/>
      <c r="G23" s="323"/>
      <c r="H23" s="323"/>
      <c r="I23" s="140"/>
      <c r="J23" s="140"/>
      <c r="K23" s="140"/>
      <c r="L23" s="140"/>
      <c r="M23" s="308"/>
    </row>
    <row r="24" spans="1:13" ht="9.75" customHeight="1">
      <c r="A24" s="1241"/>
      <c r="B24" s="1309"/>
      <c r="C24" s="690"/>
      <c r="D24" s="140"/>
      <c r="E24" s="140"/>
      <c r="F24" s="140"/>
      <c r="G24" s="140"/>
      <c r="H24" s="140"/>
      <c r="I24" s="140"/>
      <c r="J24" s="140"/>
      <c r="K24" s="140"/>
      <c r="L24" s="140"/>
      <c r="M24" s="308"/>
    </row>
    <row r="25" spans="1:13" ht="15.75" customHeight="1">
      <c r="A25" s="1241"/>
      <c r="B25" s="1308" t="s">
        <v>921</v>
      </c>
      <c r="C25" s="686"/>
      <c r="D25" s="687"/>
      <c r="E25" s="687"/>
      <c r="F25" s="687"/>
      <c r="G25" s="687"/>
      <c r="H25" s="687"/>
      <c r="I25" s="687"/>
      <c r="J25" s="687"/>
      <c r="K25" s="687"/>
      <c r="L25" s="687"/>
      <c r="M25" s="688"/>
    </row>
    <row r="26" spans="1:13" ht="15.75" customHeight="1">
      <c r="A26" s="1241"/>
      <c r="B26" s="1241"/>
      <c r="C26" s="691" t="s">
        <v>922</v>
      </c>
      <c r="D26" s="68"/>
      <c r="E26" s="140"/>
      <c r="F26" s="342" t="s">
        <v>923</v>
      </c>
      <c r="G26" s="68"/>
      <c r="H26" s="140"/>
      <c r="I26" s="342" t="s">
        <v>924</v>
      </c>
      <c r="J26" s="346" t="s">
        <v>918</v>
      </c>
      <c r="K26" s="140"/>
      <c r="L26" s="140"/>
      <c r="M26" s="308"/>
    </row>
    <row r="27" spans="1:13" ht="15.75" customHeight="1">
      <c r="A27" s="1241"/>
      <c r="B27" s="1241"/>
      <c r="C27" s="691" t="s">
        <v>925</v>
      </c>
      <c r="D27" s="68"/>
      <c r="E27" s="140"/>
      <c r="F27" s="342" t="s">
        <v>926</v>
      </c>
      <c r="G27" s="68"/>
      <c r="H27" s="140"/>
      <c r="I27" s="140"/>
      <c r="J27" s="140"/>
      <c r="K27" s="140"/>
      <c r="L27" s="140"/>
      <c r="M27" s="308"/>
    </row>
    <row r="28" spans="1:13" ht="15.75" customHeight="1">
      <c r="A28" s="1241"/>
      <c r="B28" s="1309"/>
      <c r="C28" s="690"/>
      <c r="D28" s="140"/>
      <c r="E28" s="140"/>
      <c r="F28" s="140"/>
      <c r="G28" s="140"/>
      <c r="H28" s="140"/>
      <c r="I28" s="140"/>
      <c r="J28" s="140"/>
      <c r="K28" s="140"/>
      <c r="L28" s="140"/>
      <c r="M28" s="308"/>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0</v>
      </c>
      <c r="E30" s="140"/>
      <c r="F30" s="210" t="s">
        <v>930</v>
      </c>
      <c r="G30" s="68"/>
      <c r="H30" s="140"/>
      <c r="I30" s="210" t="s">
        <v>931</v>
      </c>
      <c r="J30" s="1301"/>
      <c r="K30" s="1252"/>
      <c r="L30" s="1252"/>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650">
        <v>0.03</v>
      </c>
      <c r="E37" s="68">
        <v>2023</v>
      </c>
      <c r="F37" s="650">
        <v>0.08</v>
      </c>
      <c r="G37" s="68">
        <v>2024</v>
      </c>
      <c r="H37" s="650">
        <v>0.14000000000000001</v>
      </c>
      <c r="I37" s="68">
        <v>2025</v>
      </c>
      <c r="J37" s="694">
        <v>0.2</v>
      </c>
      <c r="K37" s="390">
        <v>2026</v>
      </c>
      <c r="L37" s="650">
        <v>0.26</v>
      </c>
      <c r="M37" s="68">
        <v>2027</v>
      </c>
    </row>
    <row r="38" spans="1:13" ht="15.75" customHeight="1">
      <c r="A38" s="1241"/>
      <c r="B38" s="1241"/>
      <c r="C38" s="340"/>
      <c r="D38" s="1312" t="s">
        <v>943</v>
      </c>
      <c r="E38" s="1188"/>
      <c r="F38" s="1312" t="s">
        <v>944</v>
      </c>
      <c r="G38" s="1188"/>
      <c r="H38" s="1312" t="s">
        <v>945</v>
      </c>
      <c r="I38" s="1188"/>
      <c r="J38" s="1312" t="s">
        <v>946</v>
      </c>
      <c r="K38" s="1188"/>
      <c r="L38" s="1312" t="s">
        <v>947</v>
      </c>
      <c r="M38" s="1188"/>
    </row>
    <row r="39" spans="1:13" ht="15.75" customHeight="1">
      <c r="A39" s="1241"/>
      <c r="B39" s="1241"/>
      <c r="C39" s="340"/>
      <c r="D39" s="650">
        <v>0.32</v>
      </c>
      <c r="E39" s="68">
        <v>2028</v>
      </c>
      <c r="F39" s="650">
        <v>0.38</v>
      </c>
      <c r="G39" s="68">
        <v>2029</v>
      </c>
      <c r="H39" s="650">
        <v>0.44</v>
      </c>
      <c r="I39" s="68">
        <v>2030</v>
      </c>
      <c r="J39" s="650">
        <v>0.5</v>
      </c>
      <c r="K39" s="68">
        <v>2031</v>
      </c>
      <c r="L39" s="650">
        <v>0.56000000000000005</v>
      </c>
      <c r="M39" s="68">
        <v>2032</v>
      </c>
    </row>
    <row r="40" spans="1:13" ht="15.75" customHeight="1">
      <c r="A40" s="1241"/>
      <c r="B40" s="1241"/>
      <c r="C40" s="340"/>
      <c r="D40" s="1312" t="s">
        <v>948</v>
      </c>
      <c r="E40" s="1188"/>
      <c r="F40" s="1312" t="s">
        <v>949</v>
      </c>
      <c r="G40" s="1188"/>
      <c r="H40" s="1312" t="s">
        <v>950</v>
      </c>
      <c r="I40" s="1188"/>
      <c r="J40" s="1312" t="s">
        <v>951</v>
      </c>
      <c r="K40" s="1188"/>
      <c r="L40" s="1312" t="s">
        <v>1321</v>
      </c>
      <c r="M40" s="1188"/>
    </row>
    <row r="41" spans="1:13" ht="15.75" customHeight="1">
      <c r="A41" s="1241"/>
      <c r="B41" s="1241"/>
      <c r="C41" s="340"/>
      <c r="D41" s="650">
        <v>0.62</v>
      </c>
      <c r="E41" s="68">
        <v>2033</v>
      </c>
      <c r="F41" s="650">
        <v>0.68</v>
      </c>
      <c r="G41" s="68">
        <v>2034</v>
      </c>
      <c r="H41" s="650">
        <v>0.74</v>
      </c>
      <c r="I41" s="68">
        <v>2035</v>
      </c>
      <c r="J41" s="650">
        <v>0.8</v>
      </c>
      <c r="K41" s="68">
        <v>2036</v>
      </c>
      <c r="L41" s="650">
        <v>0.86</v>
      </c>
      <c r="M41" s="68">
        <v>2037</v>
      </c>
    </row>
    <row r="42" spans="1:13" ht="15.75" customHeight="1">
      <c r="A42" s="1241"/>
      <c r="B42" s="1241"/>
      <c r="C42" s="340"/>
      <c r="D42" s="1291" t="s">
        <v>1322</v>
      </c>
      <c r="E42" s="1188"/>
      <c r="F42" s="1291" t="s">
        <v>1323</v>
      </c>
      <c r="G42" s="1188"/>
      <c r="H42" s="1312" t="s">
        <v>1177</v>
      </c>
      <c r="I42" s="1188"/>
      <c r="J42" s="1312"/>
      <c r="K42" s="1188"/>
      <c r="L42" s="650"/>
      <c r="M42" s="68"/>
    </row>
    <row r="43" spans="1:13" ht="15.75" customHeight="1">
      <c r="A43" s="1241"/>
      <c r="B43" s="1241"/>
      <c r="C43" s="340"/>
      <c r="D43" s="650">
        <v>0.92</v>
      </c>
      <c r="E43" s="68">
        <v>2038</v>
      </c>
      <c r="F43" s="637">
        <v>0.98</v>
      </c>
      <c r="G43" s="498">
        <v>2039</v>
      </c>
      <c r="H43" s="637">
        <v>1</v>
      </c>
      <c r="I43" s="498">
        <v>2040</v>
      </c>
      <c r="J43" s="1443"/>
      <c r="K43" s="1188"/>
      <c r="L43" s="650"/>
      <c r="M43" s="68"/>
    </row>
    <row r="44" spans="1:13" ht="15.75" customHeight="1">
      <c r="A44" s="1241"/>
      <c r="B44" s="1241"/>
      <c r="C44" s="379"/>
      <c r="D44" s="362"/>
      <c r="E44" s="140"/>
      <c r="F44" s="362"/>
      <c r="G44" s="140"/>
      <c r="H44" s="394"/>
      <c r="I44" s="140"/>
      <c r="J44" s="394"/>
      <c r="K44" s="140"/>
      <c r="L44" s="394"/>
      <c r="M44" s="374"/>
    </row>
    <row r="45" spans="1:13" ht="15.75" customHeight="1">
      <c r="A45" s="1241"/>
      <c r="B45" s="1241"/>
      <c r="C45" s="379"/>
      <c r="D45" s="362" t="s">
        <v>1144</v>
      </c>
      <c r="E45" s="140"/>
      <c r="F45" s="362" t="s">
        <v>957</v>
      </c>
      <c r="G45" s="140"/>
      <c r="H45" s="394"/>
      <c r="I45" s="140"/>
      <c r="J45" s="394"/>
      <c r="K45" s="140"/>
      <c r="L45" s="394"/>
      <c r="M45" s="374"/>
    </row>
    <row r="46" spans="1:13" ht="15.75" customHeight="1">
      <c r="A46" s="1241"/>
      <c r="B46" s="1241"/>
      <c r="C46" s="379"/>
      <c r="D46" s="390">
        <v>2040</v>
      </c>
      <c r="E46" s="391"/>
      <c r="F46" s="1408">
        <v>1</v>
      </c>
      <c r="G46" s="1188"/>
      <c r="H46" s="394"/>
      <c r="I46" s="140"/>
      <c r="J46" s="394"/>
      <c r="K46" s="140"/>
      <c r="L46" s="394"/>
      <c r="M46" s="374"/>
    </row>
    <row r="47" spans="1:13" ht="18" customHeight="1">
      <c r="A47" s="1241"/>
      <c r="B47" s="1308" t="s">
        <v>958</v>
      </c>
      <c r="C47" s="369"/>
      <c r="D47" s="371"/>
      <c r="E47" s="371"/>
      <c r="F47" s="371"/>
      <c r="G47" s="371"/>
      <c r="H47" s="371"/>
      <c r="I47" s="371"/>
      <c r="J47" s="371"/>
      <c r="K47" s="371"/>
      <c r="L47" s="371"/>
      <c r="M47" s="372"/>
    </row>
    <row r="48" spans="1:13" ht="15.75" customHeight="1">
      <c r="A48" s="1241"/>
      <c r="B48" s="1241"/>
      <c r="C48" s="379"/>
      <c r="D48" s="365" t="s">
        <v>93</v>
      </c>
      <c r="E48" s="365" t="s">
        <v>95</v>
      </c>
      <c r="F48" s="1298" t="s">
        <v>959</v>
      </c>
      <c r="G48" s="1306"/>
      <c r="H48" s="1183"/>
      <c r="I48" s="1183"/>
      <c r="J48" s="1234"/>
      <c r="K48" s="333" t="s">
        <v>960</v>
      </c>
      <c r="L48" s="1255"/>
      <c r="M48" s="1234"/>
    </row>
    <row r="49" spans="1:13" ht="15.75" customHeight="1">
      <c r="A49" s="1241"/>
      <c r="B49" s="1241"/>
      <c r="C49" s="379"/>
      <c r="D49" s="260"/>
      <c r="E49" s="68" t="s">
        <v>918</v>
      </c>
      <c r="F49" s="1252"/>
      <c r="G49" s="1235"/>
      <c r="H49" s="1180"/>
      <c r="I49" s="1180"/>
      <c r="J49" s="1181"/>
      <c r="K49" s="140"/>
      <c r="L49" s="1235"/>
      <c r="M49" s="1181"/>
    </row>
    <row r="50" spans="1:13" ht="15.75" customHeight="1">
      <c r="A50" s="1241"/>
      <c r="B50" s="1309"/>
      <c r="C50" s="387"/>
      <c r="D50" s="375"/>
      <c r="E50" s="375"/>
      <c r="F50" s="375"/>
      <c r="G50" s="375"/>
      <c r="H50" s="375"/>
      <c r="I50" s="375"/>
      <c r="J50" s="375"/>
      <c r="K50" s="375"/>
      <c r="L50" s="375"/>
      <c r="M50" s="376"/>
    </row>
    <row r="51" spans="1:13" ht="15.75" customHeight="1">
      <c r="A51" s="1241"/>
      <c r="B51" s="235" t="s">
        <v>961</v>
      </c>
      <c r="C51" s="1448" t="s">
        <v>1324</v>
      </c>
      <c r="D51" s="1180"/>
      <c r="E51" s="1180"/>
      <c r="F51" s="1180"/>
      <c r="G51" s="1180"/>
      <c r="H51" s="1180"/>
      <c r="I51" s="1180"/>
      <c r="J51" s="1180"/>
      <c r="K51" s="1180"/>
      <c r="L51" s="1180"/>
      <c r="M51" s="1181"/>
    </row>
    <row r="52" spans="1:13" ht="15.75" customHeight="1">
      <c r="A52" s="1241"/>
      <c r="B52" s="235" t="s">
        <v>996</v>
      </c>
      <c r="C52" s="1398" t="s">
        <v>1325</v>
      </c>
      <c r="D52" s="1175"/>
      <c r="E52" s="1175"/>
      <c r="F52" s="1175"/>
      <c r="G52" s="1175"/>
      <c r="H52" s="1175"/>
      <c r="I52" s="1175"/>
      <c r="J52" s="1175"/>
      <c r="K52" s="1175"/>
      <c r="L52" s="1175"/>
      <c r="M52" s="1188"/>
    </row>
    <row r="53" spans="1:13" ht="15.75" customHeight="1">
      <c r="A53" s="1241"/>
      <c r="B53" s="235" t="s">
        <v>965</v>
      </c>
      <c r="C53" s="1312" t="s">
        <v>1243</v>
      </c>
      <c r="D53" s="1175"/>
      <c r="E53" s="1175"/>
      <c r="F53" s="1175"/>
      <c r="G53" s="1175"/>
      <c r="H53" s="1175"/>
      <c r="I53" s="1175"/>
      <c r="J53" s="1175"/>
      <c r="K53" s="1175"/>
      <c r="L53" s="1175"/>
      <c r="M53" s="1188"/>
    </row>
    <row r="54" spans="1:13" ht="15.75" customHeight="1">
      <c r="A54" s="1241"/>
      <c r="B54" s="235" t="s">
        <v>966</v>
      </c>
      <c r="C54" s="1312" t="s">
        <v>1244</v>
      </c>
      <c r="D54" s="1175"/>
      <c r="E54" s="1175"/>
      <c r="F54" s="1175"/>
      <c r="G54" s="1175"/>
      <c r="H54" s="1175"/>
      <c r="I54" s="1175"/>
      <c r="J54" s="1175"/>
      <c r="K54" s="1175"/>
      <c r="L54" s="1175"/>
      <c r="M54" s="1188"/>
    </row>
    <row r="55" spans="1:13" ht="15.75" customHeight="1">
      <c r="A55" s="1242" t="s">
        <v>250</v>
      </c>
      <c r="B55" s="284" t="s">
        <v>968</v>
      </c>
      <c r="C55" s="1297" t="s">
        <v>378</v>
      </c>
      <c r="D55" s="1175"/>
      <c r="E55" s="1175"/>
      <c r="F55" s="1175"/>
      <c r="G55" s="1175"/>
      <c r="H55" s="1175"/>
      <c r="I55" s="1175"/>
      <c r="J55" s="1175"/>
      <c r="K55" s="1175"/>
      <c r="L55" s="1175"/>
      <c r="M55" s="1188"/>
    </row>
    <row r="56" spans="1:13" ht="15.75" customHeight="1">
      <c r="A56" s="1241"/>
      <c r="B56" s="284" t="s">
        <v>969</v>
      </c>
      <c r="C56" s="1297" t="s">
        <v>970</v>
      </c>
      <c r="D56" s="1175"/>
      <c r="E56" s="1175"/>
      <c r="F56" s="1175"/>
      <c r="G56" s="1175"/>
      <c r="H56" s="1175"/>
      <c r="I56" s="1175"/>
      <c r="J56" s="1175"/>
      <c r="K56" s="1175"/>
      <c r="L56" s="1175"/>
      <c r="M56" s="1188"/>
    </row>
    <row r="57" spans="1:13" ht="15.75" customHeight="1">
      <c r="A57" s="1241"/>
      <c r="B57" s="284" t="s">
        <v>971</v>
      </c>
      <c r="C57" s="1297" t="s">
        <v>60</v>
      </c>
      <c r="D57" s="1175"/>
      <c r="E57" s="1175"/>
      <c r="F57" s="1175"/>
      <c r="G57" s="1175"/>
      <c r="H57" s="1175"/>
      <c r="I57" s="1175"/>
      <c r="J57" s="1175"/>
      <c r="K57" s="1175"/>
      <c r="L57" s="1175"/>
      <c r="M57" s="1188"/>
    </row>
    <row r="58" spans="1:13" ht="15.75" customHeight="1">
      <c r="A58" s="1241"/>
      <c r="B58" s="285" t="s">
        <v>972</v>
      </c>
      <c r="C58" s="1297" t="s">
        <v>377</v>
      </c>
      <c r="D58" s="1175"/>
      <c r="E58" s="1175"/>
      <c r="F58" s="1175"/>
      <c r="G58" s="1175"/>
      <c r="H58" s="1175"/>
      <c r="I58" s="1175"/>
      <c r="J58" s="1175"/>
      <c r="K58" s="1175"/>
      <c r="L58" s="1175"/>
      <c r="M58" s="1188"/>
    </row>
    <row r="59" spans="1:13" ht="15.75" customHeight="1">
      <c r="A59" s="1241"/>
      <c r="B59" s="284" t="s">
        <v>973</v>
      </c>
      <c r="C59" s="1311" t="s">
        <v>380</v>
      </c>
      <c r="D59" s="1175"/>
      <c r="E59" s="1175"/>
      <c r="F59" s="1175"/>
      <c r="G59" s="1175"/>
      <c r="H59" s="1175"/>
      <c r="I59" s="1175"/>
      <c r="J59" s="1175"/>
      <c r="K59" s="1175"/>
      <c r="L59" s="1175"/>
      <c r="M59" s="1188"/>
    </row>
    <row r="60" spans="1:13" ht="15.75" customHeight="1">
      <c r="A60" s="1243"/>
      <c r="B60" s="284" t="s">
        <v>974</v>
      </c>
      <c r="C60" s="1297" t="s">
        <v>975</v>
      </c>
      <c r="D60" s="1175"/>
      <c r="E60" s="1175"/>
      <c r="F60" s="1175"/>
      <c r="G60" s="1175"/>
      <c r="H60" s="1175"/>
      <c r="I60" s="1175"/>
      <c r="J60" s="1175"/>
      <c r="K60" s="1175"/>
      <c r="L60" s="1175"/>
      <c r="M60" s="1188"/>
    </row>
    <row r="61" spans="1:13" ht="15.75" customHeight="1">
      <c r="A61" s="1242" t="s">
        <v>976</v>
      </c>
      <c r="B61" s="286" t="s">
        <v>977</v>
      </c>
      <c r="C61" s="1297" t="s">
        <v>1038</v>
      </c>
      <c r="D61" s="1175"/>
      <c r="E61" s="1175"/>
      <c r="F61" s="1175"/>
      <c r="G61" s="1175"/>
      <c r="H61" s="1175"/>
      <c r="I61" s="1175"/>
      <c r="J61" s="1175"/>
      <c r="K61" s="1175"/>
      <c r="L61" s="1175"/>
      <c r="M61" s="1188"/>
    </row>
    <row r="62" spans="1:13" ht="30" customHeight="1">
      <c r="A62" s="1241"/>
      <c r="B62" s="286" t="s">
        <v>979</v>
      </c>
      <c r="C62" s="1297" t="s">
        <v>980</v>
      </c>
      <c r="D62" s="1175"/>
      <c r="E62" s="1175"/>
      <c r="F62" s="1175"/>
      <c r="G62" s="1175"/>
      <c r="H62" s="1175"/>
      <c r="I62" s="1175"/>
      <c r="J62" s="1175"/>
      <c r="K62" s="1175"/>
      <c r="L62" s="1175"/>
      <c r="M62" s="1188"/>
    </row>
    <row r="63" spans="1:13" ht="30" customHeight="1">
      <c r="A63" s="1241"/>
      <c r="B63" s="287" t="s">
        <v>297</v>
      </c>
      <c r="C63" s="1297" t="s">
        <v>376</v>
      </c>
      <c r="D63" s="1175"/>
      <c r="E63" s="1175"/>
      <c r="F63" s="1175"/>
      <c r="G63" s="1175"/>
      <c r="H63" s="1175"/>
      <c r="I63" s="1175"/>
      <c r="J63" s="1175"/>
      <c r="K63" s="1175"/>
      <c r="L63" s="1175"/>
      <c r="M63" s="1188"/>
    </row>
    <row r="64" spans="1:13" ht="15.75" customHeight="1">
      <c r="A64" s="288" t="s">
        <v>254</v>
      </c>
      <c r="B64" s="289"/>
      <c r="C64" s="1342" t="s">
        <v>1326</v>
      </c>
      <c r="D64" s="1333"/>
      <c r="E64" s="1333"/>
      <c r="F64" s="1333"/>
      <c r="G64" s="1333"/>
      <c r="H64" s="1333"/>
      <c r="I64" s="1333"/>
      <c r="J64" s="1333"/>
      <c r="K64" s="1333"/>
      <c r="L64" s="1333"/>
      <c r="M64" s="1334"/>
    </row>
  </sheetData>
  <mergeCells count="68">
    <mergeCell ref="A55:A60"/>
    <mergeCell ref="A61:A63"/>
    <mergeCell ref="C63:M63"/>
    <mergeCell ref="C64:M64"/>
    <mergeCell ref="C51:M51"/>
    <mergeCell ref="C52:M52"/>
    <mergeCell ref="C53:M53"/>
    <mergeCell ref="C54:M54"/>
    <mergeCell ref="C55:M55"/>
    <mergeCell ref="C56:M56"/>
    <mergeCell ref="C57:M57"/>
    <mergeCell ref="C58:M58"/>
    <mergeCell ref="C59:M59"/>
    <mergeCell ref="C60:M60"/>
    <mergeCell ref="C61:M61"/>
    <mergeCell ref="C62:M62"/>
    <mergeCell ref="C17:M17"/>
    <mergeCell ref="J30:L30"/>
    <mergeCell ref="F38:G38"/>
    <mergeCell ref="H38:I38"/>
    <mergeCell ref="J38:K38"/>
    <mergeCell ref="L38:M38"/>
    <mergeCell ref="D38:E38"/>
    <mergeCell ref="C13:M13"/>
    <mergeCell ref="C14:D14"/>
    <mergeCell ref="F14:M14"/>
    <mergeCell ref="C15:M15"/>
    <mergeCell ref="C16:M16"/>
    <mergeCell ref="C10:D10"/>
    <mergeCell ref="F10:G10"/>
    <mergeCell ref="I10:J10"/>
    <mergeCell ref="C11:M11"/>
    <mergeCell ref="C12:M12"/>
    <mergeCell ref="C6:M6"/>
    <mergeCell ref="I7:M7"/>
    <mergeCell ref="C7:D7"/>
    <mergeCell ref="E7:G7"/>
    <mergeCell ref="C9:D9"/>
    <mergeCell ref="F9:G9"/>
    <mergeCell ref="I9:J9"/>
    <mergeCell ref="C2:M2"/>
    <mergeCell ref="D4:E4"/>
    <mergeCell ref="F4:G4"/>
    <mergeCell ref="I4:M4"/>
    <mergeCell ref="C5:M5"/>
    <mergeCell ref="B35:B46"/>
    <mergeCell ref="B47:B50"/>
    <mergeCell ref="A2:A15"/>
    <mergeCell ref="B8:B10"/>
    <mergeCell ref="B14:B15"/>
    <mergeCell ref="A16:A54"/>
    <mergeCell ref="B18:B24"/>
    <mergeCell ref="B25:B28"/>
    <mergeCell ref="B32:B34"/>
    <mergeCell ref="J43:K43"/>
    <mergeCell ref="F46:G46"/>
    <mergeCell ref="F48:F49"/>
    <mergeCell ref="G48:J49"/>
    <mergeCell ref="L48:M49"/>
    <mergeCell ref="L40:M40"/>
    <mergeCell ref="D42:E42"/>
    <mergeCell ref="J42:K42"/>
    <mergeCell ref="F42:G42"/>
    <mergeCell ref="H42:I42"/>
    <mergeCell ref="D40:E40"/>
    <mergeCell ref="F40:G40"/>
    <mergeCell ref="H40:I40"/>
    <mergeCell ref="J40:K40"/>
  </mergeCells>
  <dataValidations count="1">
    <dataValidation type="list" allowBlank="1" showErrorMessage="1" sqref="I7" xr:uid="{00000000-0002-0000-2200-000003000000}">
      <formula1>INDIRECT($C$7)</formula1>
    </dataValidation>
  </dataValidations>
  <hyperlinks>
    <hyperlink ref="B2" location="'Plan de acción'!A1" display="Nombre del indicador" xr:uid="{00000000-0004-0000-2200-000000000000}"/>
    <hyperlink ref="C59" r:id="rId1" xr:uid="{00000000-0004-0000-22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200-000000000000}">
          <x14:formula1>
            <xm:f>Desplegables!$I$4:$I$18</xm:f>
          </x14:formula1>
          <xm:sqref>C7</xm:sqref>
        </x14:dataValidation>
        <x14:dataValidation type="list" allowBlank="1" showErrorMessage="1" xr:uid="{00000000-0002-0000-2200-000001000000}">
          <x14:formula1>
            <xm:f>Desplegables!$L$24:$L$39</xm:f>
          </x14:formula1>
          <xm:sqref>C14</xm:sqref>
        </x14:dataValidation>
        <x14:dataValidation type="list" allowBlank="1" showErrorMessage="1" xr:uid="{00000000-0002-0000-2200-000002000000}">
          <x14:formula1>
            <xm:f>Desplegables!$B$45:$B$46</xm:f>
          </x14:formula1>
          <xm:sqref>C4</xm:sqref>
        </x14:dataValidation>
        <x14:dataValidation type="list" allowBlank="1" showErrorMessage="1" xr:uid="{00000000-0002-0000-2200-000004000000}">
          <x14:formula1>
            <xm:f>Desplegables!$B$50:$B$52</xm:f>
          </x14:formula1>
          <xm:sqref>G48</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70C0"/>
  </sheetPr>
  <dimension ref="A1:M70"/>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5" width="10.7109375" customWidth="1"/>
  </cols>
  <sheetData>
    <row r="1" spans="1:13" ht="15.75" customHeight="1">
      <c r="A1" s="228"/>
      <c r="B1" s="229" t="s">
        <v>1327</v>
      </c>
      <c r="C1" s="230"/>
      <c r="D1" s="230"/>
      <c r="E1" s="230"/>
      <c r="F1" s="230"/>
      <c r="G1" s="230"/>
      <c r="H1" s="230"/>
      <c r="I1" s="230"/>
      <c r="J1" s="230"/>
      <c r="K1" s="230"/>
      <c r="L1" s="230"/>
      <c r="M1" s="231"/>
    </row>
    <row r="2" spans="1:13" ht="15.75" customHeight="1">
      <c r="A2" s="1242" t="s">
        <v>890</v>
      </c>
      <c r="B2" s="233" t="s">
        <v>891</v>
      </c>
      <c r="C2" s="1374" t="s">
        <v>556</v>
      </c>
      <c r="D2" s="1175"/>
      <c r="E2" s="1175"/>
      <c r="F2" s="1175"/>
      <c r="G2" s="1175"/>
      <c r="H2" s="1175"/>
      <c r="I2" s="1175"/>
      <c r="J2" s="1175"/>
      <c r="K2" s="1175"/>
      <c r="L2" s="1175"/>
      <c r="M2" s="1188"/>
    </row>
    <row r="3" spans="1:13" ht="15.75" customHeight="1">
      <c r="A3" s="1241"/>
      <c r="B3" s="235" t="s">
        <v>982</v>
      </c>
      <c r="C3" s="1297" t="s">
        <v>1328</v>
      </c>
      <c r="D3" s="1175"/>
      <c r="E3" s="1175"/>
      <c r="F3" s="1175"/>
      <c r="G3" s="1175"/>
      <c r="H3" s="1175"/>
      <c r="I3" s="1175"/>
      <c r="J3" s="1175"/>
      <c r="K3" s="1175"/>
      <c r="L3" s="1175"/>
      <c r="M3" s="1188"/>
    </row>
    <row r="4" spans="1:13" ht="15.75" customHeight="1">
      <c r="A4" s="1241"/>
      <c r="B4" s="236" t="s">
        <v>293</v>
      </c>
      <c r="C4" s="345" t="s">
        <v>93</v>
      </c>
      <c r="D4" s="1297" t="s">
        <v>1200</v>
      </c>
      <c r="E4" s="1188"/>
      <c r="F4" s="1302" t="s">
        <v>294</v>
      </c>
      <c r="G4" s="1188"/>
      <c r="H4" s="345">
        <v>27</v>
      </c>
      <c r="I4" s="1297" t="s">
        <v>897</v>
      </c>
      <c r="J4" s="1175"/>
      <c r="K4" s="1175"/>
      <c r="L4" s="1175"/>
      <c r="M4" s="1188"/>
    </row>
    <row r="5" spans="1:13" ht="15.75" customHeight="1">
      <c r="A5" s="1241"/>
      <c r="B5" s="236" t="s">
        <v>898</v>
      </c>
      <c r="C5" s="1374" t="s">
        <v>899</v>
      </c>
      <c r="D5" s="1175"/>
      <c r="E5" s="1175"/>
      <c r="F5" s="1175"/>
      <c r="G5" s="1175"/>
      <c r="H5" s="1175"/>
      <c r="I5" s="1175"/>
      <c r="J5" s="1175"/>
      <c r="K5" s="1175"/>
      <c r="L5" s="1175"/>
      <c r="M5" s="1188"/>
    </row>
    <row r="6" spans="1:13" ht="15.75" customHeight="1">
      <c r="A6" s="1241"/>
      <c r="B6" s="236" t="s">
        <v>900</v>
      </c>
      <c r="C6" s="1374" t="s">
        <v>901</v>
      </c>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1329</v>
      </c>
      <c r="I7" s="1305" t="s">
        <v>376</v>
      </c>
      <c r="J7" s="1183"/>
      <c r="K7" s="1183"/>
      <c r="L7" s="1183"/>
      <c r="M7" s="1234"/>
    </row>
    <row r="8" spans="1:13" ht="15.75" customHeight="1">
      <c r="A8" s="1241"/>
      <c r="B8" s="1308" t="s">
        <v>903</v>
      </c>
      <c r="C8" s="369"/>
      <c r="D8" s="371"/>
      <c r="E8" s="371"/>
      <c r="F8" s="371"/>
      <c r="G8" s="371"/>
      <c r="H8" s="371"/>
      <c r="I8" s="371"/>
      <c r="J8" s="371"/>
      <c r="K8" s="371"/>
      <c r="L8" s="371"/>
      <c r="M8" s="372"/>
    </row>
    <row r="9" spans="1:13" ht="15.75" customHeight="1">
      <c r="A9" s="1241"/>
      <c r="B9" s="1241"/>
      <c r="C9" s="1319" t="s">
        <v>376</v>
      </c>
      <c r="D9" s="1252"/>
      <c r="E9" s="1252"/>
      <c r="F9" s="140"/>
      <c r="G9" s="1251"/>
      <c r="H9" s="1252"/>
      <c r="I9" s="1251" t="s">
        <v>1056</v>
      </c>
      <c r="J9" s="1252"/>
      <c r="K9" s="1251"/>
      <c r="L9" s="1252"/>
      <c r="M9" s="247"/>
    </row>
    <row r="10" spans="1:13" ht="15.75" customHeight="1">
      <c r="A10" s="1241"/>
      <c r="B10" s="1309"/>
      <c r="C10" s="1258" t="s">
        <v>1058</v>
      </c>
      <c r="D10" s="1175"/>
      <c r="E10" s="1175"/>
      <c r="F10" s="140"/>
      <c r="G10" s="1253"/>
      <c r="H10" s="1180"/>
      <c r="I10" s="1420" t="s">
        <v>1058</v>
      </c>
      <c r="J10" s="1175"/>
      <c r="K10" s="1253"/>
      <c r="L10" s="1180"/>
      <c r="M10" s="237"/>
    </row>
    <row r="11" spans="1:13" ht="56.25" customHeight="1">
      <c r="A11" s="1241"/>
      <c r="B11" s="235" t="s">
        <v>905</v>
      </c>
      <c r="C11" s="1257" t="s">
        <v>1330</v>
      </c>
      <c r="D11" s="1175"/>
      <c r="E11" s="1175"/>
      <c r="F11" s="1175"/>
      <c r="G11" s="1175"/>
      <c r="H11" s="1175"/>
      <c r="I11" s="1175"/>
      <c r="J11" s="1175"/>
      <c r="K11" s="1175"/>
      <c r="L11" s="1175"/>
      <c r="M11" s="1188"/>
    </row>
    <row r="12" spans="1:13" ht="15.75" customHeight="1">
      <c r="A12" s="1241"/>
      <c r="B12" s="235" t="s">
        <v>985</v>
      </c>
      <c r="C12" s="1415" t="s">
        <v>1331</v>
      </c>
      <c r="D12" s="1175"/>
      <c r="E12" s="1175"/>
      <c r="F12" s="1175"/>
      <c r="G12" s="1175"/>
      <c r="H12" s="1175"/>
      <c r="I12" s="1175"/>
      <c r="J12" s="1175"/>
      <c r="K12" s="1175"/>
      <c r="L12" s="1175"/>
      <c r="M12" s="1188"/>
    </row>
    <row r="13" spans="1:13" ht="15.75" customHeight="1">
      <c r="A13" s="1241"/>
      <c r="B13" s="235" t="s">
        <v>987</v>
      </c>
      <c r="C13" s="1257" t="s">
        <v>1318</v>
      </c>
      <c r="D13" s="1175"/>
      <c r="E13" s="1175"/>
      <c r="F13" s="1175"/>
      <c r="G13" s="1175"/>
      <c r="H13" s="1175"/>
      <c r="I13" s="1175"/>
      <c r="J13" s="1175"/>
      <c r="K13" s="1175"/>
      <c r="L13" s="1175"/>
      <c r="M13" s="1188"/>
    </row>
    <row r="14" spans="1:13" ht="15.75" customHeight="1">
      <c r="A14" s="1241"/>
      <c r="B14" s="1244" t="s">
        <v>989</v>
      </c>
      <c r="C14" s="1257" t="s">
        <v>69</v>
      </c>
      <c r="D14" s="1188"/>
      <c r="E14" s="377" t="s">
        <v>108</v>
      </c>
      <c r="F14" s="1398" t="s">
        <v>558</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1332</v>
      </c>
      <c r="D16" s="1175"/>
      <c r="E16" s="1175"/>
      <c r="F16" s="1175"/>
      <c r="G16" s="1175"/>
      <c r="H16" s="1175"/>
      <c r="I16" s="1175"/>
      <c r="J16" s="1175"/>
      <c r="K16" s="1175"/>
      <c r="L16" s="1175"/>
      <c r="M16" s="1188"/>
    </row>
    <row r="17" spans="1:13" ht="50.25" customHeight="1">
      <c r="A17" s="1241"/>
      <c r="B17" s="235" t="s">
        <v>990</v>
      </c>
      <c r="C17" s="1305" t="s">
        <v>557</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140"/>
      <c r="I20" s="342" t="s">
        <v>912</v>
      </c>
      <c r="J20" s="345" t="s">
        <v>918</v>
      </c>
      <c r="K20" s="342"/>
      <c r="L20" s="342"/>
      <c r="M20" s="374"/>
    </row>
    <row r="21" spans="1:13" ht="15.75" customHeight="1">
      <c r="A21" s="1241"/>
      <c r="B21" s="1241"/>
      <c r="C21" s="340" t="s">
        <v>913</v>
      </c>
      <c r="D21" s="68"/>
      <c r="E21" s="342" t="s">
        <v>914</v>
      </c>
      <c r="F21" s="68"/>
      <c r="G21" s="342" t="s">
        <v>915</v>
      </c>
      <c r="H21" s="140"/>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c r="E23" s="342" t="s">
        <v>919</v>
      </c>
      <c r="F23" s="375"/>
      <c r="G23" s="375"/>
      <c r="H23" s="375"/>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346" t="s">
        <v>918</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t="s">
        <v>1333</v>
      </c>
      <c r="E30" s="140"/>
      <c r="F30" s="140" t="s">
        <v>930</v>
      </c>
      <c r="G30" s="68">
        <v>2021</v>
      </c>
      <c r="H30" s="140"/>
      <c r="I30" s="140" t="s">
        <v>931</v>
      </c>
      <c r="J30" s="1312" t="s">
        <v>1212</v>
      </c>
      <c r="K30" s="1175"/>
      <c r="L30" s="1188"/>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936</v>
      </c>
      <c r="H33" s="386"/>
      <c r="I33" s="14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695">
        <v>0.186</v>
      </c>
      <c r="E37" s="68">
        <v>2023</v>
      </c>
      <c r="F37" s="695" t="s">
        <v>1334</v>
      </c>
      <c r="G37" s="68">
        <v>2024</v>
      </c>
      <c r="H37" s="695">
        <v>0.2</v>
      </c>
      <c r="I37" s="68">
        <v>2025</v>
      </c>
      <c r="J37" s="695" t="s">
        <v>1335</v>
      </c>
      <c r="K37" s="68">
        <v>2026</v>
      </c>
      <c r="L37" s="695">
        <v>0.214</v>
      </c>
      <c r="M37" s="68">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695">
        <v>0.221</v>
      </c>
      <c r="E39" s="68">
        <v>2028</v>
      </c>
      <c r="F39" s="695">
        <v>0.22800000000000001</v>
      </c>
      <c r="G39" s="68">
        <v>2029</v>
      </c>
      <c r="H39" s="695">
        <v>0.23499999999999999</v>
      </c>
      <c r="I39" s="68">
        <v>2030</v>
      </c>
      <c r="J39" s="695">
        <v>0.24199999999999999</v>
      </c>
      <c r="K39" s="68">
        <v>2031</v>
      </c>
      <c r="L39" s="695">
        <v>0.249</v>
      </c>
      <c r="M39" s="68">
        <v>2032</v>
      </c>
    </row>
    <row r="40" spans="1:13" ht="15.75" customHeight="1">
      <c r="A40" s="1241"/>
      <c r="B40" s="1241"/>
      <c r="C40" s="340"/>
      <c r="D40" s="140" t="s">
        <v>948</v>
      </c>
      <c r="E40" s="140"/>
      <c r="F40" s="140" t="s">
        <v>949</v>
      </c>
      <c r="G40" s="140"/>
      <c r="H40" s="140" t="s">
        <v>950</v>
      </c>
      <c r="I40" s="140"/>
      <c r="J40" s="140" t="s">
        <v>951</v>
      </c>
      <c r="K40" s="140"/>
      <c r="L40" s="140" t="s">
        <v>952</v>
      </c>
      <c r="M40" s="374"/>
    </row>
    <row r="41" spans="1:13" ht="15.75" customHeight="1">
      <c r="A41" s="1241"/>
      <c r="B41" s="1241"/>
      <c r="C41" s="340"/>
      <c r="D41" s="695">
        <v>0.25600000000000001</v>
      </c>
      <c r="E41" s="68">
        <v>2033</v>
      </c>
      <c r="F41" s="695">
        <v>0.26300000000000001</v>
      </c>
      <c r="G41" s="68">
        <v>2034</v>
      </c>
      <c r="H41" s="695">
        <v>0.27</v>
      </c>
      <c r="I41" s="68">
        <v>2035</v>
      </c>
      <c r="J41" s="695">
        <v>0.27700000000000002</v>
      </c>
      <c r="K41" s="68">
        <v>2036</v>
      </c>
      <c r="L41" s="695">
        <v>0.28399999999999997</v>
      </c>
      <c r="M41" s="68">
        <v>2037</v>
      </c>
    </row>
    <row r="42" spans="1:13" ht="15.75" customHeight="1">
      <c r="A42" s="1241"/>
      <c r="B42" s="1241"/>
      <c r="C42" s="340"/>
      <c r="D42" s="140" t="s">
        <v>953</v>
      </c>
      <c r="E42" s="140"/>
      <c r="F42" s="140" t="s">
        <v>1323</v>
      </c>
      <c r="G42" s="140"/>
      <c r="H42" s="140" t="s">
        <v>955</v>
      </c>
      <c r="I42" s="140"/>
      <c r="J42" s="140"/>
      <c r="K42" s="140" t="s">
        <v>1336</v>
      </c>
      <c r="L42" s="140" t="s">
        <v>957</v>
      </c>
      <c r="M42" s="374"/>
    </row>
    <row r="43" spans="1:13" ht="15.75" customHeight="1">
      <c r="A43" s="1241"/>
      <c r="B43" s="1241"/>
      <c r="C43" s="340"/>
      <c r="D43" s="695">
        <v>0.29099999999999998</v>
      </c>
      <c r="E43" s="68">
        <v>2038</v>
      </c>
      <c r="F43" s="695">
        <v>0.29799999999999999</v>
      </c>
      <c r="G43" s="68">
        <v>2039</v>
      </c>
      <c r="H43" s="695">
        <v>0.30499999999999999</v>
      </c>
      <c r="I43" s="68">
        <v>2040</v>
      </c>
      <c r="J43" s="695"/>
      <c r="K43" s="68"/>
      <c r="L43" s="695">
        <v>0.30499999999999999</v>
      </c>
      <c r="M43" s="68"/>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140" t="s">
        <v>93</v>
      </c>
      <c r="E46" s="140" t="s">
        <v>95</v>
      </c>
      <c r="F46" s="1259" t="s">
        <v>959</v>
      </c>
      <c r="G46" s="1266"/>
      <c r="H46" s="1183"/>
      <c r="I46" s="1183"/>
      <c r="J46" s="1234"/>
      <c r="K46" s="333" t="s">
        <v>960</v>
      </c>
      <c r="L46" s="1255"/>
      <c r="M46" s="1234"/>
    </row>
    <row r="47" spans="1:13" ht="15.75" customHeight="1">
      <c r="A47" s="1241"/>
      <c r="B47" s="1241"/>
      <c r="C47" s="379"/>
      <c r="D47" s="68"/>
      <c r="E47" s="346" t="s">
        <v>918</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235" t="s">
        <v>961</v>
      </c>
      <c r="C49" s="1300" t="s">
        <v>1337</v>
      </c>
      <c r="D49" s="1180"/>
      <c r="E49" s="1180"/>
      <c r="F49" s="1180"/>
      <c r="G49" s="1180"/>
      <c r="H49" s="1180"/>
      <c r="I49" s="1180"/>
      <c r="J49" s="1180"/>
      <c r="K49" s="1180"/>
      <c r="L49" s="1180"/>
      <c r="M49" s="1181"/>
    </row>
    <row r="50" spans="1:13" ht="15.75" customHeight="1">
      <c r="A50" s="1241"/>
      <c r="B50" s="235" t="s">
        <v>996</v>
      </c>
      <c r="C50" s="1297" t="s">
        <v>1338</v>
      </c>
      <c r="D50" s="1175"/>
      <c r="E50" s="1175"/>
      <c r="F50" s="1175"/>
      <c r="G50" s="1175"/>
      <c r="H50" s="1175"/>
      <c r="I50" s="1175"/>
      <c r="J50" s="1175"/>
      <c r="K50" s="1175"/>
      <c r="L50" s="1175"/>
      <c r="M50" s="1188"/>
    </row>
    <row r="51" spans="1:13" ht="15.75" customHeight="1">
      <c r="A51" s="1241"/>
      <c r="B51" s="235" t="s">
        <v>965</v>
      </c>
      <c r="C51" s="1312" t="s">
        <v>1268</v>
      </c>
      <c r="D51" s="1175"/>
      <c r="E51" s="1175"/>
      <c r="F51" s="1175"/>
      <c r="G51" s="1175"/>
      <c r="H51" s="1175"/>
      <c r="I51" s="1175"/>
      <c r="J51" s="1175"/>
      <c r="K51" s="1175"/>
      <c r="L51" s="1175"/>
      <c r="M51" s="1188"/>
    </row>
    <row r="52" spans="1:13" ht="15.75" customHeight="1">
      <c r="A52" s="1241"/>
      <c r="B52" s="235" t="s">
        <v>966</v>
      </c>
      <c r="C52" s="1339">
        <v>2021</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83.25" customHeight="1">
      <c r="A62" s="288" t="s">
        <v>254</v>
      </c>
      <c r="B62" s="289"/>
      <c r="C62" s="1270" t="s">
        <v>1339</v>
      </c>
      <c r="D62" s="1175"/>
      <c r="E62" s="1175"/>
      <c r="F62" s="1175"/>
      <c r="G62" s="1175"/>
      <c r="H62" s="1175"/>
      <c r="I62" s="1175"/>
      <c r="J62" s="1175"/>
      <c r="K62" s="1175"/>
      <c r="L62" s="1175"/>
      <c r="M62" s="1188"/>
    </row>
    <row r="63" spans="1:13" ht="15.75" customHeight="1">
      <c r="A63" s="232"/>
      <c r="B63" s="291"/>
      <c r="C63" s="232"/>
      <c r="D63" s="232"/>
      <c r="E63" s="232"/>
      <c r="F63" s="232"/>
      <c r="G63" s="232"/>
      <c r="H63" s="232"/>
      <c r="I63" s="232">
        <v>130153300</v>
      </c>
      <c r="J63" s="232">
        <v>7901000</v>
      </c>
      <c r="K63" s="232"/>
      <c r="L63" s="232"/>
      <c r="M63" s="232"/>
    </row>
    <row r="64" spans="1:13" ht="15.75" customHeight="1">
      <c r="A64" s="232"/>
      <c r="B64" s="291"/>
      <c r="C64" s="232"/>
      <c r="D64" s="232"/>
      <c r="E64" s="232"/>
      <c r="F64" s="232"/>
      <c r="G64" s="232"/>
      <c r="H64" s="232"/>
      <c r="I64" s="232">
        <f>+I63/J63</f>
        <v>16.473016073914696</v>
      </c>
      <c r="J64" s="232"/>
      <c r="K64" s="232"/>
      <c r="L64" s="232"/>
      <c r="M64" s="232"/>
    </row>
    <row r="65" spans="1:13" ht="15.75" customHeight="1">
      <c r="A65" s="232"/>
      <c r="B65" s="291"/>
      <c r="C65" s="232"/>
      <c r="D65" s="232"/>
      <c r="E65" s="232"/>
      <c r="F65" s="232"/>
      <c r="G65" s="232"/>
      <c r="H65" s="232"/>
      <c r="I65" s="232">
        <v>1301533</v>
      </c>
      <c r="J65" s="232">
        <f>+I65/J63</f>
        <v>0.16473016073914695</v>
      </c>
      <c r="K65" s="232"/>
      <c r="L65" s="232"/>
      <c r="M65" s="232"/>
    </row>
    <row r="66" spans="1:13" ht="15.75" customHeight="1">
      <c r="A66" s="232"/>
      <c r="B66" s="291"/>
      <c r="C66" s="232"/>
      <c r="D66" s="232"/>
      <c r="E66" s="232"/>
      <c r="F66" s="232"/>
      <c r="G66" s="232"/>
      <c r="H66" s="232"/>
      <c r="I66" s="232">
        <v>1579158</v>
      </c>
      <c r="J66" s="232">
        <f>+I65/I66</f>
        <v>0.8241942858156055</v>
      </c>
      <c r="K66" s="232"/>
      <c r="L66" s="232"/>
      <c r="M66" s="232"/>
    </row>
    <row r="67" spans="1:13" ht="15.75" customHeight="1">
      <c r="A67" s="232"/>
      <c r="B67" s="291"/>
      <c r="C67" s="232"/>
      <c r="D67" s="232"/>
      <c r="E67" s="232"/>
      <c r="F67" s="232"/>
      <c r="G67" s="232"/>
      <c r="H67" s="232"/>
      <c r="I67" s="232"/>
      <c r="J67" s="232">
        <f>+I66/J63</f>
        <v>0.19986811795975193</v>
      </c>
      <c r="K67" s="232"/>
      <c r="L67" s="232"/>
      <c r="M67" s="232"/>
    </row>
    <row r="68" spans="1:13" ht="15.75" customHeight="1">
      <c r="A68" s="232"/>
      <c r="B68" s="291"/>
      <c r="C68" s="232"/>
      <c r="D68" s="232"/>
      <c r="E68" s="232"/>
      <c r="F68" s="232"/>
      <c r="G68" s="232"/>
      <c r="H68" s="232"/>
      <c r="I68" s="232">
        <v>234099</v>
      </c>
      <c r="J68" s="232">
        <f>+I68/J63</f>
        <v>2.9629034299455764E-2</v>
      </c>
      <c r="K68" s="232"/>
      <c r="L68" s="232"/>
      <c r="M68" s="232"/>
    </row>
    <row r="69" spans="1:13" ht="15.75" customHeight="1">
      <c r="A69" s="232"/>
      <c r="B69" s="291"/>
      <c r="C69" s="232"/>
      <c r="D69" s="232"/>
      <c r="E69" s="232"/>
      <c r="F69" s="232"/>
      <c r="G69" s="232"/>
      <c r="H69" s="232"/>
      <c r="I69" s="621">
        <v>254466.97200000004</v>
      </c>
      <c r="J69" s="232"/>
      <c r="K69" s="232"/>
      <c r="L69" s="232"/>
      <c r="M69" s="232"/>
    </row>
    <row r="70" spans="1:13" ht="15.75" customHeight="1">
      <c r="A70" s="232"/>
      <c r="B70" s="291"/>
      <c r="C70" s="232"/>
      <c r="D70" s="232"/>
      <c r="E70" s="232"/>
      <c r="F70" s="232"/>
      <c r="G70" s="232"/>
      <c r="H70" s="232"/>
      <c r="I70" s="621">
        <v>20367.972000000038</v>
      </c>
      <c r="J70" s="232"/>
      <c r="K70" s="232"/>
      <c r="L70" s="232"/>
      <c r="M70" s="232"/>
    </row>
  </sheetData>
  <mergeCells count="55">
    <mergeCell ref="C62:M62"/>
    <mergeCell ref="G46:J47"/>
    <mergeCell ref="C49:M49"/>
    <mergeCell ref="C50:M50"/>
    <mergeCell ref="C51:M51"/>
    <mergeCell ref="C52:M52"/>
    <mergeCell ref="C53:M53"/>
    <mergeCell ref="C54:M54"/>
    <mergeCell ref="C57:M57"/>
    <mergeCell ref="C58:M58"/>
    <mergeCell ref="C59:M59"/>
    <mergeCell ref="C60:M60"/>
    <mergeCell ref="C61:M61"/>
    <mergeCell ref="J30:L30"/>
    <mergeCell ref="F46:F47"/>
    <mergeCell ref="L46:M47"/>
    <mergeCell ref="C55:M55"/>
    <mergeCell ref="C56:M56"/>
    <mergeCell ref="C14:D14"/>
    <mergeCell ref="F14:M14"/>
    <mergeCell ref="C15:M15"/>
    <mergeCell ref="C16:M16"/>
    <mergeCell ref="C17:M17"/>
    <mergeCell ref="C13:M13"/>
    <mergeCell ref="A16:A52"/>
    <mergeCell ref="A53:A58"/>
    <mergeCell ref="A59:A61"/>
    <mergeCell ref="A2:A15"/>
    <mergeCell ref="B14:B15"/>
    <mergeCell ref="B18:B24"/>
    <mergeCell ref="B25:B28"/>
    <mergeCell ref="B32:B34"/>
    <mergeCell ref="B35:B44"/>
    <mergeCell ref="B45:B48"/>
    <mergeCell ref="D4:E4"/>
    <mergeCell ref="C7:D7"/>
    <mergeCell ref="E7:G7"/>
    <mergeCell ref="I7:M7"/>
    <mergeCell ref="B8:B10"/>
    <mergeCell ref="C11:M11"/>
    <mergeCell ref="C12:M12"/>
    <mergeCell ref="C2:M2"/>
    <mergeCell ref="C3:M3"/>
    <mergeCell ref="F4:G4"/>
    <mergeCell ref="I4:M4"/>
    <mergeCell ref="C5:M5"/>
    <mergeCell ref="C6:M6"/>
    <mergeCell ref="C9:E9"/>
    <mergeCell ref="C10:E10"/>
    <mergeCell ref="G9:H9"/>
    <mergeCell ref="I9:J9"/>
    <mergeCell ref="K9:L9"/>
    <mergeCell ref="G10:H10"/>
    <mergeCell ref="I10:J10"/>
    <mergeCell ref="K10:L10"/>
  </mergeCells>
  <dataValidations count="1">
    <dataValidation type="list" allowBlank="1" showErrorMessage="1" sqref="I7" xr:uid="{00000000-0002-0000-2300-000003000000}">
      <formula1>INDIRECT($C$7)</formula1>
    </dataValidation>
  </dataValidations>
  <hyperlinks>
    <hyperlink ref="B2" location="'Plan de acción'!A1" display="Nombre del indicador" xr:uid="{00000000-0004-0000-2300-000000000000}"/>
    <hyperlink ref="C57" r:id="rId1" xr:uid="{00000000-0004-0000-23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300-000000000000}">
          <x14:formula1>
            <xm:f>Desplegables!$I$4:$I$18</xm:f>
          </x14:formula1>
          <xm:sqref>C7</xm:sqref>
        </x14:dataValidation>
        <x14:dataValidation type="list" allowBlank="1" showErrorMessage="1" xr:uid="{00000000-0002-0000-2300-000001000000}">
          <x14:formula1>
            <xm:f>Desplegables!$L$24:$L$39</xm:f>
          </x14:formula1>
          <xm:sqref>C14</xm:sqref>
        </x14:dataValidation>
        <x14:dataValidation type="list" allowBlank="1" showErrorMessage="1" xr:uid="{00000000-0002-0000-2300-000002000000}">
          <x14:formula1>
            <xm:f>Desplegables!$B$45:$B$46</xm:f>
          </x14:formula1>
          <xm:sqref>C4</xm:sqref>
        </x14:dataValidation>
        <x14:dataValidation type="list" allowBlank="1" showErrorMessage="1" xr:uid="{00000000-0002-0000-2300-000004000000}">
          <x14:formula1>
            <xm:f>Desplegables!$B$50:$B$52</xm:f>
          </x14:formula1>
          <xm:sqref>G46</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1340</v>
      </c>
      <c r="C1" s="230"/>
      <c r="D1" s="230"/>
      <c r="E1" s="230"/>
      <c r="F1" s="230"/>
      <c r="G1" s="230"/>
      <c r="H1" s="230"/>
      <c r="I1" s="230"/>
      <c r="J1" s="230"/>
      <c r="K1" s="230"/>
      <c r="L1" s="230"/>
      <c r="M1" s="231"/>
    </row>
    <row r="2" spans="1:13" ht="15.75" customHeight="1">
      <c r="A2" s="1242" t="s">
        <v>890</v>
      </c>
      <c r="B2" s="233" t="s">
        <v>891</v>
      </c>
      <c r="C2" s="1450" t="s">
        <v>1341</v>
      </c>
      <c r="D2" s="1175"/>
      <c r="E2" s="1175"/>
      <c r="F2" s="1175"/>
      <c r="G2" s="1175"/>
      <c r="H2" s="1175"/>
      <c r="I2" s="1175"/>
      <c r="J2" s="1175"/>
      <c r="K2" s="1175"/>
      <c r="L2" s="1175"/>
      <c r="M2" s="1188"/>
    </row>
    <row r="3" spans="1:13" ht="15.75" customHeight="1">
      <c r="A3" s="1241"/>
      <c r="B3" s="235" t="s">
        <v>982</v>
      </c>
      <c r="C3" s="1450" t="s">
        <v>1342</v>
      </c>
      <c r="D3" s="1175"/>
      <c r="E3" s="1175"/>
      <c r="F3" s="1175"/>
      <c r="G3" s="1175"/>
      <c r="H3" s="1175"/>
      <c r="I3" s="1175"/>
      <c r="J3" s="1175"/>
      <c r="K3" s="1175"/>
      <c r="L3" s="1175"/>
      <c r="M3" s="1188"/>
    </row>
    <row r="4" spans="1:13" ht="15.75" customHeight="1">
      <c r="A4" s="1241"/>
      <c r="B4" s="236" t="s">
        <v>293</v>
      </c>
      <c r="C4" s="345" t="s">
        <v>93</v>
      </c>
      <c r="D4" s="1297" t="s">
        <v>1200</v>
      </c>
      <c r="E4" s="1188"/>
      <c r="F4" s="1302" t="s">
        <v>294</v>
      </c>
      <c r="G4" s="1188"/>
      <c r="H4" s="345">
        <v>27</v>
      </c>
      <c r="I4" s="1297" t="s">
        <v>1291</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1303" t="s">
        <v>901</v>
      </c>
      <c r="D6" s="1175"/>
      <c r="E6" s="1175"/>
      <c r="F6" s="1175"/>
      <c r="G6" s="1175"/>
      <c r="H6" s="1175"/>
      <c r="I6" s="1175"/>
      <c r="J6" s="1175"/>
      <c r="K6" s="1175"/>
      <c r="L6" s="1175"/>
      <c r="M6" s="1188"/>
    </row>
    <row r="7" spans="1:13" ht="15.75" customHeight="1">
      <c r="A7" s="1241"/>
      <c r="B7" s="235" t="s">
        <v>902</v>
      </c>
      <c r="C7" s="1305" t="s">
        <v>35</v>
      </c>
      <c r="D7" s="1234"/>
      <c r="E7" s="1305"/>
      <c r="F7" s="1183"/>
      <c r="G7" s="1234"/>
      <c r="H7" s="370" t="s">
        <v>297</v>
      </c>
      <c r="I7" s="1250" t="s">
        <v>376</v>
      </c>
      <c r="J7" s="1180"/>
      <c r="K7" s="1180"/>
      <c r="L7" s="1180"/>
      <c r="M7" s="1180"/>
    </row>
    <row r="8" spans="1:13" ht="15.75" customHeight="1">
      <c r="A8" s="1241"/>
      <c r="B8" s="1308" t="s">
        <v>903</v>
      </c>
      <c r="C8" s="369"/>
      <c r="D8" s="371"/>
      <c r="E8" s="371"/>
      <c r="F8" s="371"/>
      <c r="G8" s="371"/>
      <c r="H8" s="371"/>
      <c r="I8" s="371"/>
      <c r="J8" s="371"/>
      <c r="K8" s="371"/>
      <c r="L8" s="371"/>
      <c r="M8" s="372"/>
    </row>
    <row r="9" spans="1:13" ht="15.75" customHeight="1">
      <c r="A9" s="1241"/>
      <c r="B9" s="1241"/>
      <c r="C9" s="1250" t="s">
        <v>863</v>
      </c>
      <c r="D9" s="1180"/>
      <c r="E9" s="140"/>
      <c r="F9" s="1251"/>
      <c r="G9" s="1252"/>
      <c r="H9" s="140"/>
      <c r="I9" s="1251"/>
      <c r="J9" s="1252"/>
      <c r="K9" s="140"/>
      <c r="L9" s="140"/>
      <c r="M9" s="374"/>
    </row>
    <row r="10" spans="1:13" ht="15.75" customHeight="1">
      <c r="A10" s="1241"/>
      <c r="B10" s="1309"/>
      <c r="C10" s="1250" t="s">
        <v>1058</v>
      </c>
      <c r="D10" s="1180"/>
      <c r="E10" s="375"/>
      <c r="F10" s="1253"/>
      <c r="G10" s="1180"/>
      <c r="H10" s="375"/>
      <c r="I10" s="1375"/>
      <c r="J10" s="1180"/>
      <c r="K10" s="375"/>
      <c r="L10" s="375"/>
      <c r="M10" s="376"/>
    </row>
    <row r="11" spans="1:13" ht="15.75" customHeight="1">
      <c r="A11" s="1241"/>
      <c r="B11" s="235" t="s">
        <v>905</v>
      </c>
      <c r="C11" s="1449" t="s">
        <v>1343</v>
      </c>
      <c r="D11" s="1180"/>
      <c r="E11" s="1180"/>
      <c r="F11" s="1180"/>
      <c r="G11" s="1180"/>
      <c r="H11" s="1180"/>
      <c r="I11" s="1180"/>
      <c r="J11" s="1180"/>
      <c r="K11" s="1180"/>
      <c r="L11" s="1180"/>
      <c r="M11" s="1181"/>
    </row>
    <row r="12" spans="1:13" ht="15.75" customHeight="1">
      <c r="A12" s="1241"/>
      <c r="B12" s="235" t="s">
        <v>985</v>
      </c>
      <c r="C12" s="1399" t="s">
        <v>1344</v>
      </c>
      <c r="D12" s="1175"/>
      <c r="E12" s="1175"/>
      <c r="F12" s="1175"/>
      <c r="G12" s="1175"/>
      <c r="H12" s="1175"/>
      <c r="I12" s="1175"/>
      <c r="J12" s="1175"/>
      <c r="K12" s="1175"/>
      <c r="L12" s="1175"/>
      <c r="M12" s="1188"/>
    </row>
    <row r="13" spans="1:13" ht="15.75" customHeight="1">
      <c r="A13" s="1241"/>
      <c r="B13" s="235" t="s">
        <v>987</v>
      </c>
      <c r="C13" s="1312" t="s">
        <v>1318</v>
      </c>
      <c r="D13" s="1175"/>
      <c r="E13" s="1175"/>
      <c r="F13" s="1175"/>
      <c r="G13" s="1175"/>
      <c r="H13" s="1175"/>
      <c r="I13" s="1175"/>
      <c r="J13" s="1175"/>
      <c r="K13" s="1175"/>
      <c r="L13" s="1175"/>
      <c r="M13" s="1188"/>
    </row>
    <row r="14" spans="1:13" ht="15.75" customHeight="1">
      <c r="A14" s="1241"/>
      <c r="B14" s="1244" t="s">
        <v>989</v>
      </c>
      <c r="C14" s="1257" t="s">
        <v>1345</v>
      </c>
      <c r="D14" s="1188"/>
      <c r="E14" s="377" t="s">
        <v>108</v>
      </c>
      <c r="F14" s="1297" t="s">
        <v>513</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1346</v>
      </c>
      <c r="D16" s="1175"/>
      <c r="E16" s="1175"/>
      <c r="F16" s="1175"/>
      <c r="G16" s="1175"/>
      <c r="H16" s="1175"/>
      <c r="I16" s="1175"/>
      <c r="J16" s="1175"/>
      <c r="K16" s="1175"/>
      <c r="L16" s="1175"/>
      <c r="M16" s="1188"/>
    </row>
    <row r="17" spans="1:13" ht="15.75" customHeight="1">
      <c r="A17" s="1241"/>
      <c r="B17" s="235" t="s">
        <v>990</v>
      </c>
      <c r="C17" s="1307" t="s">
        <v>568</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t="s">
        <v>918</v>
      </c>
      <c r="E23" s="342" t="s">
        <v>919</v>
      </c>
      <c r="F23" s="1253" t="s">
        <v>1347</v>
      </c>
      <c r="G23" s="1180"/>
      <c r="H23" s="118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992</v>
      </c>
      <c r="K26" s="140"/>
      <c r="L26" s="140"/>
      <c r="M26" s="374"/>
    </row>
    <row r="27" spans="1:13" ht="15.75" customHeight="1">
      <c r="A27" s="1241"/>
      <c r="B27" s="1241"/>
      <c r="C27" s="340" t="s">
        <v>925</v>
      </c>
      <c r="D27" s="68"/>
      <c r="E27" s="140"/>
      <c r="F27" s="342" t="s">
        <v>926</v>
      </c>
      <c r="G27" s="68"/>
      <c r="H27" s="140"/>
      <c r="I27" s="232" t="s">
        <v>927</v>
      </c>
      <c r="J27" s="346"/>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95">
        <v>5.9999999999999995E-4</v>
      </c>
      <c r="E30" s="140"/>
      <c r="F30" s="210" t="s">
        <v>930</v>
      </c>
      <c r="G30" s="697">
        <v>44774</v>
      </c>
      <c r="H30" s="140"/>
      <c r="I30" s="210" t="s">
        <v>931</v>
      </c>
      <c r="J30" s="1312" t="s">
        <v>1212</v>
      </c>
      <c r="K30" s="1175"/>
      <c r="L30" s="1188"/>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140"/>
    </row>
    <row r="37" spans="1:13" ht="15.75" customHeight="1">
      <c r="A37" s="1241"/>
      <c r="B37" s="1241"/>
      <c r="C37" s="340"/>
      <c r="D37" s="698" t="s">
        <v>570</v>
      </c>
      <c r="E37" s="68">
        <v>2023</v>
      </c>
      <c r="F37" s="698">
        <v>1.4E-3</v>
      </c>
      <c r="G37" s="68">
        <v>2024</v>
      </c>
      <c r="H37" s="698" t="s">
        <v>572</v>
      </c>
      <c r="I37" s="68">
        <v>2025</v>
      </c>
      <c r="J37" s="698" t="s">
        <v>573</v>
      </c>
      <c r="K37" s="68">
        <v>2026</v>
      </c>
      <c r="L37" s="698" t="s">
        <v>574</v>
      </c>
      <c r="M37" s="68">
        <v>2027</v>
      </c>
    </row>
    <row r="38" spans="1:13" ht="15.75" customHeight="1">
      <c r="A38" s="1241"/>
      <c r="B38" s="1241"/>
      <c r="C38" s="340"/>
      <c r="D38" s="140" t="s">
        <v>943</v>
      </c>
      <c r="E38" s="140"/>
      <c r="F38" s="140" t="s">
        <v>944</v>
      </c>
      <c r="G38" s="140"/>
      <c r="H38" s="140" t="s">
        <v>945</v>
      </c>
      <c r="I38" s="140"/>
      <c r="J38" s="140" t="s">
        <v>946</v>
      </c>
      <c r="K38" s="140"/>
      <c r="L38" s="140" t="s">
        <v>947</v>
      </c>
      <c r="M38" s="140"/>
    </row>
    <row r="39" spans="1:13" ht="15.75" customHeight="1">
      <c r="A39" s="1241"/>
      <c r="B39" s="1241"/>
      <c r="C39" s="340"/>
      <c r="D39" s="698">
        <v>2.5999999999999999E-3</v>
      </c>
      <c r="E39" s="68">
        <v>2028</v>
      </c>
      <c r="F39" s="698">
        <v>3.0000000000000001E-3</v>
      </c>
      <c r="G39" s="68">
        <v>2029</v>
      </c>
      <c r="H39" s="698">
        <v>3.3999999999999998E-3</v>
      </c>
      <c r="I39" s="68">
        <v>2030</v>
      </c>
      <c r="J39" s="698">
        <v>3.8E-3</v>
      </c>
      <c r="K39" s="68">
        <v>2031</v>
      </c>
      <c r="L39" s="698">
        <v>4.1999999999999997E-3</v>
      </c>
      <c r="M39" s="68">
        <v>2032</v>
      </c>
    </row>
    <row r="40" spans="1:13" ht="15.75" customHeight="1">
      <c r="A40" s="1241"/>
      <c r="B40" s="1241"/>
      <c r="C40" s="340"/>
      <c r="D40" s="140" t="s">
        <v>948</v>
      </c>
      <c r="E40" s="140"/>
      <c r="F40" s="140" t="s">
        <v>949</v>
      </c>
      <c r="G40" s="140"/>
      <c r="H40" s="140" t="s">
        <v>950</v>
      </c>
      <c r="I40" s="140"/>
      <c r="J40" s="140" t="s">
        <v>951</v>
      </c>
      <c r="K40" s="140"/>
      <c r="L40" s="140" t="s">
        <v>1321</v>
      </c>
      <c r="M40" s="140"/>
    </row>
    <row r="41" spans="1:13" ht="15.75" customHeight="1">
      <c r="A41" s="1241"/>
      <c r="B41" s="1241"/>
      <c r="C41" s="340"/>
      <c r="D41" s="698" t="s">
        <v>580</v>
      </c>
      <c r="E41" s="68">
        <v>2033</v>
      </c>
      <c r="F41" s="698" t="s">
        <v>581</v>
      </c>
      <c r="G41" s="68">
        <v>2034</v>
      </c>
      <c r="H41" s="698" t="s">
        <v>582</v>
      </c>
      <c r="I41" s="68">
        <v>2035</v>
      </c>
      <c r="J41" s="698" t="s">
        <v>583</v>
      </c>
      <c r="K41" s="68">
        <v>2036</v>
      </c>
      <c r="L41" s="698" t="s">
        <v>584</v>
      </c>
      <c r="M41" s="68">
        <v>2037</v>
      </c>
    </row>
    <row r="42" spans="1:13" ht="15.75" customHeight="1">
      <c r="A42" s="1241"/>
      <c r="B42" s="1241"/>
      <c r="C42" s="340"/>
      <c r="D42" s="140" t="s">
        <v>953</v>
      </c>
      <c r="E42" s="140"/>
      <c r="F42" s="140" t="s">
        <v>954</v>
      </c>
      <c r="G42" s="140"/>
      <c r="H42" s="140" t="s">
        <v>955</v>
      </c>
      <c r="I42" s="140"/>
      <c r="J42" s="140" t="s">
        <v>1240</v>
      </c>
      <c r="K42" s="140"/>
      <c r="L42" s="140"/>
      <c r="M42" s="140"/>
    </row>
    <row r="43" spans="1:13" ht="15.75" customHeight="1">
      <c r="A43" s="1241"/>
      <c r="B43" s="1241"/>
      <c r="C43" s="340"/>
      <c r="D43" s="698" t="s">
        <v>585</v>
      </c>
      <c r="E43" s="68">
        <v>2038</v>
      </c>
      <c r="F43" s="698" t="s">
        <v>586</v>
      </c>
      <c r="G43" s="68">
        <v>2039</v>
      </c>
      <c r="H43" s="698" t="s">
        <v>587</v>
      </c>
      <c r="I43" s="68">
        <v>2040</v>
      </c>
      <c r="J43" s="1451">
        <v>7.4000000000000003E-3</v>
      </c>
      <c r="K43" s="1188"/>
      <c r="L43" s="698"/>
      <c r="M43" s="68"/>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306" t="s">
        <v>103</v>
      </c>
      <c r="H46" s="1183"/>
      <c r="I46" s="1183"/>
      <c r="J46" s="1234"/>
      <c r="K46" s="333" t="s">
        <v>960</v>
      </c>
      <c r="L46" s="1255"/>
      <c r="M46" s="1234"/>
    </row>
    <row r="47" spans="1:13" ht="15.75" customHeight="1">
      <c r="A47" s="1241"/>
      <c r="B47" s="1241"/>
      <c r="C47" s="379"/>
      <c r="D47" s="260" t="s">
        <v>992</v>
      </c>
      <c r="E47" s="68"/>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235" t="s">
        <v>961</v>
      </c>
      <c r="C49" s="1448" t="s">
        <v>1348</v>
      </c>
      <c r="D49" s="1180"/>
      <c r="E49" s="1180"/>
      <c r="F49" s="1180"/>
      <c r="G49" s="1180"/>
      <c r="H49" s="1180"/>
      <c r="I49" s="1180"/>
      <c r="J49" s="1180"/>
      <c r="K49" s="1180"/>
      <c r="L49" s="1180"/>
      <c r="M49" s="1181"/>
    </row>
    <row r="50" spans="1:13" ht="15.75" customHeight="1">
      <c r="A50" s="1241"/>
      <c r="B50" s="235" t="s">
        <v>996</v>
      </c>
      <c r="C50" s="1398" t="s">
        <v>1349</v>
      </c>
      <c r="D50" s="1175"/>
      <c r="E50" s="1175"/>
      <c r="F50" s="1175"/>
      <c r="G50" s="1175"/>
      <c r="H50" s="1175"/>
      <c r="I50" s="1175"/>
      <c r="J50" s="1175"/>
      <c r="K50" s="1175"/>
      <c r="L50" s="1175"/>
      <c r="M50" s="1188"/>
    </row>
    <row r="51" spans="1:13" ht="15.75" customHeight="1">
      <c r="A51" s="1241"/>
      <c r="B51" s="235" t="s">
        <v>965</v>
      </c>
      <c r="C51" s="1339">
        <v>30</v>
      </c>
      <c r="D51" s="1175"/>
      <c r="E51" s="1175"/>
      <c r="F51" s="1175"/>
      <c r="G51" s="1175"/>
      <c r="H51" s="1175"/>
      <c r="I51" s="1175"/>
      <c r="J51" s="1175"/>
      <c r="K51" s="1175"/>
      <c r="L51" s="1175"/>
      <c r="M51" s="1188"/>
    </row>
    <row r="52" spans="1:13" ht="15.75" customHeight="1">
      <c r="A52" s="1241"/>
      <c r="B52" s="235" t="s">
        <v>966</v>
      </c>
      <c r="C52" s="1452">
        <v>44774</v>
      </c>
      <c r="D52" s="1175"/>
      <c r="E52" s="1175"/>
      <c r="F52" s="1175"/>
      <c r="G52" s="1175"/>
      <c r="H52" s="1175"/>
      <c r="I52" s="1175"/>
      <c r="J52" s="1175"/>
      <c r="K52" s="1175"/>
      <c r="L52" s="1175"/>
      <c r="M52" s="1188"/>
    </row>
    <row r="53" spans="1:13" ht="15.75" customHeight="1">
      <c r="A53" s="1242" t="s">
        <v>250</v>
      </c>
      <c r="B53" s="284" t="s">
        <v>968</v>
      </c>
      <c r="C53" s="1297" t="s">
        <v>378</v>
      </c>
      <c r="D53" s="1175"/>
      <c r="E53" s="1175"/>
      <c r="F53" s="1175"/>
      <c r="G53" s="1175"/>
      <c r="H53" s="1175"/>
      <c r="I53" s="1175"/>
      <c r="J53" s="1175"/>
      <c r="K53" s="1175"/>
      <c r="L53" s="1175"/>
      <c r="M53" s="1188"/>
    </row>
    <row r="54" spans="1:13" ht="15.75" customHeight="1">
      <c r="A54" s="1241"/>
      <c r="B54" s="284" t="s">
        <v>969</v>
      </c>
      <c r="C54" s="1297" t="s">
        <v>970</v>
      </c>
      <c r="D54" s="1175"/>
      <c r="E54" s="1175"/>
      <c r="F54" s="1175"/>
      <c r="G54" s="1175"/>
      <c r="H54" s="1175"/>
      <c r="I54" s="1175"/>
      <c r="J54" s="1175"/>
      <c r="K54" s="1175"/>
      <c r="L54" s="1175"/>
      <c r="M54" s="1188"/>
    </row>
    <row r="55" spans="1:13" ht="15.75" customHeight="1">
      <c r="A55" s="1241"/>
      <c r="B55" s="284" t="s">
        <v>971</v>
      </c>
      <c r="C55" s="1297" t="s">
        <v>60</v>
      </c>
      <c r="D55" s="1175"/>
      <c r="E55" s="1175"/>
      <c r="F55" s="1175"/>
      <c r="G55" s="1175"/>
      <c r="H55" s="1175"/>
      <c r="I55" s="1175"/>
      <c r="J55" s="1175"/>
      <c r="K55" s="1175"/>
      <c r="L55" s="1175"/>
      <c r="M55" s="1188"/>
    </row>
    <row r="56" spans="1:13" ht="15.75" customHeight="1">
      <c r="A56" s="1241"/>
      <c r="B56" s="285" t="s">
        <v>972</v>
      </c>
      <c r="C56" s="1297" t="s">
        <v>377</v>
      </c>
      <c r="D56" s="1175"/>
      <c r="E56" s="1175"/>
      <c r="F56" s="1175"/>
      <c r="G56" s="1175"/>
      <c r="H56" s="1175"/>
      <c r="I56" s="1175"/>
      <c r="J56" s="1175"/>
      <c r="K56" s="1175"/>
      <c r="L56" s="1175"/>
      <c r="M56" s="1188"/>
    </row>
    <row r="57" spans="1:13" ht="15.75" customHeight="1">
      <c r="A57" s="1241"/>
      <c r="B57" s="284" t="s">
        <v>973</v>
      </c>
      <c r="C57" s="1311" t="s">
        <v>380</v>
      </c>
      <c r="D57" s="1175"/>
      <c r="E57" s="1175"/>
      <c r="F57" s="1175"/>
      <c r="G57" s="1175"/>
      <c r="H57" s="1175"/>
      <c r="I57" s="1175"/>
      <c r="J57" s="1175"/>
      <c r="K57" s="1175"/>
      <c r="L57" s="1175"/>
      <c r="M57" s="1188"/>
    </row>
    <row r="58" spans="1:13" ht="15.75" customHeight="1">
      <c r="A58" s="1243"/>
      <c r="B58" s="284" t="s">
        <v>974</v>
      </c>
      <c r="C58" s="1297" t="s">
        <v>975</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5">
    <mergeCell ref="C60:M60"/>
    <mergeCell ref="C61:M61"/>
    <mergeCell ref="C62:M62"/>
    <mergeCell ref="G46:J47"/>
    <mergeCell ref="C49:M49"/>
    <mergeCell ref="C50:M50"/>
    <mergeCell ref="C51:M51"/>
    <mergeCell ref="C52:M52"/>
    <mergeCell ref="C53:M53"/>
    <mergeCell ref="C54:M54"/>
    <mergeCell ref="C55:M55"/>
    <mergeCell ref="C56:M56"/>
    <mergeCell ref="C57:M57"/>
    <mergeCell ref="C58:M58"/>
    <mergeCell ref="C59:M59"/>
    <mergeCell ref="F23:H23"/>
    <mergeCell ref="J30:L30"/>
    <mergeCell ref="J43:K43"/>
    <mergeCell ref="F46:F47"/>
    <mergeCell ref="L46:M47"/>
    <mergeCell ref="C14:D14"/>
    <mergeCell ref="F14:M14"/>
    <mergeCell ref="C15:M15"/>
    <mergeCell ref="C16:M16"/>
    <mergeCell ref="C17:M17"/>
    <mergeCell ref="C13:M13"/>
    <mergeCell ref="A16:A52"/>
    <mergeCell ref="A53:A58"/>
    <mergeCell ref="A59:A61"/>
    <mergeCell ref="A2:A15"/>
    <mergeCell ref="B14:B15"/>
    <mergeCell ref="B18:B24"/>
    <mergeCell ref="B25:B28"/>
    <mergeCell ref="B32:B34"/>
    <mergeCell ref="B35:B44"/>
    <mergeCell ref="B45:B48"/>
    <mergeCell ref="D4:E4"/>
    <mergeCell ref="C7:D7"/>
    <mergeCell ref="E7:G7"/>
    <mergeCell ref="I7:M7"/>
    <mergeCell ref="B8:B10"/>
    <mergeCell ref="C11:M11"/>
    <mergeCell ref="C12:M12"/>
    <mergeCell ref="C2:M2"/>
    <mergeCell ref="C3:M3"/>
    <mergeCell ref="F4:G4"/>
    <mergeCell ref="I4:M4"/>
    <mergeCell ref="C5:M5"/>
    <mergeCell ref="C6:M6"/>
    <mergeCell ref="C9:D9"/>
    <mergeCell ref="C10:D10"/>
    <mergeCell ref="F9:G9"/>
    <mergeCell ref="I9:J9"/>
    <mergeCell ref="F10:G10"/>
    <mergeCell ref="I10:J10"/>
  </mergeCells>
  <hyperlinks>
    <hyperlink ref="B2" location="'Plan de acción'!A1" display="Nombre del indicador" xr:uid="{00000000-0004-0000-2400-000000000000}"/>
    <hyperlink ref="C57" r:id="rId1" xr:uid="{00000000-0004-0000-24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400-000000000000}">
          <x14:formula1>
            <xm:f>Desplegables!$I$4:$I$18</xm:f>
          </x14:formula1>
          <xm:sqref>C7</xm:sqref>
        </x14:dataValidation>
        <x14:dataValidation type="list" allowBlank="1" showErrorMessage="1" xr:uid="{00000000-0002-0000-2400-000001000000}">
          <x14:formula1>
            <xm:f>Desplegables!$L$24:$L$39</xm:f>
          </x14:formula1>
          <xm:sqref>C14</xm:sqref>
        </x14:dataValidation>
        <x14:dataValidation type="list" allowBlank="1" showErrorMessage="1" xr:uid="{00000000-0002-0000-2400-000002000000}">
          <x14:formula1>
            <xm:f>Desplegables!$B$45:$B$46</xm:f>
          </x14:formula1>
          <xm:sqref>C4</xm:sqref>
        </x14:dataValidation>
        <x14:dataValidation type="list" allowBlank="1" showErrorMessage="1" xr:uid="{00000000-0002-0000-2400-000003000000}">
          <x14:formula1>
            <xm:f>Desplegables!$B$50:$B$52</xm:f>
          </x14:formula1>
          <xm:sqref>G46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70C0"/>
  </sheetPr>
  <dimension ref="A1:M64"/>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1350</v>
      </c>
      <c r="C1" s="230"/>
      <c r="D1" s="230"/>
      <c r="E1" s="230"/>
      <c r="F1" s="230"/>
      <c r="G1" s="230"/>
      <c r="H1" s="230"/>
      <c r="I1" s="230"/>
      <c r="J1" s="230"/>
      <c r="K1" s="230"/>
      <c r="L1" s="230"/>
      <c r="M1" s="231"/>
    </row>
    <row r="2" spans="1:13" ht="15.75" customHeight="1">
      <c r="A2" s="1242" t="s">
        <v>890</v>
      </c>
      <c r="B2" s="233" t="s">
        <v>891</v>
      </c>
      <c r="C2" s="1398" t="s">
        <v>590</v>
      </c>
      <c r="D2" s="1175"/>
      <c r="E2" s="1175"/>
      <c r="F2" s="1175"/>
      <c r="G2" s="1175"/>
      <c r="H2" s="1175"/>
      <c r="I2" s="1175"/>
      <c r="J2" s="1175"/>
      <c r="K2" s="1175"/>
      <c r="L2" s="1175"/>
      <c r="M2" s="1188"/>
    </row>
    <row r="3" spans="1:13" ht="15.75" customHeight="1">
      <c r="A3" s="1241"/>
      <c r="B3" s="235" t="s">
        <v>982</v>
      </c>
      <c r="C3" s="259" t="s">
        <v>1328</v>
      </c>
      <c r="D3" s="68"/>
      <c r="E3" s="68"/>
      <c r="F3" s="68"/>
      <c r="G3" s="68"/>
      <c r="H3" s="68"/>
      <c r="I3" s="68"/>
      <c r="J3" s="68"/>
      <c r="K3" s="68"/>
      <c r="L3" s="68"/>
      <c r="M3" s="68"/>
    </row>
    <row r="4" spans="1:13" ht="15.75" customHeight="1">
      <c r="A4" s="1241"/>
      <c r="B4" s="236" t="s">
        <v>293</v>
      </c>
      <c r="C4" s="345" t="s">
        <v>93</v>
      </c>
      <c r="D4" s="1297" t="s">
        <v>1200</v>
      </c>
      <c r="E4" s="1188"/>
      <c r="F4" s="1302" t="s">
        <v>294</v>
      </c>
      <c r="G4" s="1188"/>
      <c r="H4" s="345">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1303" t="s">
        <v>901</v>
      </c>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305" t="s">
        <v>1188</v>
      </c>
      <c r="J7" s="1183"/>
      <c r="K7" s="1183"/>
      <c r="L7" s="1183"/>
      <c r="M7" s="1234"/>
    </row>
    <row r="8" spans="1:13" ht="15.75" customHeight="1">
      <c r="A8" s="1241"/>
      <c r="B8" s="1308" t="s">
        <v>903</v>
      </c>
      <c r="C8" s="369"/>
      <c r="D8" s="371"/>
      <c r="E8" s="371"/>
      <c r="F8" s="371"/>
      <c r="G8" s="371"/>
      <c r="H8" s="371"/>
      <c r="I8" s="371"/>
      <c r="J8" s="371"/>
      <c r="K8" s="371"/>
      <c r="L8" s="371"/>
      <c r="M8" s="372"/>
    </row>
    <row r="9" spans="1:13" ht="15.75" customHeight="1">
      <c r="A9" s="1241"/>
      <c r="B9" s="1241"/>
      <c r="C9" s="1290" t="s">
        <v>376</v>
      </c>
      <c r="D9" s="1180"/>
      <c r="E9" s="1180"/>
      <c r="F9" s="1180"/>
      <c r="G9" s="1180"/>
      <c r="H9" s="140"/>
      <c r="I9" s="1251"/>
      <c r="J9" s="1252"/>
      <c r="K9" s="140"/>
      <c r="L9" s="140"/>
      <c r="M9" s="374"/>
    </row>
    <row r="10" spans="1:13" ht="15.75" customHeight="1">
      <c r="A10" s="1241"/>
      <c r="B10" s="1309"/>
      <c r="C10" s="1250" t="s">
        <v>1058</v>
      </c>
      <c r="D10" s="1180"/>
      <c r="E10" s="375"/>
      <c r="F10" s="1375" t="s">
        <v>1058</v>
      </c>
      <c r="G10" s="1180"/>
      <c r="H10" s="375"/>
      <c r="I10" s="1375" t="s">
        <v>1058</v>
      </c>
      <c r="J10" s="1180"/>
      <c r="K10" s="375"/>
      <c r="L10" s="375"/>
      <c r="M10" s="376"/>
    </row>
    <row r="11" spans="1:13" ht="15.75" customHeight="1">
      <c r="A11" s="1241"/>
      <c r="B11" s="235" t="s">
        <v>905</v>
      </c>
      <c r="C11" s="1300" t="s">
        <v>1351</v>
      </c>
      <c r="D11" s="1180"/>
      <c r="E11" s="1180"/>
      <c r="F11" s="1180"/>
      <c r="G11" s="1180"/>
      <c r="H11" s="1180"/>
      <c r="I11" s="1180"/>
      <c r="J11" s="1180"/>
      <c r="K11" s="1180"/>
      <c r="L11" s="1180"/>
      <c r="M11" s="1181"/>
    </row>
    <row r="12" spans="1:13" ht="15.75" customHeight="1">
      <c r="A12" s="1241"/>
      <c r="B12" s="235" t="s">
        <v>985</v>
      </c>
      <c r="C12" s="1399" t="s">
        <v>1352</v>
      </c>
      <c r="D12" s="1175"/>
      <c r="E12" s="1175"/>
      <c r="F12" s="1175"/>
      <c r="G12" s="1175"/>
      <c r="H12" s="1175"/>
      <c r="I12" s="1175"/>
      <c r="J12" s="1175"/>
      <c r="K12" s="1175"/>
      <c r="L12" s="1175"/>
      <c r="M12" s="1188"/>
    </row>
    <row r="13" spans="1:13" ht="15.75" customHeight="1">
      <c r="A13" s="1241"/>
      <c r="B13" s="235" t="s">
        <v>987</v>
      </c>
      <c r="C13" s="699" t="s">
        <v>1353</v>
      </c>
      <c r="D13" s="502"/>
      <c r="E13" s="502"/>
      <c r="F13" s="502"/>
      <c r="G13" s="502"/>
      <c r="H13" s="502"/>
      <c r="I13" s="502"/>
      <c r="J13" s="502"/>
      <c r="K13" s="502"/>
      <c r="L13" s="502"/>
      <c r="M13" s="498"/>
    </row>
    <row r="14" spans="1:13" ht="15.75" customHeight="1">
      <c r="A14" s="1241"/>
      <c r="B14" s="1244" t="s">
        <v>989</v>
      </c>
      <c r="C14" s="1257" t="s">
        <v>1354</v>
      </c>
      <c r="D14" s="1188"/>
      <c r="E14" s="377" t="s">
        <v>108</v>
      </c>
      <c r="F14" s="1398" t="s">
        <v>592</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593</v>
      </c>
      <c r="D16" s="1175"/>
      <c r="E16" s="1175"/>
      <c r="F16" s="1175"/>
      <c r="G16" s="1175"/>
      <c r="H16" s="1175"/>
      <c r="I16" s="1175"/>
      <c r="J16" s="1175"/>
      <c r="K16" s="1175"/>
      <c r="L16" s="1175"/>
      <c r="M16" s="1188"/>
    </row>
    <row r="17" spans="1:13" ht="15.75" customHeight="1">
      <c r="A17" s="1241"/>
      <c r="B17" s="235" t="s">
        <v>990</v>
      </c>
      <c r="C17" s="1453" t="s">
        <v>1355</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t="s">
        <v>918</v>
      </c>
      <c r="E23" s="342" t="s">
        <v>919</v>
      </c>
      <c r="F23" s="253" t="s">
        <v>1356</v>
      </c>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346" t="s">
        <v>918</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87"/>
      <c r="D28" s="375"/>
      <c r="E28" s="375"/>
      <c r="F28" s="375"/>
      <c r="G28" s="375"/>
      <c r="H28" s="375"/>
      <c r="I28" s="375"/>
      <c r="J28" s="375"/>
      <c r="K28" s="375"/>
      <c r="L28" s="375"/>
      <c r="M28" s="376"/>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90</v>
      </c>
      <c r="E30" s="140"/>
      <c r="F30" s="210" t="s">
        <v>930</v>
      </c>
      <c r="G30" s="700">
        <v>44531</v>
      </c>
      <c r="H30" s="140"/>
      <c r="I30" s="210" t="s">
        <v>931</v>
      </c>
      <c r="J30" s="140" t="s">
        <v>1212</v>
      </c>
      <c r="K30" s="140"/>
      <c r="L30" s="140"/>
      <c r="M30" s="374"/>
    </row>
    <row r="31" spans="1:13" ht="15.75" customHeight="1">
      <c r="A31" s="1241"/>
      <c r="B31" s="382"/>
      <c r="C31" s="387"/>
      <c r="D31" s="375"/>
      <c r="E31" s="375"/>
      <c r="F31" s="375"/>
      <c r="G31" s="375"/>
      <c r="H31" s="375"/>
      <c r="I31" s="375"/>
      <c r="J31" s="375"/>
      <c r="K31" s="375"/>
      <c r="L31" s="375"/>
      <c r="M31" s="376"/>
    </row>
    <row r="32" spans="1:13" ht="15.75" customHeight="1">
      <c r="A32" s="1241"/>
      <c r="B32" s="1308" t="s">
        <v>933</v>
      </c>
      <c r="C32" s="611"/>
      <c r="D32" s="386"/>
      <c r="E32" s="386"/>
      <c r="F32" s="386"/>
      <c r="G32" s="386"/>
      <c r="H32" s="386"/>
      <c r="I32" s="386"/>
      <c r="J32" s="386"/>
      <c r="K32" s="386"/>
      <c r="L32" s="140"/>
      <c r="M32" s="374"/>
    </row>
    <row r="33" spans="1:13" ht="15.75" customHeight="1">
      <c r="A33" s="1241"/>
      <c r="B33" s="1241"/>
      <c r="C33" s="331" t="s">
        <v>934</v>
      </c>
      <c r="D33" s="604">
        <v>2023</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68">
        <v>90</v>
      </c>
      <c r="E37" s="68">
        <v>2023</v>
      </c>
      <c r="F37" s="68">
        <v>90</v>
      </c>
      <c r="G37" s="68">
        <v>2024</v>
      </c>
      <c r="H37" s="68">
        <v>35</v>
      </c>
      <c r="I37" s="68">
        <v>2025</v>
      </c>
      <c r="J37" s="68">
        <v>35</v>
      </c>
      <c r="K37" s="68">
        <v>2026</v>
      </c>
      <c r="L37" s="68">
        <v>35</v>
      </c>
      <c r="M37" s="68">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68">
        <v>35</v>
      </c>
      <c r="E39" s="68">
        <v>2028</v>
      </c>
      <c r="F39" s="68">
        <v>35</v>
      </c>
      <c r="G39" s="68">
        <v>2029</v>
      </c>
      <c r="H39" s="68">
        <v>35</v>
      </c>
      <c r="I39" s="68">
        <v>2030</v>
      </c>
      <c r="J39" s="68">
        <v>35</v>
      </c>
      <c r="K39" s="68">
        <v>2031</v>
      </c>
      <c r="L39" s="68">
        <v>35</v>
      </c>
      <c r="M39" s="68">
        <v>2032</v>
      </c>
    </row>
    <row r="40" spans="1:13" ht="15.75" customHeight="1">
      <c r="A40" s="1241"/>
      <c r="B40" s="1241"/>
      <c r="C40" s="340"/>
      <c r="D40" s="140" t="s">
        <v>948</v>
      </c>
      <c r="E40" s="140"/>
      <c r="F40" s="140" t="s">
        <v>949</v>
      </c>
      <c r="G40" s="140"/>
      <c r="H40" s="140" t="s">
        <v>950</v>
      </c>
      <c r="I40" s="140"/>
      <c r="J40" s="140" t="s">
        <v>951</v>
      </c>
      <c r="K40" s="140"/>
      <c r="L40" s="140" t="s">
        <v>1321</v>
      </c>
      <c r="M40" s="374"/>
    </row>
    <row r="41" spans="1:13" ht="15.75" customHeight="1">
      <c r="A41" s="1241"/>
      <c r="B41" s="1241"/>
      <c r="C41" s="340"/>
      <c r="D41" s="68">
        <v>35</v>
      </c>
      <c r="E41" s="68">
        <v>2033</v>
      </c>
      <c r="F41" s="68">
        <v>35</v>
      </c>
      <c r="G41" s="68">
        <v>2034</v>
      </c>
      <c r="H41" s="68">
        <v>35</v>
      </c>
      <c r="I41" s="68">
        <v>2035</v>
      </c>
      <c r="J41" s="68">
        <v>35</v>
      </c>
      <c r="K41" s="68">
        <v>2036</v>
      </c>
      <c r="L41" s="68">
        <v>35</v>
      </c>
      <c r="M41" s="68">
        <v>2037</v>
      </c>
    </row>
    <row r="42" spans="1:13" ht="15.75" customHeight="1">
      <c r="A42" s="1241"/>
      <c r="B42" s="1241"/>
      <c r="C42" s="340"/>
      <c r="D42" s="140" t="s">
        <v>953</v>
      </c>
      <c r="E42" s="140"/>
      <c r="F42" s="140" t="s">
        <v>954</v>
      </c>
      <c r="G42" s="140"/>
      <c r="H42" s="140" t="s">
        <v>955</v>
      </c>
      <c r="I42" s="140"/>
      <c r="J42" s="140" t="s">
        <v>957</v>
      </c>
      <c r="K42" s="140"/>
      <c r="L42" s="140"/>
      <c r="M42" s="374"/>
    </row>
    <row r="43" spans="1:13" ht="15.75" customHeight="1">
      <c r="A43" s="1241"/>
      <c r="B43" s="1241"/>
      <c r="C43" s="340"/>
      <c r="D43" s="68">
        <v>35</v>
      </c>
      <c r="E43" s="68">
        <v>2038</v>
      </c>
      <c r="F43" s="68">
        <v>35</v>
      </c>
      <c r="G43" s="68">
        <v>2039</v>
      </c>
      <c r="H43" s="68">
        <v>35</v>
      </c>
      <c r="I43" s="68">
        <v>2040</v>
      </c>
      <c r="J43" s="1454">
        <f>H43+F43+D43+L41+J41+H41+F41+D41+L39+J39+H39+F39+D39+L37+J37+H37+F37+D37</f>
        <v>740</v>
      </c>
      <c r="K43" s="1188"/>
      <c r="L43" s="379"/>
      <c r="M43" s="374"/>
    </row>
    <row r="44" spans="1:13" ht="15.75" customHeight="1">
      <c r="A44" s="1241"/>
      <c r="B44" s="1241"/>
      <c r="C44" s="379"/>
      <c r="D44" s="362"/>
      <c r="E44" s="140"/>
      <c r="F44" s="362"/>
      <c r="G44" s="140"/>
      <c r="H44" s="394"/>
      <c r="I44" s="140"/>
      <c r="J44" s="394"/>
      <c r="K44" s="140"/>
      <c r="L44" s="394"/>
      <c r="M44" s="374"/>
    </row>
    <row r="45" spans="1:13" ht="15.75" customHeight="1">
      <c r="A45" s="1241"/>
      <c r="B45" s="1241"/>
      <c r="C45" s="379"/>
      <c r="D45" s="140"/>
      <c r="E45" s="140"/>
      <c r="F45" s="362"/>
      <c r="G45" s="140"/>
      <c r="H45" s="394"/>
      <c r="I45" s="140"/>
      <c r="J45" s="394"/>
      <c r="K45" s="140"/>
      <c r="L45" s="394"/>
      <c r="M45" s="374"/>
    </row>
    <row r="46" spans="1:13" ht="15.75" customHeight="1">
      <c r="A46" s="1241"/>
      <c r="B46" s="1241"/>
      <c r="C46" s="379"/>
      <c r="D46" s="140"/>
      <c r="E46" s="140"/>
      <c r="F46" s="362"/>
      <c r="G46" s="140"/>
      <c r="H46" s="394"/>
      <c r="I46" s="140"/>
      <c r="J46" s="394"/>
      <c r="K46" s="140"/>
      <c r="L46" s="394"/>
      <c r="M46" s="374"/>
    </row>
    <row r="47" spans="1:13" ht="18" customHeight="1">
      <c r="A47" s="1241"/>
      <c r="B47" s="1308" t="s">
        <v>958</v>
      </c>
      <c r="C47" s="369"/>
      <c r="D47" s="371"/>
      <c r="E47" s="371"/>
      <c r="F47" s="371"/>
      <c r="G47" s="371"/>
      <c r="H47" s="371"/>
      <c r="I47" s="371"/>
      <c r="J47" s="371"/>
      <c r="K47" s="371"/>
      <c r="L47" s="371"/>
      <c r="M47" s="372"/>
    </row>
    <row r="48" spans="1:13" ht="15.75" customHeight="1">
      <c r="A48" s="1241"/>
      <c r="B48" s="1241"/>
      <c r="C48" s="379"/>
      <c r="D48" s="365" t="s">
        <v>93</v>
      </c>
      <c r="E48" s="365" t="s">
        <v>95</v>
      </c>
      <c r="F48" s="1298" t="s">
        <v>959</v>
      </c>
      <c r="G48" s="1307" t="s">
        <v>105</v>
      </c>
      <c r="H48" s="1183"/>
      <c r="I48" s="1183"/>
      <c r="J48" s="1234"/>
      <c r="K48" s="333" t="s">
        <v>960</v>
      </c>
      <c r="L48" s="1407" t="s">
        <v>1357</v>
      </c>
      <c r="M48" s="1234"/>
    </row>
    <row r="49" spans="1:13" ht="15.75" customHeight="1">
      <c r="A49" s="1241"/>
      <c r="B49" s="1241"/>
      <c r="C49" s="379"/>
      <c r="D49" s="260"/>
      <c r="E49" s="68" t="s">
        <v>918</v>
      </c>
      <c r="F49" s="1252"/>
      <c r="G49" s="1235"/>
      <c r="H49" s="1180"/>
      <c r="I49" s="1180"/>
      <c r="J49" s="1181"/>
      <c r="K49" s="140"/>
      <c r="L49" s="1235"/>
      <c r="M49" s="1181"/>
    </row>
    <row r="50" spans="1:13" ht="15.75" customHeight="1">
      <c r="A50" s="1241"/>
      <c r="B50" s="1309"/>
      <c r="C50" s="387"/>
      <c r="D50" s="375"/>
      <c r="E50" s="375"/>
      <c r="F50" s="375"/>
      <c r="G50" s="375"/>
      <c r="H50" s="375"/>
      <c r="I50" s="375"/>
      <c r="J50" s="375"/>
      <c r="K50" s="375"/>
      <c r="L50" s="375"/>
      <c r="M50" s="376"/>
    </row>
    <row r="51" spans="1:13" ht="153.75" customHeight="1">
      <c r="A51" s="1241"/>
      <c r="B51" s="235" t="s">
        <v>961</v>
      </c>
      <c r="C51" s="1300" t="s">
        <v>1358</v>
      </c>
      <c r="D51" s="1180"/>
      <c r="E51" s="1180"/>
      <c r="F51" s="1180"/>
      <c r="G51" s="1180"/>
      <c r="H51" s="1180"/>
      <c r="I51" s="1180"/>
      <c r="J51" s="1180"/>
      <c r="K51" s="1180"/>
      <c r="L51" s="1180"/>
      <c r="M51" s="1181"/>
    </row>
    <row r="52" spans="1:13" ht="77.25" customHeight="1">
      <c r="A52" s="1241"/>
      <c r="B52" s="235" t="s">
        <v>996</v>
      </c>
      <c r="C52" s="1399" t="s">
        <v>1359</v>
      </c>
      <c r="D52" s="1175"/>
      <c r="E52" s="1175"/>
      <c r="F52" s="1175"/>
      <c r="G52" s="1175"/>
      <c r="H52" s="1175"/>
      <c r="I52" s="1175"/>
      <c r="J52" s="1175"/>
      <c r="K52" s="1175"/>
      <c r="L52" s="1175"/>
      <c r="M52" s="1188"/>
    </row>
    <row r="53" spans="1:13" ht="15.75" customHeight="1">
      <c r="A53" s="1241"/>
      <c r="B53" s="235" t="s">
        <v>965</v>
      </c>
      <c r="C53" s="1312" t="s">
        <v>1360</v>
      </c>
      <c r="D53" s="1175"/>
      <c r="E53" s="1175"/>
      <c r="F53" s="1175"/>
      <c r="G53" s="1175"/>
      <c r="H53" s="1175"/>
      <c r="I53" s="1175"/>
      <c r="J53" s="1175"/>
      <c r="K53" s="1175"/>
      <c r="L53" s="1175"/>
      <c r="M53" s="1188"/>
    </row>
    <row r="54" spans="1:13" ht="15.75" customHeight="1">
      <c r="A54" s="1241"/>
      <c r="B54" s="235" t="s">
        <v>966</v>
      </c>
      <c r="C54" s="1339">
        <v>2021</v>
      </c>
      <c r="D54" s="1175"/>
      <c r="E54" s="1175"/>
      <c r="F54" s="1175"/>
      <c r="G54" s="1175"/>
      <c r="H54" s="1175"/>
      <c r="I54" s="1175"/>
      <c r="J54" s="1175"/>
      <c r="K54" s="1175"/>
      <c r="L54" s="1175"/>
      <c r="M54" s="1188"/>
    </row>
    <row r="55" spans="1:13" ht="15.75" customHeight="1">
      <c r="A55" s="1242" t="s">
        <v>250</v>
      </c>
      <c r="B55" s="284" t="s">
        <v>968</v>
      </c>
      <c r="C55" s="1297" t="s">
        <v>378</v>
      </c>
      <c r="D55" s="1175"/>
      <c r="E55" s="1175"/>
      <c r="F55" s="1175"/>
      <c r="G55" s="1175"/>
      <c r="H55" s="1175"/>
      <c r="I55" s="1175"/>
      <c r="J55" s="1175"/>
      <c r="K55" s="1175"/>
      <c r="L55" s="1175"/>
      <c r="M55" s="1188"/>
    </row>
    <row r="56" spans="1:13" ht="15.75" customHeight="1">
      <c r="A56" s="1241"/>
      <c r="B56" s="284" t="s">
        <v>969</v>
      </c>
      <c r="C56" s="1297" t="s">
        <v>1361</v>
      </c>
      <c r="D56" s="1175"/>
      <c r="E56" s="1175"/>
      <c r="F56" s="1175"/>
      <c r="G56" s="1175"/>
      <c r="H56" s="1175"/>
      <c r="I56" s="1175"/>
      <c r="J56" s="1175"/>
      <c r="K56" s="1175"/>
      <c r="L56" s="1175"/>
      <c r="M56" s="1188"/>
    </row>
    <row r="57" spans="1:13" ht="15.75" customHeight="1">
      <c r="A57" s="1241"/>
      <c r="B57" s="284" t="s">
        <v>971</v>
      </c>
      <c r="C57" s="1297" t="s">
        <v>60</v>
      </c>
      <c r="D57" s="1175"/>
      <c r="E57" s="1175"/>
      <c r="F57" s="1175"/>
      <c r="G57" s="1175"/>
      <c r="H57" s="1175"/>
      <c r="I57" s="1175"/>
      <c r="J57" s="1175"/>
      <c r="K57" s="1175"/>
      <c r="L57" s="1175"/>
      <c r="M57" s="1188"/>
    </row>
    <row r="58" spans="1:13" ht="15.75" customHeight="1">
      <c r="A58" s="1241"/>
      <c r="B58" s="285" t="s">
        <v>972</v>
      </c>
      <c r="C58" s="1297" t="s">
        <v>377</v>
      </c>
      <c r="D58" s="1175"/>
      <c r="E58" s="1175"/>
      <c r="F58" s="1175"/>
      <c r="G58" s="1175"/>
      <c r="H58" s="1175"/>
      <c r="I58" s="1175"/>
      <c r="J58" s="1175"/>
      <c r="K58" s="1175"/>
      <c r="L58" s="1175"/>
      <c r="M58" s="1188"/>
    </row>
    <row r="59" spans="1:13" ht="15.75" customHeight="1">
      <c r="A59" s="1241"/>
      <c r="B59" s="284" t="s">
        <v>973</v>
      </c>
      <c r="C59" s="1311" t="s">
        <v>380</v>
      </c>
      <c r="D59" s="1175"/>
      <c r="E59" s="1175"/>
      <c r="F59" s="1175"/>
      <c r="G59" s="1175"/>
      <c r="H59" s="1175"/>
      <c r="I59" s="1175"/>
      <c r="J59" s="1175"/>
      <c r="K59" s="1175"/>
      <c r="L59" s="1175"/>
      <c r="M59" s="1188"/>
    </row>
    <row r="60" spans="1:13" ht="15.75" customHeight="1">
      <c r="A60" s="1243"/>
      <c r="B60" s="284" t="s">
        <v>974</v>
      </c>
      <c r="C60" s="1297" t="s">
        <v>975</v>
      </c>
      <c r="D60" s="1175"/>
      <c r="E60" s="1175"/>
      <c r="F60" s="1175"/>
      <c r="G60" s="1175"/>
      <c r="H60" s="1175"/>
      <c r="I60" s="1175"/>
      <c r="J60" s="1175"/>
      <c r="K60" s="1175"/>
      <c r="L60" s="1175"/>
      <c r="M60" s="1188"/>
    </row>
    <row r="61" spans="1:13" ht="15.75" customHeight="1">
      <c r="A61" s="1242" t="s">
        <v>976</v>
      </c>
      <c r="B61" s="286" t="s">
        <v>977</v>
      </c>
      <c r="C61" s="1297" t="s">
        <v>1362</v>
      </c>
      <c r="D61" s="1175"/>
      <c r="E61" s="1175"/>
      <c r="F61" s="1175"/>
      <c r="G61" s="1175"/>
      <c r="H61" s="1175"/>
      <c r="I61" s="1175"/>
      <c r="J61" s="1175"/>
      <c r="K61" s="1175"/>
      <c r="L61" s="1175"/>
      <c r="M61" s="1188"/>
    </row>
    <row r="62" spans="1:13" ht="30" customHeight="1">
      <c r="A62" s="1241"/>
      <c r="B62" s="286" t="s">
        <v>979</v>
      </c>
      <c r="C62" s="1297" t="s">
        <v>980</v>
      </c>
      <c r="D62" s="1175"/>
      <c r="E62" s="1175"/>
      <c r="F62" s="1175"/>
      <c r="G62" s="1175"/>
      <c r="H62" s="1175"/>
      <c r="I62" s="1175"/>
      <c r="J62" s="1175"/>
      <c r="K62" s="1175"/>
      <c r="L62" s="1175"/>
      <c r="M62" s="1188"/>
    </row>
    <row r="63" spans="1:13" ht="30" customHeight="1">
      <c r="A63" s="1241"/>
      <c r="B63" s="287" t="s">
        <v>297</v>
      </c>
      <c r="C63" s="1297" t="s">
        <v>376</v>
      </c>
      <c r="D63" s="1175"/>
      <c r="E63" s="1175"/>
      <c r="F63" s="1175"/>
      <c r="G63" s="1175"/>
      <c r="H63" s="1175"/>
      <c r="I63" s="1175"/>
      <c r="J63" s="1175"/>
      <c r="K63" s="1175"/>
      <c r="L63" s="1175"/>
      <c r="M63" s="1188"/>
    </row>
    <row r="64" spans="1:13" ht="15.75" customHeight="1">
      <c r="A64" s="288" t="s">
        <v>254</v>
      </c>
      <c r="B64" s="289"/>
      <c r="C64" s="1270"/>
      <c r="D64" s="1175"/>
      <c r="E64" s="1175"/>
      <c r="F64" s="1175"/>
      <c r="G64" s="1175"/>
      <c r="H64" s="1175"/>
      <c r="I64" s="1175"/>
      <c r="J64" s="1175"/>
      <c r="K64" s="1175"/>
      <c r="L64" s="1175"/>
      <c r="M64" s="1188"/>
    </row>
  </sheetData>
  <mergeCells count="50">
    <mergeCell ref="C64:M64"/>
    <mergeCell ref="C53:M53"/>
    <mergeCell ref="C54:M54"/>
    <mergeCell ref="C55:M55"/>
    <mergeCell ref="C56:M56"/>
    <mergeCell ref="C57:M57"/>
    <mergeCell ref="C58:M58"/>
    <mergeCell ref="C59:M59"/>
    <mergeCell ref="C51:M51"/>
    <mergeCell ref="C52:M52"/>
    <mergeCell ref="A55:A60"/>
    <mergeCell ref="A61:A63"/>
    <mergeCell ref="A2:A15"/>
    <mergeCell ref="B8:B10"/>
    <mergeCell ref="B14:B15"/>
    <mergeCell ref="A16:A54"/>
    <mergeCell ref="B18:B24"/>
    <mergeCell ref="B25:B28"/>
    <mergeCell ref="B32:B34"/>
    <mergeCell ref="C60:M60"/>
    <mergeCell ref="C61:M61"/>
    <mergeCell ref="C62:M62"/>
    <mergeCell ref="C63:M63"/>
    <mergeCell ref="B35:B46"/>
    <mergeCell ref="B47:B50"/>
    <mergeCell ref="F48:F49"/>
    <mergeCell ref="G48:J49"/>
    <mergeCell ref="L48:M49"/>
    <mergeCell ref="C15:M15"/>
    <mergeCell ref="C16:M16"/>
    <mergeCell ref="C17:M17"/>
    <mergeCell ref="J43:K43"/>
    <mergeCell ref="C6:M6"/>
    <mergeCell ref="I7:M7"/>
    <mergeCell ref="C11:M11"/>
    <mergeCell ref="C12:M12"/>
    <mergeCell ref="C14:D14"/>
    <mergeCell ref="F14:M14"/>
    <mergeCell ref="C7:D7"/>
    <mergeCell ref="E7:G7"/>
    <mergeCell ref="C9:G9"/>
    <mergeCell ref="I9:J9"/>
    <mergeCell ref="C10:D10"/>
    <mergeCell ref="F10:G10"/>
    <mergeCell ref="I10:J10"/>
    <mergeCell ref="C2:M2"/>
    <mergeCell ref="D4:E4"/>
    <mergeCell ref="F4:G4"/>
    <mergeCell ref="I4:M4"/>
    <mergeCell ref="C5:M5"/>
  </mergeCells>
  <dataValidations count="1">
    <dataValidation type="list" allowBlank="1" showErrorMessage="1" sqref="I7" xr:uid="{00000000-0002-0000-2500-000003000000}">
      <formula1>INDIRECT($C$7)</formula1>
    </dataValidation>
  </dataValidations>
  <hyperlinks>
    <hyperlink ref="B2" location="'Plan de acción'!A1" display="Nombre del indicador" xr:uid="{00000000-0004-0000-2500-000000000000}"/>
    <hyperlink ref="C59" r:id="rId1" xr:uid="{00000000-0004-0000-25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500-000000000000}">
          <x14:formula1>
            <xm:f>Desplegables!$I$4:$I$18</xm:f>
          </x14:formula1>
          <xm:sqref>C7</xm:sqref>
        </x14:dataValidation>
        <x14:dataValidation type="list" allowBlank="1" showErrorMessage="1" xr:uid="{00000000-0002-0000-2500-000001000000}">
          <x14:formula1>
            <xm:f>Desplegables!$L$24:$L$39</xm:f>
          </x14:formula1>
          <xm:sqref>C14</xm:sqref>
        </x14:dataValidation>
        <x14:dataValidation type="list" allowBlank="1" showErrorMessage="1" xr:uid="{00000000-0002-0000-2500-000002000000}">
          <x14:formula1>
            <xm:f>Desplegables!$B$45:$B$46</xm:f>
          </x14:formula1>
          <xm:sqref>C4</xm:sqref>
        </x14:dataValidation>
        <x14:dataValidation type="list" allowBlank="1" showErrorMessage="1" xr:uid="{00000000-0002-0000-2500-000004000000}">
          <x14:formula1>
            <xm:f>Desplegables!$B$50:$B$52</xm:f>
          </x14:formula1>
          <xm:sqref>G48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1363</v>
      </c>
      <c r="C1" s="230"/>
      <c r="D1" s="230"/>
      <c r="E1" s="230"/>
      <c r="F1" s="230"/>
      <c r="G1" s="230"/>
      <c r="H1" s="230"/>
      <c r="I1" s="230"/>
      <c r="J1" s="230"/>
      <c r="K1" s="230"/>
      <c r="L1" s="230"/>
      <c r="M1" s="231"/>
    </row>
    <row r="2" spans="1:13" ht="15.75" customHeight="1">
      <c r="A2" s="1242" t="s">
        <v>890</v>
      </c>
      <c r="B2" s="233" t="s">
        <v>891</v>
      </c>
      <c r="C2" s="1374" t="s">
        <v>1364</v>
      </c>
      <c r="D2" s="1175"/>
      <c r="E2" s="1175"/>
      <c r="F2" s="1175"/>
      <c r="G2" s="1175"/>
      <c r="H2" s="1175"/>
      <c r="I2" s="1175"/>
      <c r="J2" s="1175"/>
      <c r="K2" s="1175"/>
      <c r="L2" s="1175"/>
      <c r="M2" s="1188"/>
    </row>
    <row r="3" spans="1:13" ht="15.75" customHeight="1">
      <c r="A3" s="1241"/>
      <c r="B3" s="235" t="s">
        <v>982</v>
      </c>
      <c r="C3" s="1297" t="s">
        <v>1328</v>
      </c>
      <c r="D3" s="1175"/>
      <c r="E3" s="1175"/>
      <c r="F3" s="1175"/>
      <c r="G3" s="1175"/>
      <c r="H3" s="1175"/>
      <c r="I3" s="1175"/>
      <c r="J3" s="1175"/>
      <c r="K3" s="1175"/>
      <c r="L3" s="1175"/>
      <c r="M3" s="1188"/>
    </row>
    <row r="4" spans="1:13" ht="15.75" customHeight="1">
      <c r="A4" s="1241"/>
      <c r="B4" s="236" t="s">
        <v>293</v>
      </c>
      <c r="C4" s="345" t="s">
        <v>93</v>
      </c>
      <c r="D4" s="1412"/>
      <c r="E4" s="1188"/>
      <c r="F4" s="1302" t="s">
        <v>294</v>
      </c>
      <c r="G4" s="1188"/>
      <c r="H4" s="259">
        <v>329</v>
      </c>
      <c r="I4" s="1398" t="s">
        <v>1365</v>
      </c>
      <c r="J4" s="1175"/>
      <c r="K4" s="1175"/>
      <c r="L4" s="1175"/>
      <c r="M4" s="1188"/>
    </row>
    <row r="5" spans="1:13" ht="15.75" customHeight="1">
      <c r="A5" s="1241"/>
      <c r="B5" s="236" t="s">
        <v>898</v>
      </c>
      <c r="C5" s="1398" t="s">
        <v>1366</v>
      </c>
      <c r="D5" s="1175"/>
      <c r="E5" s="1175"/>
      <c r="F5" s="1175"/>
      <c r="G5" s="1175"/>
      <c r="H5" s="1175"/>
      <c r="I5" s="1175"/>
      <c r="J5" s="1175"/>
      <c r="K5" s="1175"/>
      <c r="L5" s="1175"/>
      <c r="M5" s="1188"/>
    </row>
    <row r="6" spans="1:13" ht="15.75" customHeight="1">
      <c r="A6" s="1241"/>
      <c r="B6" s="236" t="s">
        <v>900</v>
      </c>
      <c r="C6" s="1305" t="s">
        <v>1367</v>
      </c>
      <c r="D6" s="1183"/>
      <c r="E6" s="1183"/>
      <c r="F6" s="1183"/>
      <c r="G6" s="1183"/>
      <c r="H6" s="1183"/>
      <c r="I6" s="1183"/>
      <c r="J6" s="1183"/>
      <c r="K6" s="1183"/>
      <c r="L6" s="1183"/>
      <c r="M6" s="1234"/>
    </row>
    <row r="7" spans="1:13" ht="15.75" customHeight="1">
      <c r="A7" s="1241"/>
      <c r="B7" s="455" t="s">
        <v>902</v>
      </c>
      <c r="C7" s="1398" t="s">
        <v>10</v>
      </c>
      <c r="D7" s="1188"/>
      <c r="E7" s="631"/>
      <c r="F7" s="631"/>
      <c r="G7" s="631"/>
      <c r="H7" s="701" t="s">
        <v>297</v>
      </c>
      <c r="I7" s="1455" t="s">
        <v>18</v>
      </c>
      <c r="J7" s="1175"/>
      <c r="K7" s="1175"/>
      <c r="L7" s="1175"/>
      <c r="M7" s="1188"/>
    </row>
    <row r="8" spans="1:13" ht="15.75" customHeight="1">
      <c r="A8" s="1241"/>
      <c r="B8" s="1308" t="s">
        <v>903</v>
      </c>
      <c r="C8" s="379"/>
      <c r="D8" s="140"/>
      <c r="E8" s="140"/>
      <c r="F8" s="140"/>
      <c r="G8" s="140"/>
      <c r="H8" s="140"/>
      <c r="I8" s="140"/>
      <c r="J8" s="140"/>
      <c r="K8" s="140"/>
      <c r="L8" s="140"/>
      <c r="M8" s="374"/>
    </row>
    <row r="9" spans="1:13" ht="15.75" customHeight="1">
      <c r="A9" s="1241"/>
      <c r="B9" s="1241"/>
      <c r="C9" s="1250" t="s">
        <v>1030</v>
      </c>
      <c r="D9" s="1180"/>
      <c r="E9" s="140"/>
      <c r="F9" s="1253" t="s">
        <v>863</v>
      </c>
      <c r="G9" s="1180"/>
      <c r="H9" s="140"/>
      <c r="I9" s="140"/>
      <c r="J9" s="140"/>
      <c r="K9" s="140"/>
      <c r="L9" s="140"/>
      <c r="M9" s="374"/>
    </row>
    <row r="10" spans="1:13" ht="15.75" customHeight="1">
      <c r="A10" s="1241"/>
      <c r="B10" s="1309"/>
      <c r="C10" s="1250" t="s">
        <v>1058</v>
      </c>
      <c r="D10" s="1180"/>
      <c r="E10" s="375"/>
      <c r="F10" s="1375" t="s">
        <v>1058</v>
      </c>
      <c r="G10" s="1180"/>
      <c r="H10" s="375"/>
      <c r="I10" s="375"/>
      <c r="J10" s="375"/>
      <c r="K10" s="375"/>
      <c r="L10" s="375"/>
      <c r="M10" s="376"/>
    </row>
    <row r="11" spans="1:13" ht="15.75" customHeight="1">
      <c r="A11" s="1241"/>
      <c r="B11" s="235" t="s">
        <v>905</v>
      </c>
      <c r="C11" s="1300" t="s">
        <v>1368</v>
      </c>
      <c r="D11" s="1180"/>
      <c r="E11" s="1180"/>
      <c r="F11" s="1180"/>
      <c r="G11" s="1180"/>
      <c r="H11" s="1180"/>
      <c r="I11" s="1180"/>
      <c r="J11" s="1180"/>
      <c r="K11" s="1180"/>
      <c r="L11" s="1180"/>
      <c r="M11" s="1181"/>
    </row>
    <row r="12" spans="1:13" ht="15.75" customHeight="1">
      <c r="A12" s="1241"/>
      <c r="B12" s="455" t="s">
        <v>985</v>
      </c>
      <c r="C12" s="1297" t="s">
        <v>1369</v>
      </c>
      <c r="D12" s="1175"/>
      <c r="E12" s="1175"/>
      <c r="F12" s="1175"/>
      <c r="G12" s="1175"/>
      <c r="H12" s="1175"/>
      <c r="I12" s="1175"/>
      <c r="J12" s="1175"/>
      <c r="K12" s="1175"/>
      <c r="L12" s="1175"/>
      <c r="M12" s="1188"/>
    </row>
    <row r="13" spans="1:13" ht="15.75" customHeight="1">
      <c r="A13" s="1241"/>
      <c r="B13" s="455" t="s">
        <v>987</v>
      </c>
      <c r="C13" s="699" t="s">
        <v>1353</v>
      </c>
      <c r="D13" s="631"/>
      <c r="E13" s="631"/>
      <c r="F13" s="631"/>
      <c r="G13" s="631"/>
      <c r="H13" s="631"/>
      <c r="I13" s="631"/>
      <c r="J13" s="631"/>
      <c r="K13" s="631"/>
      <c r="L13" s="631"/>
      <c r="M13" s="391"/>
    </row>
    <row r="14" spans="1:13" ht="15.75" customHeight="1">
      <c r="A14" s="1241"/>
      <c r="B14" s="1244" t="s">
        <v>989</v>
      </c>
      <c r="C14" s="1257" t="s">
        <v>69</v>
      </c>
      <c r="D14" s="1188"/>
      <c r="E14" s="377" t="s">
        <v>108</v>
      </c>
      <c r="F14" s="1297" t="s">
        <v>471</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1370</v>
      </c>
      <c r="D16" s="1175"/>
      <c r="E16" s="1175"/>
      <c r="F16" s="1175"/>
      <c r="G16" s="1175"/>
      <c r="H16" s="1175"/>
      <c r="I16" s="1175"/>
      <c r="J16" s="1175"/>
      <c r="K16" s="1175"/>
      <c r="L16" s="1175"/>
      <c r="M16" s="1188"/>
    </row>
    <row r="17" spans="1:13" ht="15.75" customHeight="1">
      <c r="A17" s="1241"/>
      <c r="B17" s="235" t="s">
        <v>990</v>
      </c>
      <c r="C17" s="1307" t="s">
        <v>1371</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140"/>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346"/>
      <c r="E22" s="342" t="s">
        <v>917</v>
      </c>
      <c r="F22" s="68"/>
      <c r="G22" s="342"/>
      <c r="H22" s="140"/>
      <c r="I22" s="342"/>
      <c r="J22" s="140"/>
      <c r="K22" s="342"/>
      <c r="L22" s="342"/>
      <c r="M22" s="374"/>
    </row>
    <row r="23" spans="1:13" ht="15.75" customHeight="1">
      <c r="A23" s="1241"/>
      <c r="B23" s="1241"/>
      <c r="C23" s="340" t="s">
        <v>105</v>
      </c>
      <c r="D23" s="68" t="s">
        <v>992</v>
      </c>
      <c r="E23" s="342" t="s">
        <v>919</v>
      </c>
      <c r="F23" s="202" t="s">
        <v>1372</v>
      </c>
      <c r="G23" s="140"/>
      <c r="H23" s="140"/>
      <c r="I23" s="140"/>
      <c r="J23" s="140"/>
      <c r="K23" s="140"/>
      <c r="L23" s="140"/>
      <c r="M23" s="374"/>
    </row>
    <row r="24" spans="1:13" ht="9.75" customHeight="1">
      <c r="A24" s="1241"/>
      <c r="B24" s="1309"/>
      <c r="C24" s="387"/>
      <c r="D24" s="375"/>
      <c r="E24" s="375"/>
      <c r="F24" s="375"/>
      <c r="G24" s="375"/>
      <c r="H24" s="375"/>
      <c r="I24" s="375"/>
      <c r="J24" s="375"/>
      <c r="K24" s="375"/>
      <c r="L24" s="375"/>
      <c r="M24" s="376"/>
    </row>
    <row r="25" spans="1:13" ht="15.75" customHeight="1">
      <c r="A25" s="1241"/>
      <c r="B25" s="1308" t="s">
        <v>921</v>
      </c>
      <c r="C25" s="379"/>
      <c r="D25" s="140"/>
      <c r="E25" s="140"/>
      <c r="F25" s="140"/>
      <c r="G25" s="140"/>
      <c r="H25" s="140"/>
      <c r="I25" s="140"/>
      <c r="J25" s="140"/>
      <c r="K25" s="140"/>
      <c r="L25" s="140"/>
      <c r="M25" s="374"/>
    </row>
    <row r="26" spans="1:13" ht="15.75" customHeight="1">
      <c r="A26" s="1241"/>
      <c r="B26" s="1241"/>
      <c r="C26" s="340" t="s">
        <v>922</v>
      </c>
      <c r="D26" s="68"/>
      <c r="E26" s="140"/>
      <c r="F26" s="342" t="s">
        <v>923</v>
      </c>
      <c r="G26" s="68"/>
      <c r="H26" s="140"/>
      <c r="I26" s="342" t="s">
        <v>924</v>
      </c>
      <c r="J26" s="346" t="s">
        <v>992</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87"/>
      <c r="D28" s="375"/>
      <c r="E28" s="375"/>
      <c r="F28" s="375"/>
      <c r="G28" s="375"/>
      <c r="H28" s="375"/>
      <c r="I28" s="375"/>
      <c r="J28" s="375"/>
      <c r="K28" s="375"/>
      <c r="L28" s="375"/>
      <c r="M28" s="376"/>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381">
        <v>0</v>
      </c>
      <c r="E30" s="140"/>
      <c r="F30" s="210" t="s">
        <v>930</v>
      </c>
      <c r="G30" s="68" t="s">
        <v>449</v>
      </c>
      <c r="H30" s="140"/>
      <c r="I30" s="210" t="s">
        <v>931</v>
      </c>
      <c r="J30" s="346" t="s">
        <v>449</v>
      </c>
      <c r="K30" s="140"/>
      <c r="L30" s="140"/>
      <c r="M30" s="374"/>
    </row>
    <row r="31" spans="1:13" ht="15.75" customHeight="1">
      <c r="A31" s="1241"/>
      <c r="B31" s="382"/>
      <c r="C31" s="387"/>
      <c r="D31" s="375"/>
      <c r="E31" s="375"/>
      <c r="F31" s="375"/>
      <c r="G31" s="375"/>
      <c r="H31" s="375"/>
      <c r="I31" s="375"/>
      <c r="J31" s="375"/>
      <c r="K31" s="375"/>
      <c r="L31" s="375"/>
      <c r="M31" s="376"/>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269" t="s">
        <v>936</v>
      </c>
      <c r="H33" s="386"/>
      <c r="I33" s="210"/>
      <c r="J33" s="386"/>
      <c r="K33" s="386"/>
      <c r="L33" s="140"/>
      <c r="M33" s="374"/>
    </row>
    <row r="34" spans="1:13" ht="15.75" customHeight="1">
      <c r="A34" s="1241"/>
      <c r="B34" s="1309"/>
      <c r="C34" s="387"/>
      <c r="D34" s="388"/>
      <c r="E34" s="389"/>
      <c r="F34" s="375"/>
      <c r="G34" s="389"/>
      <c r="H34" s="389"/>
      <c r="I34" s="375"/>
      <c r="J34" s="389"/>
      <c r="K34" s="389"/>
      <c r="L34" s="375"/>
      <c r="M34" s="376"/>
    </row>
    <row r="35" spans="1:13" ht="15.75" customHeight="1">
      <c r="A35" s="1241"/>
      <c r="B35" s="1308" t="s">
        <v>937</v>
      </c>
      <c r="C35" s="379"/>
      <c r="D35" s="140"/>
      <c r="E35" s="140"/>
      <c r="F35" s="140"/>
      <c r="G35" s="140"/>
      <c r="H35" s="140"/>
      <c r="I35" s="140"/>
      <c r="J35" s="140"/>
      <c r="K35" s="140"/>
      <c r="L35" s="140"/>
      <c r="M35" s="374"/>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346">
        <v>20</v>
      </c>
      <c r="E37" s="346">
        <v>2023</v>
      </c>
      <c r="F37" s="346">
        <v>20</v>
      </c>
      <c r="G37" s="346">
        <v>2024</v>
      </c>
      <c r="H37" s="346">
        <v>20</v>
      </c>
      <c r="I37" s="346">
        <v>2025</v>
      </c>
      <c r="J37" s="346">
        <v>20</v>
      </c>
      <c r="K37" s="346">
        <v>2026</v>
      </c>
      <c r="L37" s="346">
        <v>20</v>
      </c>
      <c r="M37" s="346">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346">
        <v>20</v>
      </c>
      <c r="E39" s="346">
        <v>2028</v>
      </c>
      <c r="F39" s="346">
        <v>20</v>
      </c>
      <c r="G39" s="346">
        <v>2029</v>
      </c>
      <c r="H39" s="346">
        <v>20</v>
      </c>
      <c r="I39" s="346">
        <v>2030</v>
      </c>
      <c r="J39" s="346">
        <v>20</v>
      </c>
      <c r="K39" s="346">
        <v>2031</v>
      </c>
      <c r="L39" s="346">
        <v>20</v>
      </c>
      <c r="M39" s="346">
        <v>2032</v>
      </c>
    </row>
    <row r="40" spans="1:13" ht="15.75" customHeight="1">
      <c r="A40" s="1241"/>
      <c r="B40" s="1241"/>
      <c r="C40" s="340"/>
      <c r="D40" s="140" t="s">
        <v>948</v>
      </c>
      <c r="E40" s="140"/>
      <c r="F40" s="140" t="s">
        <v>949</v>
      </c>
      <c r="G40" s="140"/>
      <c r="H40" s="140" t="s">
        <v>950</v>
      </c>
      <c r="I40" s="140"/>
      <c r="J40" s="140" t="s">
        <v>951</v>
      </c>
      <c r="K40" s="140"/>
      <c r="L40" s="253" t="s">
        <v>952</v>
      </c>
      <c r="M40" s="374"/>
    </row>
    <row r="41" spans="1:13" ht="15.75" customHeight="1">
      <c r="A41" s="1241"/>
      <c r="B41" s="1241"/>
      <c r="C41" s="340"/>
      <c r="D41" s="346">
        <v>20</v>
      </c>
      <c r="E41" s="346">
        <v>2033</v>
      </c>
      <c r="F41" s="346">
        <v>20</v>
      </c>
      <c r="G41" s="346">
        <v>2034</v>
      </c>
      <c r="H41" s="346">
        <v>20</v>
      </c>
      <c r="I41" s="346">
        <v>2035</v>
      </c>
      <c r="J41" s="346">
        <v>20</v>
      </c>
      <c r="K41" s="346">
        <v>2036</v>
      </c>
      <c r="L41" s="346">
        <v>20</v>
      </c>
      <c r="M41" s="346">
        <v>2037</v>
      </c>
    </row>
    <row r="42" spans="1:13" ht="15.75" customHeight="1">
      <c r="A42" s="1241"/>
      <c r="B42" s="1241"/>
      <c r="C42" s="340"/>
      <c r="D42" s="362" t="s">
        <v>953</v>
      </c>
      <c r="E42" s="140"/>
      <c r="F42" s="362" t="s">
        <v>954</v>
      </c>
      <c r="G42" s="140"/>
      <c r="H42" s="362" t="s">
        <v>955</v>
      </c>
      <c r="I42" s="140"/>
      <c r="J42" s="362" t="s">
        <v>957</v>
      </c>
      <c r="K42" s="140"/>
      <c r="L42" s="394"/>
      <c r="M42" s="374"/>
    </row>
    <row r="43" spans="1:13" ht="15.75" customHeight="1">
      <c r="A43" s="1241"/>
      <c r="B43" s="1241"/>
      <c r="C43" s="340"/>
      <c r="D43" s="346">
        <v>20</v>
      </c>
      <c r="E43" s="346">
        <v>2038</v>
      </c>
      <c r="F43" s="346">
        <v>20</v>
      </c>
      <c r="G43" s="346">
        <v>2039</v>
      </c>
      <c r="H43" s="346">
        <v>20</v>
      </c>
      <c r="I43" s="346">
        <v>2040</v>
      </c>
      <c r="J43" s="1454">
        <v>360</v>
      </c>
      <c r="K43" s="1175"/>
      <c r="L43" s="1188"/>
      <c r="M43" s="68"/>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299" t="s">
        <v>103</v>
      </c>
      <c r="H46" s="1183"/>
      <c r="I46" s="1183"/>
      <c r="J46" s="1234"/>
      <c r="K46" s="333" t="s">
        <v>960</v>
      </c>
      <c r="L46" s="1456"/>
      <c r="M46" s="1260"/>
    </row>
    <row r="47" spans="1:13" ht="15.75" customHeight="1">
      <c r="A47" s="1241"/>
      <c r="B47" s="1241"/>
      <c r="C47" s="379"/>
      <c r="D47" s="260" t="s">
        <v>918</v>
      </c>
      <c r="E47" s="346"/>
      <c r="F47" s="1252"/>
      <c r="G47" s="1235"/>
      <c r="H47" s="1180"/>
      <c r="I47" s="1180"/>
      <c r="J47" s="1181"/>
      <c r="K47" s="140"/>
      <c r="L47" s="1252"/>
      <c r="M47" s="1260"/>
    </row>
    <row r="48" spans="1:13" ht="15.75" customHeight="1">
      <c r="A48" s="1241"/>
      <c r="B48" s="1309"/>
      <c r="C48" s="387"/>
      <c r="D48" s="375"/>
      <c r="E48" s="375"/>
      <c r="F48" s="375"/>
      <c r="G48" s="375"/>
      <c r="H48" s="375"/>
      <c r="I48" s="375"/>
      <c r="J48" s="375"/>
      <c r="K48" s="375"/>
      <c r="L48" s="375"/>
      <c r="M48" s="376"/>
    </row>
    <row r="49" spans="1:13" ht="15.75" customHeight="1">
      <c r="A49" s="1241"/>
      <c r="B49" s="235" t="s">
        <v>961</v>
      </c>
      <c r="C49" s="1300" t="s">
        <v>1373</v>
      </c>
      <c r="D49" s="1180"/>
      <c r="E49" s="1180"/>
      <c r="F49" s="1180"/>
      <c r="G49" s="1180"/>
      <c r="H49" s="1180"/>
      <c r="I49" s="1180"/>
      <c r="J49" s="1180"/>
      <c r="K49" s="1180"/>
      <c r="L49" s="1180"/>
      <c r="M49" s="1181"/>
    </row>
    <row r="50" spans="1:13" ht="15.75" customHeight="1">
      <c r="A50" s="1241"/>
      <c r="B50" s="235" t="s">
        <v>996</v>
      </c>
      <c r="C50" s="1297" t="s">
        <v>1374</v>
      </c>
      <c r="D50" s="1175"/>
      <c r="E50" s="1175"/>
      <c r="F50" s="1175"/>
      <c r="G50" s="1175"/>
      <c r="H50" s="1188"/>
      <c r="I50" s="68"/>
      <c r="J50" s="68"/>
      <c r="K50" s="68"/>
      <c r="L50" s="68"/>
      <c r="M50" s="68"/>
    </row>
    <row r="51" spans="1:13" ht="15.75" customHeight="1">
      <c r="A51" s="1241"/>
      <c r="B51" s="235" t="s">
        <v>965</v>
      </c>
      <c r="C51" s="1297" t="s">
        <v>1243</v>
      </c>
      <c r="D51" s="1175"/>
      <c r="E51" s="1175"/>
      <c r="F51" s="1175"/>
      <c r="G51" s="1175"/>
      <c r="H51" s="1175"/>
      <c r="I51" s="1175"/>
      <c r="J51" s="1175"/>
      <c r="K51" s="1175"/>
      <c r="L51" s="1175"/>
      <c r="M51" s="1188"/>
    </row>
    <row r="52" spans="1:13" ht="15.75" customHeight="1">
      <c r="A52" s="1241"/>
      <c r="B52" s="455" t="s">
        <v>966</v>
      </c>
      <c r="C52" s="1312" t="s">
        <v>690</v>
      </c>
      <c r="D52" s="1175"/>
      <c r="E52" s="1175"/>
      <c r="F52" s="1175"/>
      <c r="G52" s="1175"/>
      <c r="H52" s="1175"/>
      <c r="I52" s="1175"/>
      <c r="J52" s="1175"/>
      <c r="K52" s="1175"/>
      <c r="L52" s="1175"/>
      <c r="M52" s="1188"/>
    </row>
    <row r="53" spans="1:13" ht="15.75" customHeight="1">
      <c r="A53" s="1242" t="s">
        <v>250</v>
      </c>
      <c r="B53" s="284" t="s">
        <v>968</v>
      </c>
      <c r="C53" s="1297" t="s">
        <v>1375</v>
      </c>
      <c r="D53" s="1175"/>
      <c r="E53" s="1175"/>
      <c r="F53" s="1175"/>
      <c r="G53" s="1175"/>
      <c r="H53" s="1188"/>
      <c r="I53" s="1297" t="s">
        <v>378</v>
      </c>
      <c r="J53" s="1175"/>
      <c r="K53" s="1175"/>
      <c r="L53" s="1175"/>
      <c r="M53" s="1188"/>
    </row>
    <row r="54" spans="1:13" ht="15.75" customHeight="1">
      <c r="A54" s="1241"/>
      <c r="B54" s="284" t="s">
        <v>969</v>
      </c>
      <c r="C54" s="1297" t="s">
        <v>1376</v>
      </c>
      <c r="D54" s="1175"/>
      <c r="E54" s="1175"/>
      <c r="F54" s="1175"/>
      <c r="G54" s="1175"/>
      <c r="H54" s="1188"/>
      <c r="I54" s="1297" t="s">
        <v>970</v>
      </c>
      <c r="J54" s="1175"/>
      <c r="K54" s="1175"/>
      <c r="L54" s="1175"/>
      <c r="M54" s="1188"/>
    </row>
    <row r="55" spans="1:13" ht="15.75" customHeight="1">
      <c r="A55" s="1241"/>
      <c r="B55" s="284" t="s">
        <v>971</v>
      </c>
      <c r="C55" s="1297" t="s">
        <v>1377</v>
      </c>
      <c r="D55" s="1175"/>
      <c r="E55" s="1175"/>
      <c r="F55" s="1175"/>
      <c r="G55" s="1175"/>
      <c r="H55" s="1188"/>
      <c r="I55" s="1297" t="s">
        <v>60</v>
      </c>
      <c r="J55" s="1175"/>
      <c r="K55" s="1175"/>
      <c r="L55" s="1175"/>
      <c r="M55" s="1188"/>
    </row>
    <row r="56" spans="1:13" ht="15.75" customHeight="1">
      <c r="A56" s="1241"/>
      <c r="B56" s="285" t="s">
        <v>972</v>
      </c>
      <c r="C56" s="1297" t="s">
        <v>1378</v>
      </c>
      <c r="D56" s="1175"/>
      <c r="E56" s="1175"/>
      <c r="F56" s="1175"/>
      <c r="G56" s="1175"/>
      <c r="H56" s="1188"/>
      <c r="I56" s="1297" t="s">
        <v>377</v>
      </c>
      <c r="J56" s="1175"/>
      <c r="K56" s="1175"/>
      <c r="L56" s="1175"/>
      <c r="M56" s="1188"/>
    </row>
    <row r="57" spans="1:13" ht="15.75" customHeight="1">
      <c r="A57" s="1241"/>
      <c r="B57" s="284" t="s">
        <v>973</v>
      </c>
      <c r="C57" s="1297" t="s">
        <v>1379</v>
      </c>
      <c r="D57" s="1175"/>
      <c r="E57" s="1175"/>
      <c r="F57" s="1175"/>
      <c r="G57" s="1175"/>
      <c r="H57" s="1188"/>
      <c r="I57" s="1311" t="s">
        <v>380</v>
      </c>
      <c r="J57" s="1175"/>
      <c r="K57" s="1175"/>
      <c r="L57" s="1175"/>
      <c r="M57" s="1188"/>
    </row>
    <row r="58" spans="1:13" ht="15.75" customHeight="1">
      <c r="A58" s="1243"/>
      <c r="B58" s="284" t="s">
        <v>974</v>
      </c>
      <c r="C58" s="1289"/>
      <c r="D58" s="1175"/>
      <c r="E58" s="1175"/>
      <c r="F58" s="1175"/>
      <c r="G58" s="1175"/>
      <c r="H58" s="1188"/>
      <c r="I58" s="1297" t="s">
        <v>975</v>
      </c>
      <c r="J58" s="1175"/>
      <c r="K58" s="1175"/>
      <c r="L58" s="1175"/>
      <c r="M58" s="1188"/>
    </row>
    <row r="59" spans="1:13" ht="15.75" customHeight="1">
      <c r="A59" s="1242" t="s">
        <v>976</v>
      </c>
      <c r="B59" s="286" t="s">
        <v>977</v>
      </c>
      <c r="C59" s="1297" t="s">
        <v>1380</v>
      </c>
      <c r="D59" s="1175"/>
      <c r="E59" s="1175"/>
      <c r="F59" s="1175"/>
      <c r="G59" s="1175"/>
      <c r="H59" s="1188"/>
      <c r="I59" s="1297" t="s">
        <v>1038</v>
      </c>
      <c r="J59" s="1175"/>
      <c r="K59" s="1175"/>
      <c r="L59" s="1175"/>
      <c r="M59" s="1188"/>
    </row>
    <row r="60" spans="1:13" ht="30" customHeight="1">
      <c r="A60" s="1241"/>
      <c r="B60" s="286" t="s">
        <v>979</v>
      </c>
      <c r="C60" s="1297" t="s">
        <v>980</v>
      </c>
      <c r="D60" s="1175"/>
      <c r="E60" s="1175"/>
      <c r="F60" s="1175"/>
      <c r="G60" s="1175"/>
      <c r="H60" s="1188"/>
      <c r="I60" s="1297" t="s">
        <v>980</v>
      </c>
      <c r="J60" s="1175"/>
      <c r="K60" s="1175"/>
      <c r="L60" s="1175"/>
      <c r="M60" s="1188"/>
    </row>
    <row r="61" spans="1:13" ht="30" customHeight="1">
      <c r="A61" s="1241"/>
      <c r="B61" s="287" t="s">
        <v>297</v>
      </c>
      <c r="C61" s="1297" t="s">
        <v>1030</v>
      </c>
      <c r="D61" s="1175"/>
      <c r="E61" s="1175"/>
      <c r="F61" s="1175"/>
      <c r="G61" s="1175"/>
      <c r="H61" s="1188"/>
      <c r="I61" s="1297" t="s">
        <v>376</v>
      </c>
      <c r="J61" s="1175"/>
      <c r="K61" s="1175"/>
      <c r="L61" s="1175"/>
      <c r="M61" s="1188"/>
    </row>
    <row r="62" spans="1:13" ht="15.75" customHeight="1">
      <c r="A62" s="288" t="s">
        <v>254</v>
      </c>
      <c r="B62" s="702"/>
      <c r="C62" s="1297" t="s">
        <v>1381</v>
      </c>
      <c r="D62" s="1175"/>
      <c r="E62" s="1175"/>
      <c r="F62" s="1175"/>
      <c r="G62" s="1175"/>
      <c r="H62" s="1175"/>
      <c r="I62" s="1175"/>
      <c r="J62" s="1175"/>
      <c r="K62" s="1175"/>
      <c r="L62" s="1175"/>
      <c r="M62" s="1188"/>
    </row>
  </sheetData>
  <mergeCells count="58">
    <mergeCell ref="C62:M62"/>
    <mergeCell ref="C56:H56"/>
    <mergeCell ref="C57:H57"/>
    <mergeCell ref="I57:M57"/>
    <mergeCell ref="C58:H58"/>
    <mergeCell ref="I58:M58"/>
    <mergeCell ref="C59:H59"/>
    <mergeCell ref="I59:M59"/>
    <mergeCell ref="A59:A61"/>
    <mergeCell ref="C60:H60"/>
    <mergeCell ref="I60:M60"/>
    <mergeCell ref="C61:H61"/>
    <mergeCell ref="I61:M61"/>
    <mergeCell ref="C51:M51"/>
    <mergeCell ref="C52:M52"/>
    <mergeCell ref="C53:H53"/>
    <mergeCell ref="I53:M53"/>
    <mergeCell ref="A53:A58"/>
    <mergeCell ref="C54:H54"/>
    <mergeCell ref="I54:M54"/>
    <mergeCell ref="C55:H55"/>
    <mergeCell ref="I55:M55"/>
    <mergeCell ref="I56:M56"/>
    <mergeCell ref="F46:F47"/>
    <mergeCell ref="G46:J47"/>
    <mergeCell ref="L46:M47"/>
    <mergeCell ref="C49:M49"/>
    <mergeCell ref="C50:H50"/>
    <mergeCell ref="C7:D7"/>
    <mergeCell ref="C9:D9"/>
    <mergeCell ref="F9:G9"/>
    <mergeCell ref="C10:D10"/>
    <mergeCell ref="C6:M6"/>
    <mergeCell ref="I7:M7"/>
    <mergeCell ref="C11:M11"/>
    <mergeCell ref="C12:M12"/>
    <mergeCell ref="F14:M14"/>
    <mergeCell ref="F10:G10"/>
    <mergeCell ref="B35:B44"/>
    <mergeCell ref="C14:D14"/>
    <mergeCell ref="C15:M15"/>
    <mergeCell ref="C16:M16"/>
    <mergeCell ref="C17:M17"/>
    <mergeCell ref="J43:L43"/>
    <mergeCell ref="B45:B48"/>
    <mergeCell ref="A2:A15"/>
    <mergeCell ref="B8:B10"/>
    <mergeCell ref="B14:B15"/>
    <mergeCell ref="A16:A52"/>
    <mergeCell ref="B18:B24"/>
    <mergeCell ref="B25:B28"/>
    <mergeCell ref="B32:B34"/>
    <mergeCell ref="C2:M2"/>
    <mergeCell ref="C3:M3"/>
    <mergeCell ref="F4:G4"/>
    <mergeCell ref="I4:M4"/>
    <mergeCell ref="C5:M5"/>
    <mergeCell ref="D4:E4"/>
  </mergeCells>
  <dataValidations count="1">
    <dataValidation type="list" allowBlank="1" showErrorMessage="1" sqref="I7" xr:uid="{00000000-0002-0000-2600-000003000000}">
      <formula1>INDIRECT($C$7)</formula1>
    </dataValidation>
  </dataValidations>
  <hyperlinks>
    <hyperlink ref="B2" location="'Plan de acción'!A1" display="Nombre del indicador" xr:uid="{00000000-0004-0000-2600-000000000000}"/>
    <hyperlink ref="I57" r:id="rId1" xr:uid="{00000000-0004-0000-26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600-000000000000}">
          <x14:formula1>
            <xm:f>Desplegables!$I$4:$I$18</xm:f>
          </x14:formula1>
          <xm:sqref>C7</xm:sqref>
        </x14:dataValidation>
        <x14:dataValidation type="list" allowBlank="1" showErrorMessage="1" xr:uid="{00000000-0002-0000-2600-000001000000}">
          <x14:formula1>
            <xm:f>Desplegables!$L$24:$L$39</xm:f>
          </x14:formula1>
          <xm:sqref>C14</xm:sqref>
        </x14:dataValidation>
        <x14:dataValidation type="list" allowBlank="1" showErrorMessage="1" xr:uid="{00000000-0002-0000-2600-000002000000}">
          <x14:formula1>
            <xm:f>Desplegables!$B$45:$B$46</xm:f>
          </x14:formula1>
          <xm:sqref>C4</xm:sqref>
        </x14:dataValidation>
        <x14:dataValidation type="list" allowBlank="1" showErrorMessage="1" xr:uid="{00000000-0002-0000-2600-000004000000}">
          <x14:formula1>
            <xm:f>Desplegables!$B$50:$B$52</xm:f>
          </x14:formula1>
          <xm:sqref>G46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EU92"/>
  <sheetViews>
    <sheetView tabSelected="1" zoomScale="70" zoomScaleNormal="70" workbookViewId="0">
      <selection activeCell="AI14" sqref="AI14"/>
    </sheetView>
  </sheetViews>
  <sheetFormatPr baseColWidth="10" defaultColWidth="14.42578125" defaultRowHeight="15" customHeight="1"/>
  <cols>
    <col min="1" max="1" width="40.7109375" customWidth="1"/>
    <col min="2" max="2" width="14.85546875" style="1786" customWidth="1"/>
    <col min="3" max="3" width="30.140625" customWidth="1"/>
    <col min="4" max="4" width="17.85546875" customWidth="1"/>
    <col min="5" max="5" width="27.5703125" customWidth="1"/>
    <col min="6" max="6" width="27.85546875" customWidth="1"/>
    <col min="7" max="7" width="26.7109375" customWidth="1"/>
    <col min="8" max="8" width="19.85546875" customWidth="1"/>
    <col min="9" max="9" width="11.140625" customWidth="1"/>
    <col min="10" max="10" width="10.85546875" customWidth="1"/>
    <col min="11" max="11" width="13.7109375" customWidth="1"/>
    <col min="12" max="12" width="14.5703125" customWidth="1"/>
    <col min="13" max="14" width="14.28515625" customWidth="1"/>
    <col min="15" max="15" width="13.42578125" customWidth="1"/>
    <col min="16" max="28" width="9.85546875" customWidth="1"/>
    <col min="29" max="29" width="22.7109375" customWidth="1"/>
    <col min="30" max="30" width="23.7109375" customWidth="1"/>
    <col min="31" max="31" width="26.140625" customWidth="1"/>
    <col min="32" max="32" width="21.7109375" customWidth="1"/>
    <col min="33" max="33" width="29" style="1808" customWidth="1"/>
    <col min="34" max="34" width="14.140625" style="1786" customWidth="1"/>
    <col min="35" max="35" width="39.7109375" style="1808" customWidth="1"/>
    <col min="36" max="36" width="33.42578125" customWidth="1"/>
    <col min="37" max="37" width="25.5703125" style="1786" customWidth="1"/>
    <col min="38" max="38" width="12.85546875" customWidth="1"/>
    <col min="39" max="39" width="39.85546875" customWidth="1"/>
    <col min="40" max="40" width="31.7109375" customWidth="1"/>
    <col min="41" max="41" width="11.7109375" customWidth="1"/>
    <col min="42" max="42" width="18.140625" customWidth="1"/>
    <col min="43" max="43" width="12" customWidth="1"/>
    <col min="44" max="44" width="11.7109375" customWidth="1"/>
    <col min="45" max="45" width="8.85546875" customWidth="1"/>
    <col min="46" max="46" width="13.5703125" customWidth="1"/>
    <col min="47" max="47" width="22.28515625" customWidth="1"/>
    <col min="48" max="64" width="9.85546875" customWidth="1"/>
    <col min="65" max="65" width="14.7109375" customWidth="1"/>
    <col min="66" max="67" width="14.140625" customWidth="1"/>
    <col min="68" max="68" width="13.7109375" customWidth="1"/>
    <col min="69" max="69" width="17" customWidth="1"/>
    <col min="70" max="70" width="22.140625" customWidth="1"/>
    <col min="71" max="71" width="14.140625" customWidth="1"/>
    <col min="72" max="72" width="13.7109375" customWidth="1"/>
    <col min="73" max="73" width="12.7109375" customWidth="1"/>
    <col min="74" max="74" width="31.140625" customWidth="1"/>
    <col min="75" max="75" width="14.140625" customWidth="1"/>
    <col min="76" max="76" width="13.7109375" customWidth="1"/>
    <col min="77" max="77" width="12.7109375" customWidth="1"/>
    <col min="78" max="78" width="14.85546875" customWidth="1"/>
    <col min="79" max="79" width="14.140625" customWidth="1"/>
    <col min="80" max="80" width="16.85546875" customWidth="1"/>
    <col min="81" max="82" width="14.85546875" customWidth="1"/>
    <col min="83" max="83" width="14.140625" customWidth="1"/>
    <col min="84" max="84" width="13.7109375" customWidth="1"/>
    <col min="85" max="86" width="14.85546875" customWidth="1"/>
    <col min="87" max="87" width="14.140625" customWidth="1"/>
    <col min="88" max="88" width="13.7109375" customWidth="1"/>
    <col min="89" max="89" width="12.7109375" customWidth="1"/>
    <col min="90" max="90" width="14.85546875" customWidth="1"/>
    <col min="91" max="91" width="14.140625" customWidth="1"/>
    <col min="92" max="92" width="13.7109375" customWidth="1"/>
    <col min="93" max="94" width="14.85546875" customWidth="1"/>
    <col min="95" max="95" width="16.7109375" customWidth="1"/>
    <col min="96" max="96" width="16.85546875" customWidth="1"/>
    <col min="97" max="98" width="14.85546875" customWidth="1"/>
    <col min="99" max="99" width="16.7109375" customWidth="1"/>
    <col min="100" max="100" width="16.85546875" customWidth="1"/>
    <col min="101" max="102" width="14.85546875" customWidth="1"/>
    <col min="103" max="103" width="16.7109375" customWidth="1"/>
    <col min="104" max="104" width="16.85546875" customWidth="1"/>
    <col min="105" max="106" width="14.85546875" customWidth="1"/>
    <col min="107" max="107" width="16.7109375" customWidth="1"/>
    <col min="108" max="108" width="16.85546875" customWidth="1"/>
    <col min="109" max="110" width="14.85546875" customWidth="1"/>
    <col min="111" max="111" width="16.7109375" customWidth="1"/>
    <col min="112" max="112" width="16.85546875" customWidth="1"/>
    <col min="113" max="114" width="14.85546875" customWidth="1"/>
    <col min="115" max="115" width="15.42578125" customWidth="1"/>
    <col min="116" max="116" width="10.140625" customWidth="1"/>
    <col min="117" max="117" width="13" customWidth="1"/>
    <col min="118" max="118" width="14.85546875" customWidth="1"/>
    <col min="119" max="119" width="15.42578125" customWidth="1"/>
    <col min="120" max="120" width="10.140625" customWidth="1"/>
    <col min="121" max="121" width="13" customWidth="1"/>
    <col min="122" max="122" width="14.85546875" customWidth="1"/>
    <col min="123" max="123" width="14.140625" customWidth="1"/>
    <col min="124" max="124" width="10.140625" customWidth="1"/>
    <col min="125" max="125" width="13" customWidth="1"/>
    <col min="126" max="126" width="14.85546875" customWidth="1"/>
    <col min="127" max="127" width="14.140625" customWidth="1"/>
    <col min="128" max="128" width="11.5703125" customWidth="1"/>
    <col min="129" max="129" width="13" customWidth="1"/>
    <col min="130" max="130" width="14.85546875" customWidth="1"/>
    <col min="131" max="131" width="14.140625" customWidth="1"/>
    <col min="132" max="132" width="10.140625" customWidth="1"/>
    <col min="133" max="133" width="13" customWidth="1"/>
    <col min="134" max="134" width="14.85546875" customWidth="1"/>
    <col min="135" max="135" width="15.140625" customWidth="1"/>
    <col min="136" max="136" width="10.140625" customWidth="1"/>
    <col min="137" max="137" width="13" customWidth="1"/>
    <col min="138" max="138" width="14.85546875" customWidth="1"/>
    <col min="139" max="139" width="15.42578125" customWidth="1"/>
    <col min="140" max="140" width="26.28515625" customWidth="1"/>
    <col min="141" max="141" width="20.5703125" customWidth="1"/>
    <col min="142" max="142" width="29.28515625" customWidth="1"/>
    <col min="143" max="144" width="15.7109375" customWidth="1"/>
    <col min="145" max="145" width="23.42578125" customWidth="1"/>
    <col min="146" max="146" width="22.7109375" customWidth="1"/>
    <col min="147" max="147" width="23.5703125" customWidth="1"/>
    <col min="148" max="148" width="34.140625" customWidth="1"/>
    <col min="149" max="149" width="24" customWidth="1"/>
    <col min="150" max="150" width="15" customWidth="1"/>
    <col min="151" max="151" width="44.5703125" customWidth="1"/>
    <col min="152" max="152" width="21.5703125" customWidth="1"/>
  </cols>
  <sheetData>
    <row r="1" spans="1:151">
      <c r="A1" s="1174" t="s">
        <v>256</v>
      </c>
      <c r="B1" s="1175"/>
      <c r="C1" s="1175"/>
      <c r="D1" s="1175"/>
      <c r="E1" s="1175"/>
      <c r="F1" s="1175"/>
      <c r="G1" s="1175"/>
      <c r="H1" s="1175"/>
      <c r="I1" s="1175"/>
      <c r="J1" s="1175"/>
      <c r="K1" s="1175"/>
      <c r="L1" s="1175"/>
      <c r="M1" s="1175"/>
      <c r="N1" s="1175"/>
      <c r="O1" s="1175"/>
      <c r="P1" s="1175"/>
      <c r="Q1" s="1175"/>
      <c r="R1" s="1175"/>
      <c r="S1" s="1175"/>
      <c r="T1" s="1175"/>
      <c r="U1" s="1175"/>
      <c r="V1" s="1175"/>
      <c r="W1" s="1175"/>
      <c r="X1" s="1175"/>
      <c r="Y1" s="1175"/>
      <c r="Z1" s="1175"/>
      <c r="AA1" s="1175"/>
      <c r="AB1" s="1175"/>
      <c r="AC1" s="1175"/>
      <c r="AD1" s="1175"/>
      <c r="AE1" s="1175"/>
      <c r="AF1" s="1175"/>
      <c r="AG1" s="1175"/>
      <c r="AH1" s="1175"/>
      <c r="AI1" s="1175"/>
      <c r="AJ1" s="1175"/>
      <c r="AK1" s="1175"/>
      <c r="AL1" s="1175"/>
      <c r="AM1" s="1175"/>
      <c r="AN1" s="1175"/>
      <c r="AO1" s="1175"/>
      <c r="AP1" s="1175"/>
      <c r="AQ1" s="1175"/>
      <c r="AR1" s="1175"/>
      <c r="AS1" s="1175"/>
      <c r="AT1" s="1175"/>
      <c r="AU1" s="1175"/>
      <c r="AV1" s="1175"/>
      <c r="AW1" s="1175"/>
      <c r="AX1" s="1175"/>
      <c r="AY1" s="1175"/>
      <c r="AZ1" s="1175"/>
      <c r="BA1" s="1175"/>
      <c r="BB1" s="1175"/>
      <c r="BC1" s="1175"/>
      <c r="BD1" s="1175"/>
      <c r="BE1" s="1175"/>
      <c r="BF1" s="1175"/>
      <c r="BG1" s="1175"/>
      <c r="BH1" s="1175"/>
      <c r="BI1" s="1175"/>
      <c r="BJ1" s="1175"/>
      <c r="BK1" s="1175"/>
      <c r="BL1" s="1175"/>
      <c r="BM1" s="1175"/>
      <c r="BN1" s="1175"/>
      <c r="BO1" s="1175"/>
      <c r="BP1" s="1175"/>
      <c r="BQ1" s="1175"/>
      <c r="BR1" s="1175"/>
      <c r="BS1" s="1175"/>
      <c r="BT1" s="1175"/>
      <c r="BU1" s="1175"/>
      <c r="BV1" s="1175"/>
      <c r="BW1" s="1175"/>
      <c r="BX1" s="1175"/>
      <c r="BY1" s="1175"/>
      <c r="BZ1" s="1175"/>
      <c r="CA1" s="1175"/>
      <c r="CB1" s="1175"/>
      <c r="CC1" s="1175"/>
      <c r="CD1" s="1175"/>
      <c r="CE1" s="1175"/>
      <c r="CF1" s="1175"/>
      <c r="CG1" s="1175"/>
      <c r="CH1" s="1175"/>
      <c r="CI1" s="1175"/>
      <c r="CJ1" s="1175"/>
      <c r="CK1" s="1175"/>
      <c r="CL1" s="1175"/>
      <c r="CM1" s="1175"/>
      <c r="CN1" s="1175"/>
      <c r="CO1" s="1175"/>
      <c r="CP1" s="1175"/>
      <c r="CQ1" s="1175"/>
      <c r="CR1" s="1175"/>
      <c r="CS1" s="1175"/>
      <c r="CT1" s="1175"/>
      <c r="CU1" s="1175"/>
      <c r="CV1" s="1175"/>
      <c r="CW1" s="1175"/>
      <c r="CX1" s="1175"/>
      <c r="CY1" s="1175"/>
      <c r="CZ1" s="1175"/>
      <c r="DA1" s="1175"/>
      <c r="DB1" s="1175"/>
      <c r="DC1" s="1175"/>
      <c r="DD1" s="1175"/>
      <c r="DE1" s="1175"/>
      <c r="DF1" s="1175"/>
      <c r="DG1" s="1175"/>
      <c r="DH1" s="1175"/>
      <c r="DI1" s="1175"/>
      <c r="DJ1" s="1175"/>
      <c r="DK1" s="1175"/>
      <c r="DL1" s="1175"/>
      <c r="DM1" s="1175"/>
      <c r="DN1" s="1175"/>
      <c r="DO1" s="1175"/>
      <c r="DP1" s="1175"/>
      <c r="DQ1" s="1175"/>
      <c r="DR1" s="1175"/>
      <c r="DS1" s="1175"/>
      <c r="DT1" s="1175"/>
      <c r="DU1" s="1175"/>
      <c r="DV1" s="1175"/>
      <c r="DW1" s="1175"/>
      <c r="DX1" s="1175"/>
      <c r="DY1" s="1175"/>
      <c r="DZ1" s="1175"/>
      <c r="EA1" s="1175"/>
      <c r="EB1" s="1175"/>
      <c r="EC1" s="1175"/>
      <c r="ED1" s="1175"/>
      <c r="EE1" s="1175"/>
      <c r="EF1" s="1175"/>
      <c r="EG1" s="1175"/>
      <c r="EH1" s="1175"/>
      <c r="EI1" s="1175"/>
      <c r="EJ1" s="1175"/>
      <c r="EK1" s="1175"/>
      <c r="EL1" s="1175"/>
      <c r="EM1" s="1175"/>
      <c r="EN1" s="1175"/>
      <c r="EO1" s="1175"/>
      <c r="EP1" s="1175"/>
      <c r="EQ1" s="1175"/>
      <c r="ER1" s="1175"/>
      <c r="ES1" s="1175"/>
      <c r="ET1" s="1175"/>
      <c r="EU1" s="1175"/>
    </row>
    <row r="2" spans="1:151">
      <c r="A2" s="1176" t="s">
        <v>257</v>
      </c>
      <c r="B2" s="1175"/>
      <c r="C2" s="1175"/>
      <c r="D2" s="1175"/>
      <c r="E2" s="1175"/>
      <c r="F2" s="1175"/>
      <c r="G2" s="1175"/>
      <c r="H2" s="1175"/>
      <c r="I2" s="1175"/>
      <c r="J2" s="1175"/>
      <c r="K2" s="1175"/>
      <c r="L2" s="1175"/>
      <c r="M2" s="1175"/>
      <c r="N2" s="1175"/>
      <c r="O2" s="1175"/>
      <c r="P2" s="1175"/>
      <c r="Q2" s="1175"/>
      <c r="R2" s="1175"/>
      <c r="S2" s="1175"/>
      <c r="T2" s="1175"/>
      <c r="U2" s="1175"/>
      <c r="V2" s="1175"/>
      <c r="W2" s="1175"/>
      <c r="X2" s="1175"/>
      <c r="Y2" s="1175"/>
      <c r="Z2" s="1175"/>
      <c r="AA2" s="1175"/>
      <c r="AB2" s="1175"/>
      <c r="AC2" s="1175"/>
      <c r="AD2" s="1175"/>
      <c r="AE2" s="1175"/>
      <c r="AF2" s="1175"/>
      <c r="AG2" s="1175"/>
      <c r="AH2" s="1175"/>
      <c r="AI2" s="1175"/>
      <c r="AJ2" s="1175"/>
      <c r="AK2" s="1175"/>
      <c r="AL2" s="1175"/>
      <c r="AM2" s="1175"/>
      <c r="AN2" s="1175"/>
      <c r="AO2" s="1175"/>
      <c r="AP2" s="1175"/>
      <c r="AQ2" s="1175"/>
      <c r="AR2" s="1175"/>
      <c r="AS2" s="1175"/>
      <c r="AT2" s="1175"/>
      <c r="AU2" s="1175"/>
      <c r="AV2" s="1175"/>
      <c r="AW2" s="1175"/>
      <c r="AX2" s="1175"/>
      <c r="AY2" s="1175"/>
      <c r="AZ2" s="1175"/>
      <c r="BA2" s="1175"/>
      <c r="BB2" s="1175"/>
      <c r="BC2" s="1175"/>
      <c r="BD2" s="1175"/>
      <c r="BE2" s="1175"/>
      <c r="BF2" s="1175"/>
      <c r="BG2" s="1175"/>
      <c r="BH2" s="1175"/>
      <c r="BI2" s="1175"/>
      <c r="BJ2" s="1175"/>
      <c r="BK2" s="1175"/>
      <c r="BL2" s="1175"/>
      <c r="BM2" s="1175"/>
      <c r="BN2" s="1175"/>
      <c r="BO2" s="1175"/>
      <c r="BP2" s="1175"/>
      <c r="BQ2" s="1175"/>
      <c r="BR2" s="1175"/>
      <c r="BS2" s="1175"/>
      <c r="BT2" s="1175"/>
      <c r="BU2" s="1175"/>
      <c r="BV2" s="1175"/>
      <c r="BW2" s="1175"/>
      <c r="BX2" s="1175"/>
      <c r="BY2" s="1175"/>
      <c r="BZ2" s="1175"/>
      <c r="CA2" s="1175"/>
      <c r="CB2" s="1175"/>
      <c r="CC2" s="1175"/>
      <c r="CD2" s="1175"/>
      <c r="CE2" s="1175"/>
      <c r="CF2" s="1175"/>
      <c r="CG2" s="1175"/>
      <c r="CH2" s="1175"/>
      <c r="CI2" s="1175"/>
      <c r="CJ2" s="1175"/>
      <c r="CK2" s="1175"/>
      <c r="CL2" s="1175"/>
      <c r="CM2" s="1175"/>
      <c r="CN2" s="1175"/>
      <c r="CO2" s="1175"/>
      <c r="CP2" s="1175"/>
      <c r="CQ2" s="1175"/>
      <c r="CR2" s="1175"/>
      <c r="CS2" s="1175"/>
      <c r="CT2" s="1175"/>
      <c r="CU2" s="1175"/>
      <c r="CV2" s="1175"/>
      <c r="CW2" s="1175"/>
      <c r="CX2" s="1175"/>
      <c r="CY2" s="1175"/>
      <c r="CZ2" s="1175"/>
      <c r="DA2" s="1175"/>
      <c r="DB2" s="1175"/>
      <c r="DC2" s="1175"/>
      <c r="DD2" s="1175"/>
      <c r="DE2" s="1175"/>
      <c r="DF2" s="1175"/>
      <c r="DG2" s="1175"/>
      <c r="DH2" s="1175"/>
      <c r="DI2" s="1175"/>
      <c r="DJ2" s="1175"/>
      <c r="DK2" s="1175"/>
      <c r="DL2" s="1175"/>
      <c r="DM2" s="1175"/>
      <c r="DN2" s="1175"/>
      <c r="DO2" s="1175"/>
      <c r="DP2" s="1175"/>
      <c r="DQ2" s="1175"/>
      <c r="DR2" s="1175"/>
      <c r="DS2" s="1175"/>
      <c r="DT2" s="1175"/>
      <c r="DU2" s="1175"/>
      <c r="DV2" s="1175"/>
      <c r="DW2" s="1175"/>
      <c r="DX2" s="1175"/>
      <c r="DY2" s="1175"/>
      <c r="DZ2" s="1175"/>
      <c r="EA2" s="1175"/>
      <c r="EB2" s="1175"/>
      <c r="EC2" s="1175"/>
      <c r="ED2" s="1175"/>
      <c r="EE2" s="1175"/>
      <c r="EF2" s="1175"/>
      <c r="EG2" s="1175"/>
      <c r="EH2" s="1175"/>
      <c r="EI2" s="1175"/>
      <c r="EJ2" s="1175"/>
      <c r="EK2" s="1175"/>
      <c r="EL2" s="1175"/>
      <c r="EM2" s="1175"/>
      <c r="EN2" s="1175"/>
      <c r="EO2" s="1175"/>
      <c r="EP2" s="1175"/>
      <c r="EQ2" s="1175"/>
      <c r="ER2" s="1175"/>
      <c r="ES2" s="1175"/>
      <c r="ET2" s="1175"/>
      <c r="EU2" s="1175"/>
    </row>
    <row r="3" spans="1:151">
      <c r="A3" s="1179" t="s">
        <v>258</v>
      </c>
      <c r="B3" s="1180"/>
      <c r="C3" s="1181"/>
      <c r="D3" s="1177"/>
      <c r="E3" s="1175"/>
      <c r="F3" s="1175"/>
      <c r="G3" s="1175"/>
      <c r="H3" s="1175"/>
      <c r="I3" s="1175"/>
      <c r="J3" s="1175"/>
      <c r="K3" s="1175"/>
      <c r="L3" s="1175"/>
      <c r="M3" s="1175"/>
      <c r="N3" s="1175"/>
      <c r="O3" s="1175"/>
      <c r="P3" s="1175"/>
      <c r="Q3" s="1175"/>
      <c r="R3" s="1175"/>
      <c r="S3" s="1175"/>
      <c r="T3" s="1175"/>
      <c r="U3" s="1175"/>
      <c r="V3" s="1175"/>
      <c r="W3" s="1175"/>
      <c r="X3" s="1175"/>
      <c r="Y3" s="1175"/>
      <c r="Z3" s="1175"/>
      <c r="AA3" s="1175"/>
      <c r="AB3" s="1175"/>
      <c r="AC3" s="1175"/>
      <c r="AD3" s="1175"/>
      <c r="AE3" s="1175"/>
      <c r="AF3" s="1175"/>
      <c r="AG3" s="1175"/>
      <c r="AH3" s="1175"/>
      <c r="AI3" s="1175"/>
      <c r="AJ3" s="1175"/>
      <c r="AK3" s="1175"/>
      <c r="AL3" s="1175"/>
      <c r="AM3" s="1175"/>
      <c r="AN3" s="1175"/>
      <c r="AO3" s="1175"/>
      <c r="AP3" s="1175"/>
      <c r="AQ3" s="1175"/>
      <c r="AR3" s="1175"/>
      <c r="AS3" s="1175"/>
      <c r="AT3" s="1175"/>
      <c r="AU3" s="1175"/>
      <c r="AV3" s="1175"/>
      <c r="AW3" s="1175"/>
      <c r="AX3" s="1175"/>
      <c r="AY3" s="1175"/>
      <c r="AZ3" s="1175"/>
      <c r="BA3" s="1175"/>
      <c r="BB3" s="1175"/>
      <c r="BC3" s="1175"/>
      <c r="BD3" s="1175"/>
      <c r="BE3" s="1175"/>
      <c r="BF3" s="1175"/>
      <c r="BG3" s="1175"/>
      <c r="BH3" s="1175"/>
      <c r="BI3" s="1175"/>
      <c r="BJ3" s="1175"/>
      <c r="BK3" s="1175"/>
      <c r="BL3" s="1175"/>
      <c r="BM3" s="1175"/>
      <c r="BN3" s="1175"/>
      <c r="BO3" s="1175"/>
      <c r="BP3" s="1175"/>
      <c r="BQ3" s="1175"/>
      <c r="BR3" s="1175"/>
      <c r="BS3" s="1175"/>
      <c r="BT3" s="1175"/>
      <c r="BU3" s="1175"/>
      <c r="BV3" s="1175"/>
      <c r="BW3" s="1175"/>
      <c r="BX3" s="1175"/>
      <c r="BY3" s="1175"/>
      <c r="BZ3" s="1175"/>
      <c r="CA3" s="1175"/>
      <c r="CB3" s="1175"/>
      <c r="CC3" s="1175"/>
      <c r="CD3" s="1175"/>
      <c r="CE3" s="1175"/>
      <c r="CF3" s="1175"/>
      <c r="CG3" s="1175"/>
      <c r="CH3" s="1175"/>
      <c r="CI3" s="1175"/>
      <c r="CJ3" s="1175"/>
      <c r="CK3" s="1175"/>
      <c r="CL3" s="1175"/>
      <c r="CM3" s="1175"/>
      <c r="CN3" s="1175"/>
      <c r="CO3" s="1175"/>
      <c r="CP3" s="1175"/>
      <c r="CQ3" s="1175"/>
      <c r="CR3" s="1175"/>
      <c r="CS3" s="1175"/>
      <c r="CT3" s="1175"/>
      <c r="CU3" s="1175"/>
      <c r="CV3" s="1175"/>
      <c r="CW3" s="1175"/>
      <c r="CX3" s="1175"/>
      <c r="CY3" s="1175"/>
      <c r="CZ3" s="1175"/>
      <c r="DA3" s="1175"/>
      <c r="DB3" s="1175"/>
      <c r="DC3" s="1175"/>
      <c r="DD3" s="1175"/>
      <c r="DE3" s="1175"/>
      <c r="DF3" s="1175"/>
      <c r="DG3" s="1175"/>
      <c r="DH3" s="1175"/>
      <c r="DI3" s="1175"/>
      <c r="DJ3" s="1175"/>
      <c r="DK3" s="1175"/>
      <c r="DL3" s="1175"/>
      <c r="DM3" s="1175"/>
      <c r="DN3" s="1175"/>
      <c r="DO3" s="1175"/>
      <c r="DP3" s="1175"/>
      <c r="DQ3" s="1175"/>
      <c r="DR3" s="1175"/>
      <c r="DS3" s="1175"/>
      <c r="DT3" s="1175"/>
      <c r="DU3" s="1175"/>
      <c r="DV3" s="1175"/>
      <c r="DW3" s="1175"/>
      <c r="DX3" s="1175"/>
      <c r="DY3" s="1175"/>
      <c r="DZ3" s="1175"/>
      <c r="EA3" s="1175"/>
      <c r="EB3" s="1175"/>
      <c r="EC3" s="1175"/>
      <c r="ED3" s="1175"/>
      <c r="EE3" s="1175"/>
      <c r="EF3" s="1175"/>
      <c r="EG3" s="1175"/>
      <c r="EH3" s="1175"/>
      <c r="EI3" s="1175"/>
      <c r="EJ3" s="1175"/>
      <c r="EK3" s="1175"/>
      <c r="EL3" s="1175"/>
      <c r="EM3" s="1175"/>
      <c r="EN3" s="1175"/>
      <c r="EO3" s="1175"/>
      <c r="EP3" s="1175"/>
      <c r="EQ3" s="1175"/>
      <c r="ER3" s="1175"/>
      <c r="ES3" s="1175"/>
      <c r="ET3" s="1175"/>
      <c r="EU3" s="1175"/>
    </row>
    <row r="4" spans="1:151">
      <c r="A4" s="25" t="s">
        <v>259</v>
      </c>
      <c r="B4" s="63"/>
      <c r="C4" s="26"/>
      <c r="D4" s="1178"/>
      <c r="E4" s="1175"/>
      <c r="F4" s="1175"/>
      <c r="G4" s="1175"/>
      <c r="H4" s="1175"/>
      <c r="I4" s="1175"/>
      <c r="J4" s="1175"/>
      <c r="K4" s="1175"/>
      <c r="L4" s="1175"/>
      <c r="M4" s="1175"/>
      <c r="N4" s="1175"/>
      <c r="O4" s="1175"/>
      <c r="P4" s="1175"/>
      <c r="Q4" s="1175"/>
      <c r="R4" s="1175"/>
      <c r="S4" s="1175"/>
      <c r="T4" s="1175"/>
      <c r="U4" s="1175"/>
      <c r="V4" s="1175"/>
      <c r="W4" s="1175"/>
      <c r="X4" s="1175"/>
      <c r="Y4" s="1175"/>
      <c r="Z4" s="1175"/>
      <c r="AA4" s="1175"/>
      <c r="AB4" s="1175"/>
      <c r="AC4" s="1175"/>
      <c r="AD4" s="1175"/>
      <c r="AE4" s="1175"/>
      <c r="AF4" s="1175"/>
      <c r="AG4" s="1175"/>
      <c r="AH4" s="1175"/>
      <c r="AI4" s="1175"/>
      <c r="AJ4" s="1175"/>
      <c r="AK4" s="1175"/>
      <c r="AL4" s="1175"/>
      <c r="AM4" s="1175"/>
      <c r="AN4" s="1175"/>
      <c r="AO4" s="1175"/>
      <c r="AP4" s="1175"/>
      <c r="AQ4" s="1175"/>
      <c r="AR4" s="1175"/>
      <c r="AS4" s="1175"/>
      <c r="AT4" s="1175"/>
      <c r="AU4" s="1175"/>
      <c r="AV4" s="1175"/>
      <c r="AW4" s="1175"/>
      <c r="AX4" s="1175"/>
      <c r="AY4" s="1175"/>
      <c r="AZ4" s="1175"/>
      <c r="BA4" s="1175"/>
      <c r="BB4" s="1175"/>
      <c r="BC4" s="1175"/>
      <c r="BD4" s="1175"/>
      <c r="BE4" s="1175"/>
      <c r="BF4" s="1175"/>
      <c r="BG4" s="1175"/>
      <c r="BH4" s="1175"/>
      <c r="BI4" s="1175"/>
      <c r="BJ4" s="1175"/>
      <c r="BK4" s="1175"/>
      <c r="BL4" s="1175"/>
      <c r="BM4" s="1175"/>
      <c r="BN4" s="1175"/>
      <c r="BO4" s="1175"/>
      <c r="BP4" s="1175"/>
      <c r="BQ4" s="1175"/>
      <c r="BR4" s="1175"/>
      <c r="BS4" s="1175"/>
      <c r="BT4" s="1175"/>
      <c r="BU4" s="1175"/>
      <c r="BV4" s="1175"/>
      <c r="BW4" s="1175"/>
      <c r="BX4" s="1175"/>
      <c r="BY4" s="1175"/>
      <c r="BZ4" s="1175"/>
      <c r="CA4" s="1175"/>
      <c r="CB4" s="1175"/>
      <c r="CC4" s="1175"/>
      <c r="CD4" s="1175"/>
      <c r="CE4" s="1175"/>
      <c r="CF4" s="1175"/>
      <c r="CG4" s="1175"/>
      <c r="CH4" s="1175"/>
      <c r="CI4" s="1175"/>
      <c r="CJ4" s="1175"/>
      <c r="CK4" s="1175"/>
      <c r="CL4" s="1175"/>
      <c r="CM4" s="1175"/>
      <c r="CN4" s="1175"/>
      <c r="CO4" s="1175"/>
      <c r="CP4" s="1175"/>
      <c r="CQ4" s="1175"/>
      <c r="CR4" s="1175"/>
      <c r="CS4" s="1175"/>
      <c r="CT4" s="1175"/>
      <c r="CU4" s="1175"/>
      <c r="CV4" s="1175"/>
      <c r="CW4" s="1175"/>
      <c r="CX4" s="1175"/>
      <c r="CY4" s="1175"/>
      <c r="CZ4" s="1175"/>
      <c r="DA4" s="1175"/>
      <c r="DB4" s="1175"/>
      <c r="DC4" s="1175"/>
      <c r="DD4" s="1175"/>
      <c r="DE4" s="1175"/>
      <c r="DF4" s="1175"/>
      <c r="DG4" s="1175"/>
      <c r="DH4" s="1175"/>
      <c r="DI4" s="1175"/>
      <c r="DJ4" s="1175"/>
      <c r="DK4" s="1175"/>
      <c r="DL4" s="1175"/>
      <c r="DM4" s="1175"/>
      <c r="DN4" s="1175"/>
      <c r="DO4" s="1175"/>
      <c r="DP4" s="1175"/>
      <c r="DQ4" s="1175"/>
      <c r="DR4" s="1175"/>
      <c r="DS4" s="1175"/>
      <c r="DT4" s="1175"/>
      <c r="DU4" s="1175"/>
      <c r="DV4" s="1175"/>
      <c r="DW4" s="1175"/>
      <c r="DX4" s="1175"/>
      <c r="DY4" s="1175"/>
      <c r="DZ4" s="1175"/>
      <c r="EA4" s="1175"/>
      <c r="EB4" s="1175"/>
      <c r="EC4" s="1175"/>
      <c r="ED4" s="1175"/>
      <c r="EE4" s="1175"/>
      <c r="EF4" s="1175"/>
      <c r="EG4" s="1175"/>
      <c r="EH4" s="1175"/>
      <c r="EI4" s="1175"/>
      <c r="EJ4" s="1175"/>
      <c r="EK4" s="1175"/>
      <c r="EL4" s="1175"/>
      <c r="EM4" s="1175"/>
      <c r="EN4" s="1175"/>
      <c r="EO4" s="1175"/>
      <c r="EP4" s="1175"/>
      <c r="EQ4" s="1175"/>
      <c r="ER4" s="1175"/>
      <c r="ES4" s="1175"/>
      <c r="ET4" s="1175"/>
      <c r="EU4" s="1175"/>
    </row>
    <row r="5" spans="1:151">
      <c r="A5" s="25" t="s">
        <v>260</v>
      </c>
      <c r="B5" s="108">
        <v>45881</v>
      </c>
      <c r="C5" s="26"/>
      <c r="D5" s="1178"/>
      <c r="E5" s="1175"/>
      <c r="F5" s="1175"/>
      <c r="G5" s="1175"/>
      <c r="H5" s="1175"/>
      <c r="I5" s="1175"/>
      <c r="J5" s="1175"/>
      <c r="K5" s="1175"/>
      <c r="L5" s="1175"/>
      <c r="M5" s="1175"/>
      <c r="N5" s="1175"/>
      <c r="O5" s="1175"/>
      <c r="P5" s="1175"/>
      <c r="Q5" s="1175"/>
      <c r="R5" s="1175"/>
      <c r="S5" s="1175"/>
      <c r="T5" s="1175"/>
      <c r="U5" s="1175"/>
      <c r="V5" s="1175"/>
      <c r="W5" s="1175"/>
      <c r="X5" s="1175"/>
      <c r="Y5" s="1175"/>
      <c r="Z5" s="1175"/>
      <c r="AA5" s="1175"/>
      <c r="AB5" s="1175"/>
      <c r="AC5" s="1175"/>
      <c r="AD5" s="1175"/>
      <c r="AE5" s="1175"/>
      <c r="AF5" s="1175"/>
      <c r="AG5" s="1175"/>
      <c r="AH5" s="1175"/>
      <c r="AI5" s="1175"/>
      <c r="AJ5" s="1175"/>
      <c r="AK5" s="1175"/>
      <c r="AL5" s="1175"/>
      <c r="AM5" s="1175"/>
      <c r="AN5" s="1175"/>
      <c r="AO5" s="1175"/>
      <c r="AP5" s="1175"/>
      <c r="AQ5" s="1175"/>
      <c r="AR5" s="1175"/>
      <c r="AS5" s="1175"/>
      <c r="AT5" s="1175"/>
      <c r="AU5" s="1175"/>
      <c r="AV5" s="1175"/>
      <c r="AW5" s="1175"/>
      <c r="AX5" s="1175"/>
      <c r="AY5" s="1175"/>
      <c r="AZ5" s="1175"/>
      <c r="BA5" s="1175"/>
      <c r="BB5" s="1175"/>
      <c r="BC5" s="1175"/>
      <c r="BD5" s="1175"/>
      <c r="BE5" s="1175"/>
      <c r="BF5" s="1175"/>
      <c r="BG5" s="1175"/>
      <c r="BH5" s="1175"/>
      <c r="BI5" s="1175"/>
      <c r="BJ5" s="1175"/>
      <c r="BK5" s="1175"/>
      <c r="BL5" s="1175"/>
      <c r="BM5" s="1175"/>
      <c r="BN5" s="1175"/>
      <c r="BO5" s="1175"/>
      <c r="BP5" s="1175"/>
      <c r="BQ5" s="1175"/>
      <c r="BR5" s="1175"/>
      <c r="BS5" s="1175"/>
      <c r="BT5" s="1175"/>
      <c r="BU5" s="1175"/>
      <c r="BV5" s="1175"/>
      <c r="BW5" s="1175"/>
      <c r="BX5" s="1175"/>
      <c r="BY5" s="1175"/>
      <c r="BZ5" s="1175"/>
      <c r="CA5" s="1175"/>
      <c r="CB5" s="1175"/>
      <c r="CC5" s="1175"/>
      <c r="CD5" s="1175"/>
      <c r="CE5" s="1175"/>
      <c r="CF5" s="1175"/>
      <c r="CG5" s="1175"/>
      <c r="CH5" s="1175"/>
      <c r="CI5" s="1175"/>
      <c r="CJ5" s="1175"/>
      <c r="CK5" s="1175"/>
      <c r="CL5" s="1175"/>
      <c r="CM5" s="1175"/>
      <c r="CN5" s="1175"/>
      <c r="CO5" s="1175"/>
      <c r="CP5" s="1175"/>
      <c r="CQ5" s="1175"/>
      <c r="CR5" s="1175"/>
      <c r="CS5" s="1175"/>
      <c r="CT5" s="1175"/>
      <c r="CU5" s="1175"/>
      <c r="CV5" s="1175"/>
      <c r="CW5" s="1175"/>
      <c r="CX5" s="1175"/>
      <c r="CY5" s="1175"/>
      <c r="CZ5" s="1175"/>
      <c r="DA5" s="1175"/>
      <c r="DB5" s="1175"/>
      <c r="DC5" s="1175"/>
      <c r="DD5" s="1175"/>
      <c r="DE5" s="1175"/>
      <c r="DF5" s="1175"/>
      <c r="DG5" s="1175"/>
      <c r="DH5" s="1175"/>
      <c r="DI5" s="1175"/>
      <c r="DJ5" s="1175"/>
      <c r="DK5" s="1175"/>
      <c r="DL5" s="1175"/>
      <c r="DM5" s="1175"/>
      <c r="DN5" s="1175"/>
      <c r="DO5" s="1175"/>
      <c r="DP5" s="1175"/>
      <c r="DQ5" s="1175"/>
      <c r="DR5" s="1175"/>
      <c r="DS5" s="1175"/>
      <c r="DT5" s="1175"/>
      <c r="DU5" s="1175"/>
      <c r="DV5" s="1175"/>
      <c r="DW5" s="1175"/>
      <c r="DX5" s="1175"/>
      <c r="DY5" s="1175"/>
      <c r="DZ5" s="1175"/>
      <c r="EA5" s="1175"/>
      <c r="EB5" s="1175"/>
      <c r="EC5" s="1175"/>
      <c r="ED5" s="1175"/>
      <c r="EE5" s="1175"/>
      <c r="EF5" s="1175"/>
      <c r="EG5" s="1175"/>
      <c r="EH5" s="1175"/>
      <c r="EI5" s="1175"/>
      <c r="EJ5" s="1175"/>
      <c r="EK5" s="1175"/>
      <c r="EL5" s="1175"/>
      <c r="EM5" s="1175"/>
      <c r="EN5" s="1175"/>
      <c r="EO5" s="1175"/>
      <c r="EP5" s="1175"/>
      <c r="EQ5" s="1175"/>
      <c r="ER5" s="1175"/>
      <c r="ES5" s="1175"/>
      <c r="ET5" s="1175"/>
      <c r="EU5" s="1175"/>
    </row>
    <row r="6" spans="1:151" hidden="1">
      <c r="A6" s="25" t="s">
        <v>261</v>
      </c>
      <c r="B6" s="1793"/>
      <c r="C6" s="28"/>
      <c r="D6" s="1182"/>
      <c r="E6" s="1183"/>
      <c r="F6" s="1183"/>
      <c r="G6" s="1183"/>
      <c r="H6" s="1183"/>
      <c r="I6" s="1183"/>
      <c r="J6" s="1183"/>
      <c r="K6" s="1183"/>
      <c r="L6" s="1183"/>
      <c r="M6" s="1183"/>
      <c r="N6" s="1183"/>
      <c r="O6" s="1183"/>
      <c r="P6" s="1183"/>
      <c r="Q6" s="1183"/>
      <c r="R6" s="1183"/>
      <c r="S6" s="1183"/>
      <c r="T6" s="1183"/>
      <c r="U6" s="1183"/>
      <c r="V6" s="1183"/>
      <c r="W6" s="1183"/>
      <c r="X6" s="1183"/>
      <c r="Y6" s="1183"/>
      <c r="Z6" s="1183"/>
      <c r="AA6" s="1183"/>
      <c r="AB6" s="1183"/>
      <c r="AC6" s="1183"/>
      <c r="AD6" s="1183"/>
      <c r="AE6" s="1183"/>
      <c r="AF6" s="1183"/>
      <c r="AG6" s="1183"/>
      <c r="AH6" s="1183"/>
      <c r="AI6" s="1183"/>
      <c r="AJ6" s="1183"/>
      <c r="AK6" s="1183"/>
      <c r="AL6" s="1183"/>
      <c r="AM6" s="1183"/>
      <c r="AN6" s="1183"/>
      <c r="AO6" s="1183"/>
      <c r="AP6" s="1183"/>
      <c r="AQ6" s="1183"/>
      <c r="AR6" s="1183"/>
      <c r="AS6" s="1183"/>
      <c r="AT6" s="1183"/>
      <c r="AU6" s="1183"/>
      <c r="AV6" s="1183"/>
      <c r="AW6" s="1183"/>
      <c r="AX6" s="1183"/>
      <c r="AY6" s="1183"/>
      <c r="AZ6" s="1183"/>
      <c r="BA6" s="1183"/>
      <c r="BB6" s="1183"/>
      <c r="BC6" s="1183"/>
      <c r="BD6" s="1183"/>
      <c r="BE6" s="1183"/>
      <c r="BF6" s="1183"/>
      <c r="BG6" s="1183"/>
      <c r="BH6" s="1183"/>
      <c r="BI6" s="1183"/>
      <c r="BJ6" s="1183"/>
      <c r="BK6" s="1183"/>
      <c r="BL6" s="1183"/>
      <c r="BM6" s="1183"/>
      <c r="BN6" s="1183"/>
      <c r="BO6" s="1183"/>
      <c r="BP6" s="1183"/>
      <c r="BQ6" s="1183"/>
      <c r="BR6" s="1183"/>
      <c r="BS6" s="1183"/>
      <c r="BT6" s="1183"/>
      <c r="BU6" s="1183"/>
      <c r="BV6" s="1183"/>
      <c r="BW6" s="1183"/>
      <c r="BX6" s="1183"/>
      <c r="BY6" s="1183"/>
      <c r="BZ6" s="1183"/>
      <c r="CA6" s="1183"/>
      <c r="CB6" s="1183"/>
      <c r="CC6" s="1183"/>
      <c r="CD6" s="1183"/>
      <c r="CE6" s="1183"/>
      <c r="CF6" s="1183"/>
      <c r="CG6" s="1183"/>
      <c r="CH6" s="1183"/>
      <c r="CI6" s="1183"/>
      <c r="CJ6" s="1183"/>
      <c r="CK6" s="1183"/>
      <c r="CL6" s="1183"/>
      <c r="CM6" s="1183"/>
      <c r="CN6" s="1183"/>
      <c r="CO6" s="1183"/>
      <c r="CP6" s="1183"/>
      <c r="CQ6" s="1183"/>
      <c r="CR6" s="1183"/>
      <c r="CS6" s="1183"/>
      <c r="CT6" s="1183"/>
      <c r="CU6" s="1183"/>
      <c r="CV6" s="1183"/>
      <c r="CW6" s="1183"/>
      <c r="CX6" s="1183"/>
      <c r="CY6" s="1183"/>
      <c r="CZ6" s="1183"/>
      <c r="DA6" s="1183"/>
      <c r="DB6" s="1183"/>
      <c r="DC6" s="1183"/>
      <c r="DD6" s="1183"/>
      <c r="DE6" s="1183"/>
      <c r="DF6" s="1183"/>
      <c r="DG6" s="1183"/>
      <c r="DH6" s="1183"/>
      <c r="DI6" s="1183"/>
      <c r="DJ6" s="1183"/>
      <c r="DK6" s="1183"/>
      <c r="DL6" s="1183"/>
      <c r="DM6" s="1183"/>
      <c r="DN6" s="1183"/>
      <c r="DO6" s="1183"/>
      <c r="DP6" s="1183"/>
      <c r="DQ6" s="1183"/>
      <c r="DR6" s="1183"/>
      <c r="DS6" s="1183"/>
      <c r="DT6" s="1183"/>
      <c r="DU6" s="1183"/>
      <c r="DV6" s="1183"/>
      <c r="DW6" s="1183"/>
      <c r="DX6" s="1183"/>
      <c r="DY6" s="1183"/>
      <c r="DZ6" s="1183"/>
      <c r="EA6" s="1183"/>
      <c r="EB6" s="1183"/>
      <c r="EC6" s="1183"/>
      <c r="ED6" s="1183"/>
      <c r="EE6" s="1183"/>
      <c r="EF6" s="1183"/>
      <c r="EG6" s="1183"/>
      <c r="EH6" s="1183"/>
      <c r="EI6" s="1183"/>
      <c r="EJ6" s="1183"/>
      <c r="EK6" s="1183"/>
      <c r="EL6" s="1183"/>
      <c r="EM6" s="1183"/>
      <c r="EN6" s="1183"/>
      <c r="EO6" s="1183"/>
      <c r="EP6" s="1183"/>
      <c r="EQ6" s="1183"/>
      <c r="ER6" s="1183"/>
      <c r="ES6" s="1183"/>
      <c r="ET6" s="1183"/>
      <c r="EU6" s="1183"/>
    </row>
    <row r="7" spans="1:151" ht="60">
      <c r="A7" s="29" t="s">
        <v>262</v>
      </c>
      <c r="B7" s="1164" t="s">
        <v>35</v>
      </c>
      <c r="C7" s="31" t="s">
        <v>35</v>
      </c>
      <c r="D7" s="31"/>
      <c r="E7" s="32"/>
      <c r="F7" s="33" t="s">
        <v>263</v>
      </c>
      <c r="G7" s="30" t="s">
        <v>60</v>
      </c>
      <c r="H7" s="31"/>
      <c r="I7" s="31"/>
      <c r="J7" s="31" t="s">
        <v>264</v>
      </c>
      <c r="K7" s="31"/>
      <c r="L7" s="31"/>
      <c r="M7" s="31"/>
      <c r="N7" s="31"/>
      <c r="O7" s="31"/>
      <c r="P7" s="31"/>
      <c r="Q7" s="31"/>
      <c r="R7" s="31"/>
      <c r="S7" s="31"/>
      <c r="T7" s="31"/>
      <c r="U7" s="31"/>
      <c r="V7" s="31"/>
      <c r="W7" s="31"/>
      <c r="X7" s="31"/>
      <c r="Y7" s="31"/>
      <c r="Z7" s="31"/>
      <c r="AA7" s="31"/>
      <c r="AB7" s="31"/>
      <c r="AC7" s="31"/>
      <c r="AD7" s="31"/>
      <c r="AE7" s="31"/>
      <c r="AF7" s="31"/>
      <c r="AG7" s="1804"/>
      <c r="AH7" s="1800"/>
      <c r="AI7" s="1804"/>
      <c r="AJ7" s="31"/>
      <c r="AK7" s="1800"/>
      <c r="AL7" s="31"/>
      <c r="AM7" s="34"/>
      <c r="AN7" s="31"/>
      <c r="AO7" s="31"/>
      <c r="AP7" s="31"/>
      <c r="AQ7" s="31"/>
      <c r="AR7" s="31"/>
      <c r="AS7" s="31"/>
      <c r="AT7" s="31"/>
      <c r="AU7" s="31"/>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1"/>
      <c r="BX7" s="31"/>
      <c r="BY7" s="31"/>
      <c r="BZ7" s="31"/>
      <c r="CA7" s="31"/>
      <c r="CB7" s="31"/>
      <c r="CC7" s="31"/>
      <c r="CD7" s="31"/>
      <c r="CE7" s="31"/>
      <c r="CF7" s="31"/>
      <c r="CG7" s="31"/>
      <c r="CH7" s="31"/>
      <c r="CI7" s="31"/>
      <c r="CJ7" s="31"/>
      <c r="CK7" s="31"/>
      <c r="CL7" s="31"/>
      <c r="CM7" s="31"/>
      <c r="CN7" s="31"/>
      <c r="CO7" s="31"/>
      <c r="CP7" s="31"/>
      <c r="CQ7" s="31"/>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7"/>
      <c r="EM7" s="37"/>
      <c r="EN7" s="37"/>
      <c r="EO7" s="37"/>
      <c r="EP7" s="37"/>
      <c r="EQ7" s="37"/>
      <c r="ER7" s="37"/>
      <c r="ES7" s="37"/>
      <c r="ET7" s="37"/>
      <c r="EU7" s="37"/>
    </row>
    <row r="8" spans="1:151" ht="45">
      <c r="A8" s="29" t="s">
        <v>265</v>
      </c>
      <c r="B8" s="1164" t="s">
        <v>28</v>
      </c>
      <c r="C8" s="31"/>
      <c r="D8" s="38"/>
      <c r="E8" s="39" t="s">
        <v>266</v>
      </c>
      <c r="F8" s="30" t="s">
        <v>46</v>
      </c>
      <c r="G8" s="31"/>
      <c r="H8" s="31"/>
      <c r="I8" s="31"/>
      <c r="J8" s="31"/>
      <c r="K8" s="31"/>
      <c r="L8" s="31"/>
      <c r="M8" s="31"/>
      <c r="N8" s="38"/>
      <c r="O8" s="40" t="s">
        <v>267</v>
      </c>
      <c r="P8" s="41"/>
      <c r="Q8" s="42"/>
      <c r="R8" s="43"/>
      <c r="S8" s="43"/>
      <c r="T8" s="43"/>
      <c r="U8" s="43"/>
      <c r="V8" s="43"/>
      <c r="W8" s="43"/>
      <c r="X8" s="43"/>
      <c r="Y8" s="43"/>
      <c r="Z8" s="43"/>
      <c r="AA8" s="43"/>
      <c r="AB8" s="43"/>
      <c r="AC8" s="43"/>
      <c r="AD8" s="43"/>
      <c r="AE8" s="43"/>
      <c r="AF8" s="43"/>
      <c r="AG8" s="1805"/>
      <c r="AH8" s="1814"/>
      <c r="AI8" s="1809"/>
      <c r="AJ8" s="41" t="s">
        <v>268</v>
      </c>
      <c r="AK8" s="1801"/>
      <c r="AL8" s="42"/>
      <c r="AM8" s="44"/>
      <c r="AN8" s="43"/>
      <c r="AO8" s="43"/>
      <c r="AP8" s="43"/>
      <c r="AQ8" s="43"/>
      <c r="AR8" s="43"/>
      <c r="AS8" s="43"/>
      <c r="AT8" s="45"/>
      <c r="AU8" s="41" t="s">
        <v>269</v>
      </c>
      <c r="AV8" s="30"/>
      <c r="AW8" s="46"/>
      <c r="AX8" s="31"/>
      <c r="AY8" s="31"/>
      <c r="AZ8" s="31"/>
      <c r="BA8" s="31"/>
      <c r="BB8" s="31"/>
      <c r="BC8" s="31"/>
      <c r="BD8" s="31"/>
      <c r="BE8" s="31"/>
      <c r="BF8" s="31"/>
      <c r="BG8" s="31"/>
      <c r="BH8" s="31"/>
      <c r="BI8" s="31"/>
      <c r="BJ8" s="31"/>
      <c r="BK8" s="31"/>
      <c r="BL8" s="31"/>
      <c r="BM8" s="31"/>
      <c r="BN8" s="31"/>
      <c r="BO8" s="47"/>
      <c r="BP8" s="47"/>
      <c r="BQ8" s="47"/>
      <c r="BR8" s="47"/>
      <c r="BS8" s="31"/>
      <c r="BT8" s="31"/>
      <c r="BU8" s="31"/>
      <c r="BV8" s="38"/>
      <c r="BW8" s="30" t="s">
        <v>270</v>
      </c>
      <c r="BX8" s="30"/>
      <c r="BY8" s="31"/>
      <c r="BZ8" s="31"/>
      <c r="CA8" s="31"/>
      <c r="CB8" s="31"/>
      <c r="CC8" s="31"/>
      <c r="CD8" s="31"/>
      <c r="CE8" s="31"/>
      <c r="CF8" s="31"/>
      <c r="CG8" s="31"/>
      <c r="CH8" s="31"/>
      <c r="CI8" s="31"/>
      <c r="CJ8" s="1190"/>
      <c r="CK8" s="1175"/>
      <c r="CL8" s="1175"/>
      <c r="CM8" s="1175"/>
      <c r="CN8" s="1175"/>
      <c r="CO8" s="1175"/>
      <c r="CP8" s="1175"/>
      <c r="CQ8" s="1175"/>
      <c r="CR8" s="1175"/>
      <c r="CS8" s="1175"/>
      <c r="CT8" s="1175"/>
      <c r="CU8" s="1175"/>
      <c r="CV8" s="1175"/>
      <c r="CW8" s="1175"/>
      <c r="CX8" s="1175"/>
      <c r="CY8" s="1175"/>
      <c r="CZ8" s="1175"/>
      <c r="DA8" s="1175"/>
      <c r="DB8" s="1175"/>
      <c r="DC8" s="1175"/>
      <c r="DD8" s="1175"/>
      <c r="DE8" s="1175"/>
      <c r="DF8" s="1175"/>
      <c r="DG8" s="1175"/>
      <c r="DH8" s="1175"/>
      <c r="DI8" s="1175"/>
      <c r="DJ8" s="1175"/>
      <c r="DK8" s="1175"/>
      <c r="DL8" s="1175"/>
      <c r="DM8" s="1175"/>
      <c r="DN8" s="1175"/>
      <c r="DO8" s="1175"/>
      <c r="DP8" s="1175"/>
      <c r="DQ8" s="1175"/>
      <c r="DR8" s="1175"/>
      <c r="DS8" s="1175"/>
      <c r="DT8" s="1175"/>
      <c r="DU8" s="1175"/>
      <c r="DV8" s="1175"/>
      <c r="DW8" s="1175"/>
      <c r="DX8" s="1175"/>
      <c r="DY8" s="1175"/>
      <c r="DZ8" s="1175"/>
      <c r="EA8" s="1175"/>
      <c r="EB8" s="1175"/>
      <c r="EC8" s="1175"/>
      <c r="ED8" s="1175"/>
      <c r="EE8" s="1175"/>
      <c r="EF8" s="1175"/>
      <c r="EG8" s="1175"/>
      <c r="EH8" s="1175"/>
      <c r="EI8" s="1175"/>
      <c r="EJ8" s="1175"/>
      <c r="EK8" s="1175"/>
      <c r="EL8" s="1175"/>
      <c r="EM8" s="1175"/>
      <c r="EN8" s="1175"/>
      <c r="EO8" s="1175"/>
      <c r="EP8" s="1175"/>
      <c r="EQ8" s="1175"/>
      <c r="ER8" s="1175"/>
      <c r="ES8" s="1175"/>
      <c r="ET8" s="1175"/>
      <c r="EU8" s="1175"/>
    </row>
    <row r="9" spans="1:151" ht="16.5" customHeight="1" thickBot="1">
      <c r="A9" s="1191" t="s">
        <v>271</v>
      </c>
      <c r="B9" s="1183"/>
      <c r="C9" s="1183"/>
      <c r="D9" s="1183"/>
      <c r="E9" s="1183"/>
      <c r="F9" s="1183"/>
      <c r="G9" s="1183"/>
      <c r="H9" s="1183"/>
      <c r="I9" s="1183"/>
      <c r="J9" s="1183"/>
      <c r="K9" s="1183"/>
      <c r="L9" s="1183"/>
      <c r="M9" s="1183"/>
      <c r="N9" s="1183"/>
      <c r="O9" s="1183"/>
      <c r="P9" s="1183"/>
      <c r="Q9" s="1183"/>
      <c r="R9" s="1183"/>
      <c r="S9" s="1183"/>
      <c r="T9" s="1183"/>
      <c r="U9" s="1183"/>
      <c r="V9" s="1183"/>
      <c r="W9" s="1183"/>
      <c r="X9" s="1183"/>
      <c r="Y9" s="1183"/>
      <c r="Z9" s="1183"/>
      <c r="AA9" s="1183"/>
      <c r="AB9" s="1183"/>
      <c r="AC9" s="1183"/>
      <c r="AD9" s="1183"/>
      <c r="AE9" s="1183"/>
      <c r="AF9" s="1183"/>
      <c r="AG9" s="1183"/>
      <c r="AH9" s="1183"/>
      <c r="AI9" s="1183"/>
      <c r="AJ9" s="1183"/>
      <c r="AK9" s="1183"/>
      <c r="AL9" s="1183"/>
      <c r="AM9" s="1183"/>
      <c r="AN9" s="1183"/>
      <c r="AO9" s="1183"/>
      <c r="AP9" s="1183"/>
      <c r="AQ9" s="1183"/>
      <c r="AR9" s="1183"/>
      <c r="AS9" s="1183"/>
      <c r="AT9" s="1183"/>
      <c r="AU9" s="1183"/>
      <c r="AV9" s="1183"/>
      <c r="AW9" s="1183"/>
      <c r="AX9" s="1183"/>
      <c r="AY9" s="1183"/>
      <c r="AZ9" s="1183"/>
      <c r="BA9" s="1183"/>
      <c r="BB9" s="1183"/>
      <c r="BC9" s="1183"/>
      <c r="BD9" s="1183"/>
      <c r="BE9" s="1183"/>
      <c r="BF9" s="1183"/>
      <c r="BG9" s="1183"/>
      <c r="BH9" s="1183"/>
      <c r="BI9" s="1183"/>
      <c r="BJ9" s="1183"/>
      <c r="BK9" s="1183"/>
      <c r="BL9" s="1183"/>
      <c r="BM9" s="1183"/>
      <c r="BN9" s="1183"/>
      <c r="BO9" s="1183"/>
      <c r="BP9" s="1183"/>
      <c r="BQ9" s="1183"/>
      <c r="BR9" s="1183"/>
      <c r="BS9" s="1183"/>
      <c r="BT9" s="1183"/>
      <c r="BU9" s="1183"/>
      <c r="BV9" s="1183"/>
      <c r="BW9" s="1183"/>
      <c r="BX9" s="1183"/>
      <c r="BY9" s="1183"/>
      <c r="BZ9" s="1183"/>
      <c r="CA9" s="1183"/>
      <c r="CB9" s="1183"/>
      <c r="CC9" s="1183"/>
      <c r="CD9" s="1183"/>
      <c r="CE9" s="1183"/>
      <c r="CF9" s="1183"/>
      <c r="CG9" s="1183"/>
      <c r="CH9" s="1183"/>
      <c r="CI9" s="1183"/>
      <c r="CJ9" s="1183"/>
      <c r="CK9" s="1183"/>
      <c r="CL9" s="1183"/>
      <c r="CM9" s="1183"/>
      <c r="CN9" s="1183"/>
      <c r="CO9" s="1183"/>
      <c r="CP9" s="1183"/>
      <c r="CQ9" s="1183"/>
      <c r="CR9" s="1183"/>
      <c r="CS9" s="1183"/>
      <c r="CT9" s="1183"/>
      <c r="CU9" s="1183"/>
      <c r="CV9" s="1183"/>
      <c r="CW9" s="1183"/>
      <c r="CX9" s="1183"/>
      <c r="CY9" s="1183"/>
      <c r="CZ9" s="1183"/>
      <c r="DA9" s="1183"/>
      <c r="DB9" s="1183"/>
      <c r="DC9" s="1183"/>
      <c r="DD9" s="1183"/>
      <c r="DE9" s="1183"/>
      <c r="DF9" s="1183"/>
      <c r="DG9" s="1183"/>
      <c r="DH9" s="1183"/>
      <c r="DI9" s="1183"/>
      <c r="DJ9" s="1183"/>
      <c r="DK9" s="1183"/>
      <c r="DL9" s="1183"/>
      <c r="DM9" s="1183"/>
      <c r="DN9" s="1183"/>
      <c r="DO9" s="1183"/>
      <c r="DP9" s="1183"/>
      <c r="DQ9" s="1183"/>
      <c r="DR9" s="1183"/>
      <c r="DS9" s="1183"/>
      <c r="DT9" s="1183"/>
      <c r="DU9" s="1183"/>
      <c r="DV9" s="1183"/>
      <c r="DW9" s="1183"/>
      <c r="DX9" s="1183"/>
      <c r="DY9" s="1183"/>
      <c r="DZ9" s="1183"/>
      <c r="EA9" s="1183"/>
      <c r="EB9" s="1183"/>
      <c r="EC9" s="1183"/>
      <c r="ED9" s="1183"/>
      <c r="EE9" s="1183"/>
      <c r="EF9" s="1183"/>
      <c r="EG9" s="1183"/>
      <c r="EH9" s="1183"/>
      <c r="EI9" s="1183"/>
      <c r="EJ9" s="1183"/>
      <c r="EK9" s="1183"/>
      <c r="EL9" s="1183"/>
      <c r="EM9" s="1183"/>
      <c r="EN9" s="1183"/>
      <c r="EO9" s="1183"/>
      <c r="EP9" s="1183"/>
      <c r="EQ9" s="1183"/>
      <c r="ER9" s="1183"/>
      <c r="ES9" s="1183"/>
      <c r="ET9" s="1183"/>
      <c r="EU9" s="1183"/>
    </row>
    <row r="10" spans="1:151" ht="15" customHeight="1" thickBot="1">
      <c r="A10" s="1783" t="s">
        <v>272</v>
      </c>
      <c r="B10" s="1784"/>
      <c r="C10" s="1784"/>
      <c r="D10" s="1784"/>
      <c r="E10" s="1784"/>
      <c r="F10" s="1784"/>
      <c r="G10" s="1784"/>
      <c r="H10" s="1784"/>
      <c r="I10" s="1784"/>
      <c r="J10" s="1784"/>
      <c r="K10" s="1784"/>
      <c r="L10" s="1784"/>
      <c r="M10" s="1784"/>
      <c r="N10" s="1784"/>
      <c r="O10" s="1784"/>
      <c r="P10" s="1784"/>
      <c r="Q10" s="1784"/>
      <c r="R10" s="1784"/>
      <c r="S10" s="1784"/>
      <c r="T10" s="1784"/>
      <c r="U10" s="1784"/>
      <c r="V10" s="1784"/>
      <c r="W10" s="1784"/>
      <c r="X10" s="1784"/>
      <c r="Y10" s="1784"/>
      <c r="Z10" s="1784"/>
      <c r="AA10" s="1784"/>
      <c r="AB10" s="1784"/>
      <c r="AC10" s="1784"/>
      <c r="AD10" s="1784"/>
      <c r="AE10" s="1784"/>
      <c r="AF10" s="1785"/>
      <c r="AG10" s="1783" t="s">
        <v>273</v>
      </c>
      <c r="AH10" s="1784"/>
      <c r="AI10" s="1784"/>
      <c r="AJ10" s="1784"/>
      <c r="AK10" s="1784"/>
      <c r="AL10" s="1784"/>
      <c r="AM10" s="1784"/>
      <c r="AN10" s="1784"/>
      <c r="AO10" s="1784"/>
      <c r="AP10" s="1784"/>
      <c r="AQ10" s="1784"/>
      <c r="AR10" s="1784"/>
      <c r="AS10" s="1784"/>
      <c r="AT10" s="1784"/>
      <c r="AU10" s="1784"/>
      <c r="AV10" s="1790"/>
      <c r="AW10" s="1790"/>
      <c r="AX10" s="1790"/>
      <c r="AY10" s="1790"/>
      <c r="AZ10" s="1790"/>
      <c r="BA10" s="1790"/>
      <c r="BB10" s="1790"/>
      <c r="BC10" s="1790"/>
      <c r="BD10" s="1790"/>
      <c r="BE10" s="1790"/>
      <c r="BF10" s="1790"/>
      <c r="BG10" s="1790"/>
      <c r="BH10" s="1790"/>
      <c r="BI10" s="1790"/>
      <c r="BJ10" s="1790"/>
      <c r="BK10" s="1790"/>
      <c r="BL10" s="1790"/>
      <c r="BM10" s="1790"/>
      <c r="BN10" s="1791"/>
      <c r="BO10" s="1189"/>
      <c r="BP10" s="1175"/>
      <c r="BQ10" s="1175"/>
      <c r="BR10" s="1175"/>
      <c r="BS10" s="1175"/>
      <c r="BT10" s="1175"/>
      <c r="BU10" s="1175"/>
      <c r="BV10" s="1175"/>
      <c r="BW10" s="1175"/>
      <c r="BX10" s="1175"/>
      <c r="BY10" s="1175"/>
      <c r="BZ10" s="1175"/>
      <c r="CA10" s="1175"/>
      <c r="CB10" s="1175"/>
      <c r="CC10" s="1175"/>
      <c r="CD10" s="1175"/>
      <c r="CE10" s="1175"/>
      <c r="CF10" s="1175"/>
      <c r="CG10" s="1175"/>
      <c r="CH10" s="1175"/>
      <c r="CI10" s="1175"/>
      <c r="CJ10" s="1175"/>
      <c r="CK10" s="1175"/>
      <c r="CL10" s="1175"/>
      <c r="CM10" s="1175"/>
      <c r="CN10" s="1175"/>
      <c r="CO10" s="1175"/>
      <c r="CP10" s="1175"/>
      <c r="CQ10" s="1175"/>
      <c r="CR10" s="1175"/>
      <c r="CS10" s="1175"/>
      <c r="CT10" s="1175"/>
      <c r="CU10" s="1175"/>
      <c r="CV10" s="1175"/>
      <c r="CW10" s="1175"/>
      <c r="CX10" s="1175"/>
      <c r="CY10" s="1175"/>
      <c r="CZ10" s="1175"/>
      <c r="DA10" s="1175"/>
      <c r="DB10" s="1175"/>
      <c r="DC10" s="1175"/>
      <c r="DD10" s="1175"/>
      <c r="DE10" s="1175"/>
      <c r="DF10" s="1175"/>
      <c r="DG10" s="1175"/>
      <c r="DH10" s="1175"/>
      <c r="DI10" s="1175"/>
      <c r="DJ10" s="1175"/>
      <c r="DK10" s="1175"/>
      <c r="DL10" s="1175"/>
      <c r="DM10" s="1175"/>
      <c r="DN10" s="1175"/>
      <c r="DO10" s="1175"/>
      <c r="DP10" s="1175"/>
      <c r="DQ10" s="1175"/>
      <c r="DR10" s="1175"/>
      <c r="DS10" s="1175"/>
      <c r="DT10" s="1175"/>
      <c r="DU10" s="1175"/>
      <c r="DV10" s="1175"/>
      <c r="DW10" s="1175"/>
      <c r="DX10" s="1175"/>
      <c r="DY10" s="1175"/>
      <c r="DZ10" s="1175"/>
      <c r="EA10" s="1175"/>
      <c r="EB10" s="1175"/>
      <c r="EC10" s="1175"/>
      <c r="ED10" s="1175"/>
      <c r="EE10" s="1175"/>
      <c r="EF10" s="1175"/>
      <c r="EG10" s="1175"/>
      <c r="EH10" s="1175"/>
      <c r="EI10" s="1188"/>
      <c r="EJ10" s="1184" t="s">
        <v>222</v>
      </c>
      <c r="EK10" s="1185"/>
      <c r="EL10" s="1185"/>
      <c r="EM10" s="1185"/>
      <c r="EN10" s="1185"/>
      <c r="EO10" s="1186"/>
      <c r="EP10" s="1187" t="s">
        <v>275</v>
      </c>
      <c r="EQ10" s="1185"/>
      <c r="ER10" s="1185"/>
      <c r="ES10" s="1185"/>
      <c r="ET10" s="1185"/>
      <c r="EU10" s="1186"/>
    </row>
    <row r="11" spans="1:151" s="1771" customFormat="1" ht="42.75" customHeight="1">
      <c r="A11" s="1759" t="s">
        <v>276</v>
      </c>
      <c r="B11" s="1759" t="s">
        <v>277</v>
      </c>
      <c r="C11" s="1759" t="s">
        <v>278</v>
      </c>
      <c r="D11" s="1759" t="s">
        <v>279</v>
      </c>
      <c r="E11" s="1759" t="s">
        <v>280</v>
      </c>
      <c r="F11" s="1759" t="s">
        <v>281</v>
      </c>
      <c r="G11" s="1759" t="s">
        <v>282</v>
      </c>
      <c r="H11" s="1759" t="s">
        <v>283</v>
      </c>
      <c r="I11" s="1762" t="s">
        <v>284</v>
      </c>
      <c r="J11" s="1763"/>
      <c r="K11" s="1762" t="s">
        <v>274</v>
      </c>
      <c r="L11" s="1763"/>
      <c r="M11" s="1762" t="s">
        <v>285</v>
      </c>
      <c r="N11" s="1764"/>
      <c r="O11" s="1764"/>
      <c r="P11" s="1764"/>
      <c r="Q11" s="1764"/>
      <c r="R11" s="1764"/>
      <c r="S11" s="1764"/>
      <c r="T11" s="1764"/>
      <c r="U11" s="1764"/>
      <c r="V11" s="1764"/>
      <c r="W11" s="1764"/>
      <c r="X11" s="1764"/>
      <c r="Y11" s="1764"/>
      <c r="Z11" s="1764"/>
      <c r="AA11" s="1764"/>
      <c r="AB11" s="1764"/>
      <c r="AC11" s="1764"/>
      <c r="AD11" s="1764"/>
      <c r="AE11" s="1763"/>
      <c r="AF11" s="1759" t="s">
        <v>286</v>
      </c>
      <c r="AG11" s="1759" t="s">
        <v>287</v>
      </c>
      <c r="AH11" s="1759" t="s">
        <v>288</v>
      </c>
      <c r="AI11" s="1759" t="s">
        <v>289</v>
      </c>
      <c r="AJ11" s="1759" t="s">
        <v>290</v>
      </c>
      <c r="AK11" s="1759" t="s">
        <v>291</v>
      </c>
      <c r="AL11" s="1759" t="s">
        <v>49</v>
      </c>
      <c r="AM11" s="1781" t="s">
        <v>292</v>
      </c>
      <c r="AN11" s="1759" t="s">
        <v>282</v>
      </c>
      <c r="AO11" s="1759" t="s">
        <v>283</v>
      </c>
      <c r="AP11" s="1759" t="s">
        <v>293</v>
      </c>
      <c r="AQ11" s="1759" t="s">
        <v>294</v>
      </c>
      <c r="AR11" s="1762" t="s">
        <v>284</v>
      </c>
      <c r="AS11" s="1763"/>
      <c r="AT11" s="1762" t="s">
        <v>274</v>
      </c>
      <c r="AU11" s="1763"/>
      <c r="AV11" s="1787" t="s">
        <v>1919</v>
      </c>
      <c r="AW11" s="1788"/>
      <c r="AX11" s="1788"/>
      <c r="AY11" s="1788"/>
      <c r="AZ11" s="1788"/>
      <c r="BA11" s="1788"/>
      <c r="BB11" s="1788"/>
      <c r="BC11" s="1788"/>
      <c r="BD11" s="1788"/>
      <c r="BE11" s="1788"/>
      <c r="BF11" s="1788"/>
      <c r="BG11" s="1788"/>
      <c r="BH11" s="1788"/>
      <c r="BI11" s="1788"/>
      <c r="BJ11" s="1788"/>
      <c r="BK11" s="1788"/>
      <c r="BL11" s="1788"/>
      <c r="BM11" s="1789"/>
      <c r="BN11" s="1792" t="s">
        <v>325</v>
      </c>
      <c r="BO11" s="1762">
        <v>2023</v>
      </c>
      <c r="BP11" s="1764"/>
      <c r="BQ11" s="1764"/>
      <c r="BR11" s="1763"/>
      <c r="BS11" s="1762">
        <v>2024</v>
      </c>
      <c r="BT11" s="1764"/>
      <c r="BU11" s="1764"/>
      <c r="BV11" s="1763"/>
      <c r="BW11" s="1762">
        <v>2025</v>
      </c>
      <c r="BX11" s="1764"/>
      <c r="BY11" s="1764"/>
      <c r="BZ11" s="1763"/>
      <c r="CA11" s="1762">
        <v>2026</v>
      </c>
      <c r="CB11" s="1764"/>
      <c r="CC11" s="1764"/>
      <c r="CD11" s="1763"/>
      <c r="CE11" s="1762">
        <v>2027</v>
      </c>
      <c r="CF11" s="1764"/>
      <c r="CG11" s="1764"/>
      <c r="CH11" s="1763"/>
      <c r="CI11" s="1762">
        <v>2028</v>
      </c>
      <c r="CJ11" s="1764"/>
      <c r="CK11" s="1764"/>
      <c r="CL11" s="1763"/>
      <c r="CM11" s="1762">
        <v>2029</v>
      </c>
      <c r="CN11" s="1764"/>
      <c r="CO11" s="1764"/>
      <c r="CP11" s="1763"/>
      <c r="CQ11" s="1762">
        <v>2030</v>
      </c>
      <c r="CR11" s="1764"/>
      <c r="CS11" s="1764"/>
      <c r="CT11" s="1763"/>
      <c r="CU11" s="1762">
        <v>2031</v>
      </c>
      <c r="CV11" s="1764"/>
      <c r="CW11" s="1764"/>
      <c r="CX11" s="1763"/>
      <c r="CY11" s="1762">
        <v>2032</v>
      </c>
      <c r="CZ11" s="1764"/>
      <c r="DA11" s="1764"/>
      <c r="DB11" s="1763"/>
      <c r="DC11" s="1762">
        <v>2033</v>
      </c>
      <c r="DD11" s="1764"/>
      <c r="DE11" s="1764"/>
      <c r="DF11" s="1763"/>
      <c r="DG11" s="1762">
        <v>2034</v>
      </c>
      <c r="DH11" s="1764"/>
      <c r="DI11" s="1764"/>
      <c r="DJ11" s="1763"/>
      <c r="DK11" s="1762">
        <v>2035</v>
      </c>
      <c r="DL11" s="1764"/>
      <c r="DM11" s="1764"/>
      <c r="DN11" s="1763"/>
      <c r="DO11" s="1762">
        <v>2036</v>
      </c>
      <c r="DP11" s="1764"/>
      <c r="DQ11" s="1764"/>
      <c r="DR11" s="1763"/>
      <c r="DS11" s="1762">
        <v>2037</v>
      </c>
      <c r="DT11" s="1764"/>
      <c r="DU11" s="1764"/>
      <c r="DV11" s="1763"/>
      <c r="DW11" s="1762">
        <v>2038</v>
      </c>
      <c r="DX11" s="1764"/>
      <c r="DY11" s="1764"/>
      <c r="DZ11" s="1763"/>
      <c r="EA11" s="1762">
        <v>2039</v>
      </c>
      <c r="EB11" s="1764"/>
      <c r="EC11" s="1764"/>
      <c r="ED11" s="1763"/>
      <c r="EE11" s="1762">
        <v>2040</v>
      </c>
      <c r="EF11" s="1764"/>
      <c r="EG11" s="1764"/>
      <c r="EH11" s="1763"/>
      <c r="EI11" s="1765" t="s">
        <v>295</v>
      </c>
      <c r="EJ11" s="1766" t="s">
        <v>296</v>
      </c>
      <c r="EK11" s="1767" t="s">
        <v>297</v>
      </c>
      <c r="EL11" s="1768" t="s">
        <v>298</v>
      </c>
      <c r="EM11" s="1768" t="s">
        <v>299</v>
      </c>
      <c r="EN11" s="1768" t="s">
        <v>300</v>
      </c>
      <c r="EO11" s="1769" t="s">
        <v>301</v>
      </c>
      <c r="EP11" s="1770" t="s">
        <v>296</v>
      </c>
      <c r="EQ11" s="1767" t="s">
        <v>297</v>
      </c>
      <c r="ER11" s="1768" t="s">
        <v>298</v>
      </c>
      <c r="ES11" s="1768" t="s">
        <v>299</v>
      </c>
      <c r="ET11" s="1768" t="s">
        <v>300</v>
      </c>
      <c r="EU11" s="1769" t="s">
        <v>301</v>
      </c>
    </row>
    <row r="12" spans="1:151" s="1771" customFormat="1" ht="51" customHeight="1" thickBot="1">
      <c r="A12" s="1772"/>
      <c r="B12" s="1772"/>
      <c r="C12" s="1772"/>
      <c r="D12" s="1772"/>
      <c r="E12" s="1772"/>
      <c r="F12" s="1772"/>
      <c r="G12" s="1772"/>
      <c r="H12" s="1772"/>
      <c r="I12" s="1761" t="s">
        <v>302</v>
      </c>
      <c r="J12" s="1761" t="s">
        <v>303</v>
      </c>
      <c r="K12" s="1761" t="s">
        <v>304</v>
      </c>
      <c r="L12" s="1761" t="s">
        <v>305</v>
      </c>
      <c r="M12" s="1761" t="s">
        <v>306</v>
      </c>
      <c r="N12" s="1761" t="s">
        <v>307</v>
      </c>
      <c r="O12" s="1761" t="s">
        <v>308</v>
      </c>
      <c r="P12" s="1761" t="s">
        <v>309</v>
      </c>
      <c r="Q12" s="1761" t="s">
        <v>310</v>
      </c>
      <c r="R12" s="1761" t="s">
        <v>311</v>
      </c>
      <c r="S12" s="1761" t="s">
        <v>312</v>
      </c>
      <c r="T12" s="1761" t="s">
        <v>313</v>
      </c>
      <c r="U12" s="1761" t="s">
        <v>314</v>
      </c>
      <c r="V12" s="1761" t="s">
        <v>315</v>
      </c>
      <c r="W12" s="1761" t="s">
        <v>316</v>
      </c>
      <c r="X12" s="1761" t="s">
        <v>317</v>
      </c>
      <c r="Y12" s="1761" t="s">
        <v>318</v>
      </c>
      <c r="Z12" s="1761" t="s">
        <v>319</v>
      </c>
      <c r="AA12" s="1761" t="s">
        <v>320</v>
      </c>
      <c r="AB12" s="1761" t="s">
        <v>321</v>
      </c>
      <c r="AC12" s="1761" t="s">
        <v>322</v>
      </c>
      <c r="AD12" s="1761" t="s">
        <v>323</v>
      </c>
      <c r="AE12" s="1761" t="s">
        <v>324</v>
      </c>
      <c r="AF12" s="1772"/>
      <c r="AG12" s="1772"/>
      <c r="AH12" s="1772"/>
      <c r="AI12" s="1772"/>
      <c r="AJ12" s="1772"/>
      <c r="AK12" s="1772"/>
      <c r="AL12" s="1772"/>
      <c r="AM12" s="1782"/>
      <c r="AN12" s="1772"/>
      <c r="AO12" s="1772"/>
      <c r="AP12" s="1772"/>
      <c r="AQ12" s="1772"/>
      <c r="AR12" s="1761" t="s">
        <v>302</v>
      </c>
      <c r="AS12" s="1761" t="s">
        <v>303</v>
      </c>
      <c r="AT12" s="1773" t="s">
        <v>304</v>
      </c>
      <c r="AU12" s="1774" t="s">
        <v>305</v>
      </c>
      <c r="AV12" s="1774" t="s">
        <v>307</v>
      </c>
      <c r="AW12" s="1774" t="s">
        <v>308</v>
      </c>
      <c r="AX12" s="1774" t="s">
        <v>309</v>
      </c>
      <c r="AY12" s="1774" t="s">
        <v>310</v>
      </c>
      <c r="AZ12" s="1774" t="s">
        <v>311</v>
      </c>
      <c r="BA12" s="1774" t="s">
        <v>312</v>
      </c>
      <c r="BB12" s="1774" t="s">
        <v>313</v>
      </c>
      <c r="BC12" s="1774" t="s">
        <v>314</v>
      </c>
      <c r="BD12" s="1774" t="s">
        <v>315</v>
      </c>
      <c r="BE12" s="1774" t="s">
        <v>316</v>
      </c>
      <c r="BF12" s="1774" t="s">
        <v>317</v>
      </c>
      <c r="BG12" s="1774" t="s">
        <v>318</v>
      </c>
      <c r="BH12" s="1774" t="s">
        <v>319</v>
      </c>
      <c r="BI12" s="1774" t="s">
        <v>320</v>
      </c>
      <c r="BJ12" s="1774" t="s">
        <v>321</v>
      </c>
      <c r="BK12" s="1774" t="s">
        <v>322</v>
      </c>
      <c r="BL12" s="1774" t="s">
        <v>323</v>
      </c>
      <c r="BM12" s="1774" t="s">
        <v>324</v>
      </c>
      <c r="BN12" s="1772"/>
      <c r="BO12" s="1774" t="s">
        <v>326</v>
      </c>
      <c r="BP12" s="1774" t="s">
        <v>327</v>
      </c>
      <c r="BQ12" s="1774" t="s">
        <v>328</v>
      </c>
      <c r="BR12" s="1774" t="s">
        <v>329</v>
      </c>
      <c r="BS12" s="1774" t="s">
        <v>326</v>
      </c>
      <c r="BT12" s="1774" t="s">
        <v>327</v>
      </c>
      <c r="BU12" s="1774" t="s">
        <v>328</v>
      </c>
      <c r="BV12" s="1774" t="s">
        <v>329</v>
      </c>
      <c r="BW12" s="1774" t="s">
        <v>326</v>
      </c>
      <c r="BX12" s="1774" t="s">
        <v>330</v>
      </c>
      <c r="BY12" s="1774" t="s">
        <v>328</v>
      </c>
      <c r="BZ12" s="1774" t="s">
        <v>329</v>
      </c>
      <c r="CA12" s="1774" t="s">
        <v>326</v>
      </c>
      <c r="CB12" s="1774" t="s">
        <v>330</v>
      </c>
      <c r="CC12" s="1774" t="s">
        <v>328</v>
      </c>
      <c r="CD12" s="1774" t="s">
        <v>329</v>
      </c>
      <c r="CE12" s="1774" t="s">
        <v>326</v>
      </c>
      <c r="CF12" s="1774" t="s">
        <v>330</v>
      </c>
      <c r="CG12" s="1774" t="s">
        <v>328</v>
      </c>
      <c r="CH12" s="1774" t="s">
        <v>329</v>
      </c>
      <c r="CI12" s="1774" t="s">
        <v>326</v>
      </c>
      <c r="CJ12" s="1774" t="s">
        <v>330</v>
      </c>
      <c r="CK12" s="1774" t="s">
        <v>328</v>
      </c>
      <c r="CL12" s="1760" t="s">
        <v>329</v>
      </c>
      <c r="CM12" s="1760" t="s">
        <v>326</v>
      </c>
      <c r="CN12" s="1760" t="s">
        <v>330</v>
      </c>
      <c r="CO12" s="1760" t="s">
        <v>328</v>
      </c>
      <c r="CP12" s="1760" t="s">
        <v>329</v>
      </c>
      <c r="CQ12" s="1760" t="s">
        <v>326</v>
      </c>
      <c r="CR12" s="1760" t="s">
        <v>330</v>
      </c>
      <c r="CS12" s="1760" t="s">
        <v>328</v>
      </c>
      <c r="CT12" s="1760" t="s">
        <v>329</v>
      </c>
      <c r="CU12" s="1760" t="s">
        <v>326</v>
      </c>
      <c r="CV12" s="1760" t="s">
        <v>330</v>
      </c>
      <c r="CW12" s="1760" t="s">
        <v>328</v>
      </c>
      <c r="CX12" s="1760" t="s">
        <v>329</v>
      </c>
      <c r="CY12" s="1760" t="s">
        <v>326</v>
      </c>
      <c r="CZ12" s="1760" t="s">
        <v>330</v>
      </c>
      <c r="DA12" s="1760" t="s">
        <v>328</v>
      </c>
      <c r="DB12" s="1760" t="s">
        <v>329</v>
      </c>
      <c r="DC12" s="1760" t="s">
        <v>326</v>
      </c>
      <c r="DD12" s="1760" t="s">
        <v>330</v>
      </c>
      <c r="DE12" s="1760" t="s">
        <v>328</v>
      </c>
      <c r="DF12" s="1760" t="s">
        <v>329</v>
      </c>
      <c r="DG12" s="1760" t="s">
        <v>326</v>
      </c>
      <c r="DH12" s="1760" t="s">
        <v>330</v>
      </c>
      <c r="DI12" s="1760" t="s">
        <v>328</v>
      </c>
      <c r="DJ12" s="1760" t="s">
        <v>329</v>
      </c>
      <c r="DK12" s="1760" t="s">
        <v>326</v>
      </c>
      <c r="DL12" s="1760" t="s">
        <v>330</v>
      </c>
      <c r="DM12" s="1760" t="s">
        <v>328</v>
      </c>
      <c r="DN12" s="1760" t="s">
        <v>329</v>
      </c>
      <c r="DO12" s="1760" t="s">
        <v>326</v>
      </c>
      <c r="DP12" s="1760" t="s">
        <v>330</v>
      </c>
      <c r="DQ12" s="1760" t="s">
        <v>328</v>
      </c>
      <c r="DR12" s="1760" t="s">
        <v>329</v>
      </c>
      <c r="DS12" s="1760" t="s">
        <v>326</v>
      </c>
      <c r="DT12" s="1760" t="s">
        <v>330</v>
      </c>
      <c r="DU12" s="1760" t="s">
        <v>328</v>
      </c>
      <c r="DV12" s="1760" t="s">
        <v>329</v>
      </c>
      <c r="DW12" s="1760" t="s">
        <v>326</v>
      </c>
      <c r="DX12" s="1760" t="s">
        <v>330</v>
      </c>
      <c r="DY12" s="1760" t="s">
        <v>328</v>
      </c>
      <c r="DZ12" s="1760" t="s">
        <v>329</v>
      </c>
      <c r="EA12" s="1760" t="s">
        <v>326</v>
      </c>
      <c r="EB12" s="1760" t="s">
        <v>330</v>
      </c>
      <c r="EC12" s="1760" t="s">
        <v>328</v>
      </c>
      <c r="ED12" s="1760" t="s">
        <v>329</v>
      </c>
      <c r="EE12" s="1760" t="s">
        <v>326</v>
      </c>
      <c r="EF12" s="1760" t="s">
        <v>330</v>
      </c>
      <c r="EG12" s="1760" t="s">
        <v>328</v>
      </c>
      <c r="EH12" s="1760" t="s">
        <v>329</v>
      </c>
      <c r="EI12" s="1775"/>
      <c r="EJ12" s="1776"/>
      <c r="EK12" s="1777"/>
      <c r="EL12" s="1760"/>
      <c r="EM12" s="1760"/>
      <c r="EN12" s="1760"/>
      <c r="EO12" s="1765"/>
      <c r="EP12" s="1778"/>
      <c r="EQ12" s="1779"/>
      <c r="ER12" s="1774"/>
      <c r="ES12" s="1774"/>
      <c r="ET12" s="1774"/>
      <c r="EU12" s="1780"/>
    </row>
    <row r="13" spans="1:151" s="1045" customFormat="1" ht="120">
      <c r="A13" s="48" t="s">
        <v>331</v>
      </c>
      <c r="B13" s="1794">
        <v>0.3</v>
      </c>
      <c r="C13" s="48" t="s">
        <v>332</v>
      </c>
      <c r="D13" s="49">
        <v>0.15</v>
      </c>
      <c r="E13" s="48" t="s">
        <v>333</v>
      </c>
      <c r="F13" s="50" t="s">
        <v>334</v>
      </c>
      <c r="G13" s="48" t="s">
        <v>335</v>
      </c>
      <c r="H13" s="48" t="s">
        <v>26</v>
      </c>
      <c r="I13" s="51">
        <v>0.49</v>
      </c>
      <c r="J13" s="52">
        <v>2022</v>
      </c>
      <c r="K13" s="41">
        <v>2026</v>
      </c>
      <c r="L13" s="48">
        <v>2040</v>
      </c>
      <c r="M13" s="51"/>
      <c r="N13" s="53"/>
      <c r="O13" s="53"/>
      <c r="P13" s="53"/>
      <c r="Q13" s="54">
        <v>0.5</v>
      </c>
      <c r="R13" s="53"/>
      <c r="S13" s="53"/>
      <c r="T13" s="53"/>
      <c r="U13" s="54">
        <v>0.52</v>
      </c>
      <c r="V13" s="53"/>
      <c r="W13" s="53"/>
      <c r="X13" s="53"/>
      <c r="Y13" s="54">
        <v>0.54</v>
      </c>
      <c r="Z13" s="53"/>
      <c r="AA13" s="53"/>
      <c r="AB13" s="53"/>
      <c r="AC13" s="54"/>
      <c r="AD13" s="53"/>
      <c r="AE13" s="54">
        <v>0.56000000000000005</v>
      </c>
      <c r="AF13" s="54">
        <v>0.56000000000000005</v>
      </c>
      <c r="AG13" s="1806" t="s">
        <v>336</v>
      </c>
      <c r="AH13" s="1815">
        <v>1.2999999999999999E-2</v>
      </c>
      <c r="AI13" s="1806" t="s">
        <v>337</v>
      </c>
      <c r="AJ13" s="1044" t="s">
        <v>338</v>
      </c>
      <c r="AK13" s="1802" t="s">
        <v>339</v>
      </c>
      <c r="AL13" s="55" t="s">
        <v>57</v>
      </c>
      <c r="AM13" s="55" t="s">
        <v>340</v>
      </c>
      <c r="AN13" s="55" t="s">
        <v>1</v>
      </c>
      <c r="AO13" s="55" t="s">
        <v>23</v>
      </c>
      <c r="AP13" s="55"/>
      <c r="AQ13" s="55"/>
      <c r="AR13" s="55"/>
      <c r="AS13" s="55"/>
      <c r="AT13" s="90">
        <v>44958</v>
      </c>
      <c r="AU13" s="90">
        <v>48548</v>
      </c>
      <c r="AV13" s="101">
        <v>1</v>
      </c>
      <c r="AW13" s="101">
        <v>1</v>
      </c>
      <c r="AX13" s="101">
        <v>1</v>
      </c>
      <c r="AY13" s="101">
        <v>1</v>
      </c>
      <c r="AZ13" s="101">
        <v>1</v>
      </c>
      <c r="BA13" s="101">
        <v>1</v>
      </c>
      <c r="BB13" s="101">
        <v>1</v>
      </c>
      <c r="BC13" s="101">
        <v>1</v>
      </c>
      <c r="BD13" s="101">
        <v>1</v>
      </c>
      <c r="BE13" s="101">
        <v>1</v>
      </c>
      <c r="BF13" s="98"/>
      <c r="BG13" s="98"/>
      <c r="BH13" s="98"/>
      <c r="BI13" s="98"/>
      <c r="BJ13" s="98"/>
      <c r="BK13" s="98"/>
      <c r="BL13" s="101"/>
      <c r="BM13" s="98"/>
      <c r="BN13" s="101">
        <v>1</v>
      </c>
      <c r="BO13" s="92">
        <v>1000000</v>
      </c>
      <c r="BP13" s="92"/>
      <c r="BQ13" s="93" t="s">
        <v>341</v>
      </c>
      <c r="BR13" s="89">
        <v>7808</v>
      </c>
      <c r="BS13" s="92">
        <v>1000000</v>
      </c>
      <c r="BT13" s="92"/>
      <c r="BU13" s="93" t="s">
        <v>341</v>
      </c>
      <c r="BV13" s="89">
        <v>7808</v>
      </c>
      <c r="BW13" s="92">
        <v>1000000</v>
      </c>
      <c r="BX13" s="92"/>
      <c r="BY13" s="93" t="s">
        <v>341</v>
      </c>
      <c r="BZ13" s="93"/>
      <c r="CA13" s="92">
        <v>1000000</v>
      </c>
      <c r="CB13" s="92"/>
      <c r="CC13" s="93" t="s">
        <v>341</v>
      </c>
      <c r="CD13" s="93"/>
      <c r="CE13" s="92">
        <v>1000000</v>
      </c>
      <c r="CF13" s="92"/>
      <c r="CG13" s="93" t="s">
        <v>341</v>
      </c>
      <c r="CH13" s="93"/>
      <c r="CI13" s="92">
        <v>1000000</v>
      </c>
      <c r="CJ13" s="92"/>
      <c r="CK13" s="93" t="s">
        <v>341</v>
      </c>
      <c r="CL13" s="93"/>
      <c r="CM13" s="92">
        <v>1000000</v>
      </c>
      <c r="CN13" s="92"/>
      <c r="CO13" s="93" t="s">
        <v>341</v>
      </c>
      <c r="CP13" s="93"/>
      <c r="CQ13" s="92">
        <v>1000000</v>
      </c>
      <c r="CR13" s="102"/>
      <c r="CS13" s="98" t="s">
        <v>341</v>
      </c>
      <c r="CT13" s="56"/>
      <c r="CU13" s="92">
        <v>1000000</v>
      </c>
      <c r="CV13" s="102"/>
      <c r="CW13" s="98" t="s">
        <v>341</v>
      </c>
      <c r="CX13" s="56"/>
      <c r="CY13" s="92">
        <v>1000000</v>
      </c>
      <c r="CZ13" s="102"/>
      <c r="DA13" s="98" t="s">
        <v>341</v>
      </c>
      <c r="DB13" s="56"/>
      <c r="DC13" s="102"/>
      <c r="DD13" s="102"/>
      <c r="DE13" s="98"/>
      <c r="DF13" s="56"/>
      <c r="DG13" s="102"/>
      <c r="DH13" s="102"/>
      <c r="DI13" s="98"/>
      <c r="DJ13" s="56"/>
      <c r="DK13" s="102"/>
      <c r="DL13" s="102"/>
      <c r="DM13" s="98"/>
      <c r="DN13" s="56"/>
      <c r="DO13" s="102"/>
      <c r="DP13" s="102"/>
      <c r="DQ13" s="98"/>
      <c r="DR13" s="56"/>
      <c r="DS13" s="102"/>
      <c r="DT13" s="102"/>
      <c r="DU13" s="98"/>
      <c r="DV13" s="56"/>
      <c r="DW13" s="102"/>
      <c r="DX13" s="102"/>
      <c r="DY13" s="98"/>
      <c r="DZ13" s="56"/>
      <c r="EA13" s="102"/>
      <c r="EB13" s="57"/>
      <c r="EC13" s="98"/>
      <c r="ED13" s="26"/>
      <c r="EE13" s="58"/>
      <c r="EF13" s="102"/>
      <c r="EG13" s="98"/>
      <c r="EH13" s="98"/>
      <c r="EI13" s="92">
        <f t="shared" ref="EI13:EI22" si="0">EE13+EA13+DW13+DS13+DO13+DK13+DG13+DC13+CY13+CU13+CQ13+CM13+CI13+CE13+CA13+BW13+BS13+BO13</f>
        <v>10000000</v>
      </c>
      <c r="EJ13" s="98" t="s">
        <v>342</v>
      </c>
      <c r="EK13" s="98" t="s">
        <v>343</v>
      </c>
      <c r="EL13" s="55" t="s">
        <v>344</v>
      </c>
      <c r="EM13" s="98" t="s">
        <v>345</v>
      </c>
      <c r="EN13" s="26" t="s">
        <v>346</v>
      </c>
      <c r="EO13" s="59" t="s">
        <v>347</v>
      </c>
      <c r="EP13" s="98" t="s">
        <v>342</v>
      </c>
      <c r="EQ13" s="98" t="s">
        <v>348</v>
      </c>
      <c r="ER13" s="98" t="s">
        <v>349</v>
      </c>
      <c r="ES13" s="98" t="s">
        <v>345</v>
      </c>
      <c r="ET13" s="98">
        <v>3115013654</v>
      </c>
      <c r="EU13" s="59" t="s">
        <v>347</v>
      </c>
    </row>
    <row r="14" spans="1:151" s="1045" customFormat="1" ht="147" customHeight="1">
      <c r="A14" s="48" t="s">
        <v>331</v>
      </c>
      <c r="B14" s="1795"/>
      <c r="C14" s="26" t="s">
        <v>332</v>
      </c>
      <c r="D14" s="86"/>
      <c r="E14" s="26" t="s">
        <v>333</v>
      </c>
      <c r="F14" s="50" t="s">
        <v>334</v>
      </c>
      <c r="G14" s="26" t="s">
        <v>335</v>
      </c>
      <c r="H14" s="26" t="s">
        <v>26</v>
      </c>
      <c r="I14" s="60">
        <v>0.49</v>
      </c>
      <c r="J14" s="61">
        <v>2022</v>
      </c>
      <c r="K14" s="48">
        <v>2026</v>
      </c>
      <c r="L14" s="26">
        <v>2040</v>
      </c>
      <c r="M14" s="60"/>
      <c r="N14" s="88"/>
      <c r="O14" s="88"/>
      <c r="P14" s="88"/>
      <c r="Q14" s="106">
        <v>0.5</v>
      </c>
      <c r="R14" s="88"/>
      <c r="S14" s="88"/>
      <c r="T14" s="88"/>
      <c r="U14" s="106">
        <v>0.52</v>
      </c>
      <c r="V14" s="88"/>
      <c r="W14" s="88"/>
      <c r="X14" s="88"/>
      <c r="Y14" s="106">
        <v>0.54</v>
      </c>
      <c r="Z14" s="88"/>
      <c r="AA14" s="88"/>
      <c r="AB14" s="88"/>
      <c r="AC14" s="54"/>
      <c r="AD14" s="88"/>
      <c r="AE14" s="106">
        <v>0.56000000000000005</v>
      </c>
      <c r="AF14" s="106">
        <v>0.56000000000000005</v>
      </c>
      <c r="AG14" s="1803" t="s">
        <v>350</v>
      </c>
      <c r="AH14" s="1816">
        <v>1.2999999999999999E-2</v>
      </c>
      <c r="AI14" s="1803" t="s">
        <v>351</v>
      </c>
      <c r="AJ14" s="155" t="s">
        <v>352</v>
      </c>
      <c r="AK14" s="1802" t="s">
        <v>339</v>
      </c>
      <c r="AL14" s="98" t="s">
        <v>57</v>
      </c>
      <c r="AM14" s="98" t="s">
        <v>340</v>
      </c>
      <c r="AN14" s="98" t="s">
        <v>1</v>
      </c>
      <c r="AO14" s="98" t="s">
        <v>20</v>
      </c>
      <c r="AP14" s="98" t="s">
        <v>95</v>
      </c>
      <c r="AQ14" s="98"/>
      <c r="AR14" s="98">
        <v>0</v>
      </c>
      <c r="AS14" s="98">
        <v>2022</v>
      </c>
      <c r="AT14" s="90">
        <v>45323</v>
      </c>
      <c r="AU14" s="90">
        <v>49065</v>
      </c>
      <c r="AV14" s="89"/>
      <c r="AW14" s="101">
        <v>0.05</v>
      </c>
      <c r="AX14" s="101">
        <v>0.05</v>
      </c>
      <c r="AY14" s="101">
        <v>0.05</v>
      </c>
      <c r="AZ14" s="101">
        <v>0.05</v>
      </c>
      <c r="BA14" s="101">
        <v>0.05</v>
      </c>
      <c r="BB14" s="101">
        <v>0.05</v>
      </c>
      <c r="BC14" s="101">
        <v>0.05</v>
      </c>
      <c r="BD14" s="101">
        <v>0.05</v>
      </c>
      <c r="BE14" s="101">
        <v>0.05</v>
      </c>
      <c r="BF14" s="101">
        <v>0.05</v>
      </c>
      <c r="BG14" s="101">
        <v>0.05</v>
      </c>
      <c r="BH14" s="98"/>
      <c r="BI14" s="98"/>
      <c r="BJ14" s="98"/>
      <c r="BK14" s="98"/>
      <c r="BL14" s="101"/>
      <c r="BM14" s="62"/>
      <c r="BN14" s="62">
        <f t="shared" ref="BN14:BN15" si="1">SUM(AV14:BM14)</f>
        <v>0.54999999999999993</v>
      </c>
      <c r="BO14" s="92"/>
      <c r="BP14" s="92"/>
      <c r="BQ14" s="93" t="s">
        <v>353</v>
      </c>
      <c r="BR14" s="89">
        <v>7686</v>
      </c>
      <c r="BS14" s="92">
        <v>600000000</v>
      </c>
      <c r="BT14" s="92"/>
      <c r="BU14" s="93" t="s">
        <v>353</v>
      </c>
      <c r="BV14" s="89">
        <v>7808</v>
      </c>
      <c r="BW14" s="92">
        <v>600000000</v>
      </c>
      <c r="BX14" s="92"/>
      <c r="BY14" s="93"/>
      <c r="BZ14" s="93"/>
      <c r="CA14" s="92">
        <v>600000000</v>
      </c>
      <c r="CB14" s="92"/>
      <c r="CC14" s="93"/>
      <c r="CD14" s="93"/>
      <c r="CE14" s="92">
        <v>600000000</v>
      </c>
      <c r="CF14" s="92"/>
      <c r="CG14" s="93"/>
      <c r="CH14" s="93"/>
      <c r="CI14" s="92">
        <v>600000000</v>
      </c>
      <c r="CJ14" s="92"/>
      <c r="CK14" s="93"/>
      <c r="CL14" s="93"/>
      <c r="CM14" s="92">
        <v>600000000</v>
      </c>
      <c r="CN14" s="92"/>
      <c r="CO14" s="93"/>
      <c r="CP14" s="93"/>
      <c r="CQ14" s="92">
        <v>600000000</v>
      </c>
      <c r="CR14" s="102"/>
      <c r="CS14" s="98"/>
      <c r="CT14" s="98"/>
      <c r="CU14" s="92">
        <v>600000000</v>
      </c>
      <c r="CV14" s="102"/>
      <c r="CW14" s="98"/>
      <c r="CX14" s="98"/>
      <c r="CY14" s="92">
        <v>600000000</v>
      </c>
      <c r="CZ14" s="102"/>
      <c r="DA14" s="98"/>
      <c r="DB14" s="98"/>
      <c r="DC14" s="92">
        <v>600000000</v>
      </c>
      <c r="DD14" s="102"/>
      <c r="DE14" s="98"/>
      <c r="DF14" s="98"/>
      <c r="DG14" s="92">
        <v>600000000</v>
      </c>
      <c r="DH14" s="102"/>
      <c r="DI14" s="98"/>
      <c r="DJ14" s="98"/>
      <c r="DK14" s="102"/>
      <c r="DL14" s="102"/>
      <c r="DM14" s="98"/>
      <c r="DN14" s="98"/>
      <c r="DO14" s="102"/>
      <c r="DP14" s="102"/>
      <c r="DQ14" s="98"/>
      <c r="DR14" s="98"/>
      <c r="DS14" s="102"/>
      <c r="DT14" s="102"/>
      <c r="DU14" s="98"/>
      <c r="DV14" s="98"/>
      <c r="DW14" s="102"/>
      <c r="DX14" s="102"/>
      <c r="DY14" s="98"/>
      <c r="DZ14" s="98"/>
      <c r="EA14" s="99"/>
      <c r="EB14" s="99"/>
      <c r="EC14" s="26"/>
      <c r="ED14" s="26"/>
      <c r="EE14" s="99"/>
      <c r="EF14" s="99"/>
      <c r="EG14" s="26"/>
      <c r="EH14" s="26"/>
      <c r="EI14" s="92">
        <f t="shared" si="0"/>
        <v>6600000000</v>
      </c>
      <c r="EJ14" s="98" t="s">
        <v>342</v>
      </c>
      <c r="EK14" s="98" t="s">
        <v>343</v>
      </c>
      <c r="EL14" s="98" t="s">
        <v>354</v>
      </c>
      <c r="EM14" s="98" t="s">
        <v>355</v>
      </c>
      <c r="EN14" s="26" t="s">
        <v>356</v>
      </c>
      <c r="EO14" s="59" t="s">
        <v>357</v>
      </c>
      <c r="EP14" s="98" t="s">
        <v>342</v>
      </c>
      <c r="EQ14" s="98" t="s">
        <v>343</v>
      </c>
      <c r="ER14" s="98" t="s">
        <v>358</v>
      </c>
      <c r="ES14" s="98" t="s">
        <v>359</v>
      </c>
      <c r="ET14" s="98" t="s">
        <v>360</v>
      </c>
      <c r="EU14" s="59" t="s">
        <v>361</v>
      </c>
    </row>
    <row r="15" spans="1:151" s="1045" customFormat="1" ht="132.75" customHeight="1">
      <c r="A15" s="48" t="s">
        <v>331</v>
      </c>
      <c r="B15" s="1795"/>
      <c r="C15" s="26" t="s">
        <v>332</v>
      </c>
      <c r="D15" s="86"/>
      <c r="E15" s="26" t="s">
        <v>333</v>
      </c>
      <c r="F15" s="50" t="s">
        <v>334</v>
      </c>
      <c r="G15" s="26" t="s">
        <v>335</v>
      </c>
      <c r="H15" s="26" t="s">
        <v>26</v>
      </c>
      <c r="I15" s="60">
        <v>0.49</v>
      </c>
      <c r="J15" s="61">
        <v>2022</v>
      </c>
      <c r="K15" s="48">
        <v>2026</v>
      </c>
      <c r="L15" s="26">
        <v>2040</v>
      </c>
      <c r="M15" s="60"/>
      <c r="N15" s="88"/>
      <c r="O15" s="88"/>
      <c r="P15" s="88"/>
      <c r="Q15" s="106">
        <v>0.5</v>
      </c>
      <c r="R15" s="88"/>
      <c r="S15" s="88"/>
      <c r="T15" s="88"/>
      <c r="U15" s="106">
        <v>0.52</v>
      </c>
      <c r="V15" s="88"/>
      <c r="W15" s="88"/>
      <c r="X15" s="88"/>
      <c r="Y15" s="106">
        <v>0.54</v>
      </c>
      <c r="Z15" s="88"/>
      <c r="AA15" s="88"/>
      <c r="AB15" s="88"/>
      <c r="AC15" s="54"/>
      <c r="AD15" s="88"/>
      <c r="AE15" s="106">
        <v>0.56000000000000005</v>
      </c>
      <c r="AF15" s="106">
        <v>0.56000000000000005</v>
      </c>
      <c r="AG15" s="1803" t="s">
        <v>362</v>
      </c>
      <c r="AH15" s="1816">
        <v>1.4E-2</v>
      </c>
      <c r="AI15" s="1803" t="s">
        <v>363</v>
      </c>
      <c r="AJ15" s="131" t="s">
        <v>364</v>
      </c>
      <c r="AK15" s="1802" t="s">
        <v>339</v>
      </c>
      <c r="AL15" s="26" t="s">
        <v>57</v>
      </c>
      <c r="AM15" s="98" t="s">
        <v>340</v>
      </c>
      <c r="AN15" s="26" t="s">
        <v>1</v>
      </c>
      <c r="AO15" s="26" t="s">
        <v>20</v>
      </c>
      <c r="AP15" s="63"/>
      <c r="AQ15" s="26"/>
      <c r="AR15" s="63">
        <v>3</v>
      </c>
      <c r="AS15" s="63">
        <v>2021</v>
      </c>
      <c r="AT15" s="104">
        <v>45261</v>
      </c>
      <c r="AU15" s="104">
        <v>50740</v>
      </c>
      <c r="AV15" s="89">
        <v>1</v>
      </c>
      <c r="AW15" s="89"/>
      <c r="AX15" s="89"/>
      <c r="AY15" s="89">
        <v>2</v>
      </c>
      <c r="AZ15" s="89"/>
      <c r="BA15" s="89"/>
      <c r="BB15" s="89"/>
      <c r="BC15" s="89">
        <v>2</v>
      </c>
      <c r="BD15" s="89"/>
      <c r="BE15" s="89"/>
      <c r="BF15" s="89"/>
      <c r="BG15" s="89">
        <v>2</v>
      </c>
      <c r="BH15" s="89"/>
      <c r="BI15" s="89"/>
      <c r="BJ15" s="89"/>
      <c r="BK15" s="89">
        <v>2</v>
      </c>
      <c r="BL15" s="89"/>
      <c r="BM15" s="89"/>
      <c r="BN15" s="89">
        <f t="shared" si="1"/>
        <v>9</v>
      </c>
      <c r="BO15" s="97">
        <v>60000000</v>
      </c>
      <c r="BP15" s="92"/>
      <c r="BQ15" s="89">
        <v>7686</v>
      </c>
      <c r="BR15" s="89"/>
      <c r="BS15" s="92"/>
      <c r="BT15" s="92"/>
      <c r="BU15" s="93"/>
      <c r="BV15" s="89"/>
      <c r="BW15" s="92"/>
      <c r="BX15" s="92"/>
      <c r="BY15" s="93"/>
      <c r="BZ15" s="93"/>
      <c r="CA15" s="92">
        <v>60000000</v>
      </c>
      <c r="CB15" s="92"/>
      <c r="CC15" s="93" t="s">
        <v>365</v>
      </c>
      <c r="CD15" s="93"/>
      <c r="CE15" s="92"/>
      <c r="CF15" s="92"/>
      <c r="CG15" s="93"/>
      <c r="CH15" s="93"/>
      <c r="CI15" s="92"/>
      <c r="CJ15" s="92"/>
      <c r="CK15" s="93"/>
      <c r="CL15" s="93"/>
      <c r="CM15" s="92"/>
      <c r="CN15" s="92"/>
      <c r="CO15" s="93"/>
      <c r="CP15" s="93"/>
      <c r="CQ15" s="92">
        <v>60000000</v>
      </c>
      <c r="CR15" s="99"/>
      <c r="CS15" s="26"/>
      <c r="CT15" s="26"/>
      <c r="CU15" s="99"/>
      <c r="CV15" s="99"/>
      <c r="CW15" s="26"/>
      <c r="CX15" s="26"/>
      <c r="CY15" s="99"/>
      <c r="CZ15" s="99"/>
      <c r="DA15" s="26"/>
      <c r="DB15" s="26"/>
      <c r="DC15" s="99"/>
      <c r="DD15" s="99"/>
      <c r="DE15" s="26"/>
      <c r="DF15" s="26"/>
      <c r="DG15" s="92">
        <v>60000000</v>
      </c>
      <c r="DH15" s="99"/>
      <c r="DI15" s="26"/>
      <c r="DJ15" s="26"/>
      <c r="DK15" s="99"/>
      <c r="DL15" s="99"/>
      <c r="DM15" s="26"/>
      <c r="DN15" s="26"/>
      <c r="DO15" s="99"/>
      <c r="DP15" s="99"/>
      <c r="DQ15" s="26"/>
      <c r="DR15" s="26"/>
      <c r="DS15" s="99"/>
      <c r="DT15" s="99"/>
      <c r="DU15" s="26"/>
      <c r="DV15" s="26"/>
      <c r="DW15" s="92">
        <v>60000000</v>
      </c>
      <c r="DX15" s="99"/>
      <c r="DY15" s="26"/>
      <c r="DZ15" s="26"/>
      <c r="EA15" s="99"/>
      <c r="EB15" s="99"/>
      <c r="EC15" s="26"/>
      <c r="ED15" s="26"/>
      <c r="EE15" s="99"/>
      <c r="EF15" s="99"/>
      <c r="EG15" s="26"/>
      <c r="EH15" s="26"/>
      <c r="EI15" s="92">
        <f t="shared" si="0"/>
        <v>300000000</v>
      </c>
      <c r="EJ15" s="26" t="s">
        <v>342</v>
      </c>
      <c r="EK15" s="26" t="s">
        <v>343</v>
      </c>
      <c r="EL15" s="26" t="s">
        <v>366</v>
      </c>
      <c r="EM15" s="26" t="s">
        <v>367</v>
      </c>
      <c r="EN15" s="26" t="s">
        <v>356</v>
      </c>
      <c r="EO15" s="64" t="s">
        <v>368</v>
      </c>
      <c r="EP15" s="26"/>
      <c r="EQ15" s="98"/>
      <c r="ER15" s="98"/>
      <c r="ES15" s="26"/>
      <c r="ET15" s="26"/>
      <c r="EU15" s="26"/>
    </row>
    <row r="16" spans="1:151" s="1045" customFormat="1" ht="132.75" customHeight="1">
      <c r="A16" s="36" t="s">
        <v>331</v>
      </c>
      <c r="B16" s="1795"/>
      <c r="C16" s="26" t="s">
        <v>332</v>
      </c>
      <c r="D16" s="86"/>
      <c r="E16" s="26" t="s">
        <v>333</v>
      </c>
      <c r="F16" s="50" t="s">
        <v>334</v>
      </c>
      <c r="G16" s="26" t="s">
        <v>335</v>
      </c>
      <c r="H16" s="26" t="s">
        <v>26</v>
      </c>
      <c r="I16" s="60">
        <v>0.49</v>
      </c>
      <c r="J16" s="61">
        <v>2022</v>
      </c>
      <c r="K16" s="48">
        <v>2026</v>
      </c>
      <c r="L16" s="26">
        <v>2040</v>
      </c>
      <c r="M16" s="60"/>
      <c r="N16" s="88"/>
      <c r="O16" s="88"/>
      <c r="P16" s="88"/>
      <c r="Q16" s="106">
        <v>0.5</v>
      </c>
      <c r="R16" s="88"/>
      <c r="S16" s="88"/>
      <c r="T16" s="88"/>
      <c r="U16" s="106">
        <v>0.52</v>
      </c>
      <c r="V16" s="88"/>
      <c r="W16" s="88"/>
      <c r="X16" s="88"/>
      <c r="Y16" s="106">
        <v>0.54</v>
      </c>
      <c r="Z16" s="88"/>
      <c r="AA16" s="88"/>
      <c r="AB16" s="88"/>
      <c r="AC16" s="88"/>
      <c r="AD16" s="88"/>
      <c r="AE16" s="106">
        <v>0.56000000000000005</v>
      </c>
      <c r="AF16" s="106">
        <v>0.56000000000000005</v>
      </c>
      <c r="AG16" s="1803" t="s">
        <v>369</v>
      </c>
      <c r="AH16" s="1816">
        <v>1.7000000000000001E-2</v>
      </c>
      <c r="AI16" s="1803" t="s">
        <v>370</v>
      </c>
      <c r="AJ16" s="131" t="s">
        <v>371</v>
      </c>
      <c r="AK16" s="1802" t="s">
        <v>339</v>
      </c>
      <c r="AL16" s="26" t="s">
        <v>57</v>
      </c>
      <c r="AM16" s="26" t="s">
        <v>372</v>
      </c>
      <c r="AN16" s="26" t="s">
        <v>373</v>
      </c>
      <c r="AO16" s="26" t="s">
        <v>26</v>
      </c>
      <c r="AP16" s="63" t="s">
        <v>374</v>
      </c>
      <c r="AQ16" s="89">
        <v>27</v>
      </c>
      <c r="AR16" s="63">
        <v>300</v>
      </c>
      <c r="AS16" s="63">
        <v>2021</v>
      </c>
      <c r="AT16" s="108">
        <v>44927</v>
      </c>
      <c r="AU16" s="108">
        <v>51501</v>
      </c>
      <c r="AV16" s="26">
        <v>390</v>
      </c>
      <c r="AW16" s="26">
        <v>470</v>
      </c>
      <c r="AX16" s="26">
        <v>550</v>
      </c>
      <c r="AY16" s="26">
        <v>630</v>
      </c>
      <c r="AZ16" s="26">
        <v>710</v>
      </c>
      <c r="BA16" s="26">
        <v>790</v>
      </c>
      <c r="BB16" s="26">
        <v>870</v>
      </c>
      <c r="BC16" s="26">
        <v>950</v>
      </c>
      <c r="BD16" s="26">
        <v>1030</v>
      </c>
      <c r="BE16" s="26">
        <v>1110</v>
      </c>
      <c r="BF16" s="26">
        <v>1190</v>
      </c>
      <c r="BG16" s="26">
        <v>1270</v>
      </c>
      <c r="BH16" s="26">
        <v>1350</v>
      </c>
      <c r="BI16" s="26">
        <v>1430</v>
      </c>
      <c r="BJ16" s="26">
        <v>1510</v>
      </c>
      <c r="BK16" s="26">
        <v>1590</v>
      </c>
      <c r="BL16" s="26">
        <v>1670</v>
      </c>
      <c r="BM16" s="26">
        <v>1750</v>
      </c>
      <c r="BN16" s="65">
        <v>1750</v>
      </c>
      <c r="BO16" s="92">
        <v>145388036</v>
      </c>
      <c r="BP16" s="92"/>
      <c r="BQ16" s="93" t="s">
        <v>76</v>
      </c>
      <c r="BR16" s="89" t="s">
        <v>375</v>
      </c>
      <c r="BS16" s="92">
        <v>166396620</v>
      </c>
      <c r="BT16" s="92"/>
      <c r="BU16" s="93" t="s">
        <v>76</v>
      </c>
      <c r="BV16" s="89"/>
      <c r="BW16" s="92">
        <v>171839500</v>
      </c>
      <c r="BX16" s="92"/>
      <c r="BY16" s="93" t="s">
        <v>76</v>
      </c>
      <c r="BZ16" s="93"/>
      <c r="CA16" s="92">
        <v>177282380</v>
      </c>
      <c r="CB16" s="92"/>
      <c r="CC16" s="93" t="s">
        <v>76</v>
      </c>
      <c r="CD16" s="93"/>
      <c r="CE16" s="92">
        <v>182725261</v>
      </c>
      <c r="CF16" s="92"/>
      <c r="CG16" s="93" t="s">
        <v>76</v>
      </c>
      <c r="CH16" s="93"/>
      <c r="CI16" s="92">
        <v>188168141</v>
      </c>
      <c r="CJ16" s="92"/>
      <c r="CK16" s="93" t="s">
        <v>76</v>
      </c>
      <c r="CL16" s="93"/>
      <c r="CM16" s="92">
        <v>193611021</v>
      </c>
      <c r="CN16" s="92"/>
      <c r="CO16" s="93" t="s">
        <v>76</v>
      </c>
      <c r="CP16" s="93"/>
      <c r="CQ16" s="92">
        <v>199053901</v>
      </c>
      <c r="CR16" s="99"/>
      <c r="CS16" s="26" t="s">
        <v>76</v>
      </c>
      <c r="CT16" s="26"/>
      <c r="CU16" s="92">
        <v>204496781</v>
      </c>
      <c r="CV16" s="99"/>
      <c r="CW16" s="26" t="s">
        <v>76</v>
      </c>
      <c r="CX16" s="26"/>
      <c r="CY16" s="92">
        <v>209939661</v>
      </c>
      <c r="CZ16" s="99"/>
      <c r="DA16" s="26" t="s">
        <v>76</v>
      </c>
      <c r="DB16" s="26"/>
      <c r="DC16" s="92">
        <v>215382541</v>
      </c>
      <c r="DD16" s="99"/>
      <c r="DE16" s="26" t="s">
        <v>76</v>
      </c>
      <c r="DF16" s="26"/>
      <c r="DG16" s="92">
        <v>220825421</v>
      </c>
      <c r="DH16" s="99"/>
      <c r="DI16" s="26" t="s">
        <v>76</v>
      </c>
      <c r="DJ16" s="26"/>
      <c r="DK16" s="92">
        <v>226268301</v>
      </c>
      <c r="DL16" s="99"/>
      <c r="DM16" s="26" t="s">
        <v>76</v>
      </c>
      <c r="DN16" s="26"/>
      <c r="DO16" s="92">
        <v>231711181</v>
      </c>
      <c r="DP16" s="99"/>
      <c r="DQ16" s="26" t="s">
        <v>76</v>
      </c>
      <c r="DR16" s="26"/>
      <c r="DS16" s="92">
        <v>237154062</v>
      </c>
      <c r="DT16" s="99"/>
      <c r="DU16" s="26" t="s">
        <v>76</v>
      </c>
      <c r="DV16" s="26"/>
      <c r="DW16" s="92">
        <v>242596942</v>
      </c>
      <c r="DX16" s="99"/>
      <c r="DY16" s="26" t="s">
        <v>76</v>
      </c>
      <c r="DZ16" s="26"/>
      <c r="EA16" s="92">
        <v>248039822</v>
      </c>
      <c r="EB16" s="99"/>
      <c r="EC16" s="26" t="s">
        <v>76</v>
      </c>
      <c r="ED16" s="26"/>
      <c r="EE16" s="92">
        <v>253482702</v>
      </c>
      <c r="EF16" s="99"/>
      <c r="EG16" s="26" t="s">
        <v>76</v>
      </c>
      <c r="EH16" s="66"/>
      <c r="EI16" s="92">
        <f t="shared" si="0"/>
        <v>3714362274</v>
      </c>
      <c r="EJ16" s="67" t="s">
        <v>35</v>
      </c>
      <c r="EK16" s="67" t="s">
        <v>376</v>
      </c>
      <c r="EL16" s="67" t="s">
        <v>377</v>
      </c>
      <c r="EM16" s="67" t="s">
        <v>378</v>
      </c>
      <c r="EN16" s="67" t="s">
        <v>379</v>
      </c>
      <c r="EO16" s="67" t="s">
        <v>380</v>
      </c>
      <c r="EP16" s="67" t="s">
        <v>10</v>
      </c>
      <c r="EQ16" s="67" t="s">
        <v>381</v>
      </c>
      <c r="ER16" s="67" t="s">
        <v>382</v>
      </c>
      <c r="ES16" s="67" t="s">
        <v>383</v>
      </c>
      <c r="ET16" s="67"/>
      <c r="EU16" s="67" t="s">
        <v>384</v>
      </c>
    </row>
    <row r="17" spans="1:151" s="1045" customFormat="1" ht="123.75" customHeight="1">
      <c r="A17" s="69" t="s">
        <v>331</v>
      </c>
      <c r="B17" s="1795"/>
      <c r="C17" s="26" t="s">
        <v>332</v>
      </c>
      <c r="D17" s="86"/>
      <c r="E17" s="26" t="s">
        <v>333</v>
      </c>
      <c r="F17" s="50" t="s">
        <v>334</v>
      </c>
      <c r="G17" s="26" t="s">
        <v>335</v>
      </c>
      <c r="H17" s="26" t="s">
        <v>26</v>
      </c>
      <c r="I17" s="60">
        <v>0.49</v>
      </c>
      <c r="J17" s="61">
        <v>2022</v>
      </c>
      <c r="K17" s="48">
        <v>2026</v>
      </c>
      <c r="L17" s="26">
        <v>2040</v>
      </c>
      <c r="M17" s="60"/>
      <c r="N17" s="88"/>
      <c r="O17" s="88"/>
      <c r="P17" s="88"/>
      <c r="Q17" s="106">
        <v>0.5</v>
      </c>
      <c r="R17" s="88"/>
      <c r="S17" s="88"/>
      <c r="T17" s="88"/>
      <c r="U17" s="106">
        <v>0.52</v>
      </c>
      <c r="V17" s="88"/>
      <c r="W17" s="88"/>
      <c r="X17" s="88"/>
      <c r="Y17" s="106">
        <v>0.54</v>
      </c>
      <c r="Z17" s="88"/>
      <c r="AA17" s="88"/>
      <c r="AB17" s="88"/>
      <c r="AC17" s="88"/>
      <c r="AD17" s="88"/>
      <c r="AE17" s="106">
        <v>0.56000000000000005</v>
      </c>
      <c r="AF17" s="106">
        <v>0.56000000000000005</v>
      </c>
      <c r="AG17" s="1803" t="s">
        <v>385</v>
      </c>
      <c r="AH17" s="1816">
        <v>1.6E-2</v>
      </c>
      <c r="AI17" s="1803" t="s">
        <v>386</v>
      </c>
      <c r="AJ17" s="131" t="s">
        <v>387</v>
      </c>
      <c r="AK17" s="1802" t="s">
        <v>339</v>
      </c>
      <c r="AL17" s="26" t="s">
        <v>57</v>
      </c>
      <c r="AM17" s="26" t="s">
        <v>388</v>
      </c>
      <c r="AN17" s="63" t="s">
        <v>1</v>
      </c>
      <c r="AO17" s="26" t="s">
        <v>20</v>
      </c>
      <c r="AP17" s="63" t="s">
        <v>374</v>
      </c>
      <c r="AQ17" s="89">
        <v>86</v>
      </c>
      <c r="AR17" s="63">
        <v>40</v>
      </c>
      <c r="AS17" s="63">
        <v>2022</v>
      </c>
      <c r="AT17" s="108">
        <v>44927</v>
      </c>
      <c r="AU17" s="108">
        <v>51501</v>
      </c>
      <c r="AV17" s="63">
        <v>40</v>
      </c>
      <c r="AW17" s="63">
        <v>40</v>
      </c>
      <c r="AX17" s="63">
        <v>40</v>
      </c>
      <c r="AY17" s="63">
        <v>40</v>
      </c>
      <c r="AZ17" s="63">
        <v>40</v>
      </c>
      <c r="BA17" s="63">
        <v>40</v>
      </c>
      <c r="BB17" s="63">
        <v>40</v>
      </c>
      <c r="BC17" s="63">
        <v>40</v>
      </c>
      <c r="BD17" s="63">
        <v>40</v>
      </c>
      <c r="BE17" s="63">
        <v>40</v>
      </c>
      <c r="BF17" s="63">
        <v>40</v>
      </c>
      <c r="BG17" s="63">
        <v>40</v>
      </c>
      <c r="BH17" s="63">
        <v>40</v>
      </c>
      <c r="BI17" s="63">
        <v>40</v>
      </c>
      <c r="BJ17" s="63">
        <v>40</v>
      </c>
      <c r="BK17" s="63">
        <v>40</v>
      </c>
      <c r="BL17" s="63">
        <v>40</v>
      </c>
      <c r="BM17" s="63">
        <v>40</v>
      </c>
      <c r="BN17" s="63">
        <f>SUM(AV17:BM17)</f>
        <v>720</v>
      </c>
      <c r="BO17" s="92">
        <v>49000000</v>
      </c>
      <c r="BP17" s="92"/>
      <c r="BQ17" s="93" t="s">
        <v>76</v>
      </c>
      <c r="BR17" s="89">
        <v>7617</v>
      </c>
      <c r="BS17" s="92">
        <v>51000000</v>
      </c>
      <c r="BT17" s="92"/>
      <c r="BU17" s="93" t="s">
        <v>76</v>
      </c>
      <c r="BV17" s="89">
        <v>7617</v>
      </c>
      <c r="BW17" s="92">
        <v>52000000</v>
      </c>
      <c r="BX17" s="92"/>
      <c r="BY17" s="93" t="s">
        <v>76</v>
      </c>
      <c r="BZ17" s="93" t="s">
        <v>389</v>
      </c>
      <c r="CA17" s="92">
        <v>54000000</v>
      </c>
      <c r="CB17" s="92"/>
      <c r="CC17" s="93" t="s">
        <v>76</v>
      </c>
      <c r="CD17" s="93" t="s">
        <v>389</v>
      </c>
      <c r="CE17" s="92">
        <v>56000000</v>
      </c>
      <c r="CF17" s="92"/>
      <c r="CG17" s="93" t="s">
        <v>76</v>
      </c>
      <c r="CH17" s="93" t="s">
        <v>389</v>
      </c>
      <c r="CI17" s="92">
        <v>57000000</v>
      </c>
      <c r="CJ17" s="92"/>
      <c r="CK17" s="93" t="s">
        <v>76</v>
      </c>
      <c r="CL17" s="93" t="s">
        <v>389</v>
      </c>
      <c r="CM17" s="92">
        <v>59000000</v>
      </c>
      <c r="CN17" s="92"/>
      <c r="CO17" s="93" t="s">
        <v>76</v>
      </c>
      <c r="CP17" s="93" t="s">
        <v>389</v>
      </c>
      <c r="CQ17" s="92">
        <v>61000000</v>
      </c>
      <c r="CR17" s="99"/>
      <c r="CS17" s="63" t="s">
        <v>76</v>
      </c>
      <c r="CT17" s="26" t="s">
        <v>389</v>
      </c>
      <c r="CU17" s="92">
        <v>63000000</v>
      </c>
      <c r="CV17" s="99"/>
      <c r="CW17" s="63" t="s">
        <v>76</v>
      </c>
      <c r="CX17" s="26" t="s">
        <v>389</v>
      </c>
      <c r="CY17" s="92">
        <v>65000000</v>
      </c>
      <c r="CZ17" s="99"/>
      <c r="DA17" s="63" t="s">
        <v>76</v>
      </c>
      <c r="DB17" s="26" t="s">
        <v>389</v>
      </c>
      <c r="DC17" s="92">
        <v>66000000</v>
      </c>
      <c r="DD17" s="99"/>
      <c r="DE17" s="63" t="s">
        <v>76</v>
      </c>
      <c r="DF17" s="26" t="s">
        <v>389</v>
      </c>
      <c r="DG17" s="92">
        <v>68000000</v>
      </c>
      <c r="DH17" s="99"/>
      <c r="DI17" s="63" t="s">
        <v>76</v>
      </c>
      <c r="DJ17" s="26" t="s">
        <v>389</v>
      </c>
      <c r="DK17" s="92">
        <v>70000000</v>
      </c>
      <c r="DL17" s="99"/>
      <c r="DM17" s="63" t="s">
        <v>76</v>
      </c>
      <c r="DN17" s="26" t="s">
        <v>389</v>
      </c>
      <c r="DO17" s="92">
        <v>73000000</v>
      </c>
      <c r="DP17" s="99"/>
      <c r="DQ17" s="63" t="s">
        <v>76</v>
      </c>
      <c r="DR17" s="26" t="s">
        <v>389</v>
      </c>
      <c r="DS17" s="92">
        <v>75000000</v>
      </c>
      <c r="DT17" s="99"/>
      <c r="DU17" s="63" t="s">
        <v>76</v>
      </c>
      <c r="DV17" s="26" t="s">
        <v>389</v>
      </c>
      <c r="DW17" s="92">
        <v>77000000</v>
      </c>
      <c r="DX17" s="99"/>
      <c r="DY17" s="63" t="s">
        <v>76</v>
      </c>
      <c r="DZ17" s="26" t="s">
        <v>389</v>
      </c>
      <c r="EA17" s="92">
        <v>79000000</v>
      </c>
      <c r="EB17" s="99"/>
      <c r="EC17" s="63" t="s">
        <v>76</v>
      </c>
      <c r="ED17" s="26" t="s">
        <v>389</v>
      </c>
      <c r="EE17" s="92">
        <v>82000000</v>
      </c>
      <c r="EF17" s="99"/>
      <c r="EG17" s="63" t="s">
        <v>76</v>
      </c>
      <c r="EH17" s="26" t="s">
        <v>389</v>
      </c>
      <c r="EI17" s="92">
        <f t="shared" si="0"/>
        <v>1157000000</v>
      </c>
      <c r="EJ17" s="26" t="s">
        <v>35</v>
      </c>
      <c r="EK17" s="98" t="s">
        <v>264</v>
      </c>
      <c r="EL17" s="98" t="s">
        <v>390</v>
      </c>
      <c r="EM17" s="98" t="s">
        <v>391</v>
      </c>
      <c r="EN17" s="89">
        <v>3795750</v>
      </c>
      <c r="EO17" s="98" t="s">
        <v>392</v>
      </c>
      <c r="EP17" s="98"/>
      <c r="EQ17" s="98"/>
      <c r="ER17" s="98"/>
      <c r="ES17" s="98"/>
      <c r="ET17" s="98"/>
      <c r="EU17" s="70"/>
    </row>
    <row r="18" spans="1:151" s="1045" customFormat="1" ht="125.25" customHeight="1">
      <c r="A18" s="26" t="s">
        <v>331</v>
      </c>
      <c r="B18" s="1796"/>
      <c r="C18" s="26" t="s">
        <v>332</v>
      </c>
      <c r="D18" s="86"/>
      <c r="E18" s="26" t="s">
        <v>333</v>
      </c>
      <c r="F18" s="50" t="s">
        <v>334</v>
      </c>
      <c r="G18" s="26" t="s">
        <v>335</v>
      </c>
      <c r="H18" s="26" t="s">
        <v>26</v>
      </c>
      <c r="I18" s="60">
        <v>0.49</v>
      </c>
      <c r="J18" s="61">
        <v>2022</v>
      </c>
      <c r="K18" s="26">
        <v>2026</v>
      </c>
      <c r="L18" s="26">
        <v>2040</v>
      </c>
      <c r="M18" s="60"/>
      <c r="N18" s="88"/>
      <c r="O18" s="88"/>
      <c r="P18" s="88"/>
      <c r="Q18" s="106">
        <v>0.5</v>
      </c>
      <c r="R18" s="88"/>
      <c r="S18" s="88"/>
      <c r="T18" s="88"/>
      <c r="U18" s="106">
        <v>0.52</v>
      </c>
      <c r="V18" s="88"/>
      <c r="W18" s="88"/>
      <c r="X18" s="88"/>
      <c r="Y18" s="106">
        <v>0.54</v>
      </c>
      <c r="Z18" s="88"/>
      <c r="AA18" s="88"/>
      <c r="AB18" s="88"/>
      <c r="AC18" s="88"/>
      <c r="AD18" s="88"/>
      <c r="AE18" s="106">
        <v>0.56000000000000005</v>
      </c>
      <c r="AF18" s="106">
        <v>0.56000000000000005</v>
      </c>
      <c r="AG18" s="1803" t="s">
        <v>393</v>
      </c>
      <c r="AH18" s="1816">
        <v>1.7000000000000001E-2</v>
      </c>
      <c r="AI18" s="1803" t="s">
        <v>394</v>
      </c>
      <c r="AJ18" s="131" t="s">
        <v>395</v>
      </c>
      <c r="AK18" s="1802" t="s">
        <v>339</v>
      </c>
      <c r="AL18" s="26" t="s">
        <v>57</v>
      </c>
      <c r="AM18" s="26" t="s">
        <v>396</v>
      </c>
      <c r="AN18" s="26" t="s">
        <v>397</v>
      </c>
      <c r="AO18" s="26" t="s">
        <v>26</v>
      </c>
      <c r="AP18" s="63" t="s">
        <v>374</v>
      </c>
      <c r="AQ18" s="89">
        <v>27</v>
      </c>
      <c r="AR18" s="26">
        <v>7103</v>
      </c>
      <c r="AS18" s="26">
        <v>2021</v>
      </c>
      <c r="AT18" s="108">
        <v>44927</v>
      </c>
      <c r="AU18" s="108">
        <v>51501</v>
      </c>
      <c r="AV18" s="26">
        <v>7243</v>
      </c>
      <c r="AW18" s="26">
        <v>7383</v>
      </c>
      <c r="AX18" s="26">
        <v>7523</v>
      </c>
      <c r="AY18" s="26">
        <v>7663</v>
      </c>
      <c r="AZ18" s="26">
        <v>7803</v>
      </c>
      <c r="BA18" s="26">
        <v>7943</v>
      </c>
      <c r="BB18" s="26">
        <v>8083</v>
      </c>
      <c r="BC18" s="26">
        <v>8223</v>
      </c>
      <c r="BD18" s="26">
        <v>8363</v>
      </c>
      <c r="BE18" s="26">
        <v>8503</v>
      </c>
      <c r="BF18" s="26">
        <v>8643</v>
      </c>
      <c r="BG18" s="26">
        <v>8783</v>
      </c>
      <c r="BH18" s="26">
        <v>8923</v>
      </c>
      <c r="BI18" s="26">
        <v>9063</v>
      </c>
      <c r="BJ18" s="26">
        <v>9203</v>
      </c>
      <c r="BK18" s="26">
        <v>9343</v>
      </c>
      <c r="BL18" s="26">
        <v>9483</v>
      </c>
      <c r="BM18" s="26">
        <v>9623</v>
      </c>
      <c r="BN18" s="26">
        <v>9623</v>
      </c>
      <c r="BO18" s="96">
        <v>162697676.80000001</v>
      </c>
      <c r="BP18" s="96">
        <v>162697676.80000001</v>
      </c>
      <c r="BQ18" s="93" t="s">
        <v>76</v>
      </c>
      <c r="BR18" s="89">
        <v>7880</v>
      </c>
      <c r="BS18" s="92">
        <v>181900000</v>
      </c>
      <c r="BT18" s="92"/>
      <c r="BU18" s="93" t="s">
        <v>76</v>
      </c>
      <c r="BV18" s="89"/>
      <c r="BW18" s="92">
        <v>187850000</v>
      </c>
      <c r="BX18" s="92"/>
      <c r="BY18" s="93"/>
      <c r="BZ18" s="93"/>
      <c r="CA18" s="92">
        <v>193800000</v>
      </c>
      <c r="CB18" s="92"/>
      <c r="CC18" s="93"/>
      <c r="CD18" s="93"/>
      <c r="CE18" s="92">
        <v>199750000</v>
      </c>
      <c r="CF18" s="92"/>
      <c r="CG18" s="93"/>
      <c r="CH18" s="93"/>
      <c r="CI18" s="92">
        <v>205700000</v>
      </c>
      <c r="CJ18" s="92"/>
      <c r="CK18" s="93"/>
      <c r="CL18" s="93"/>
      <c r="CM18" s="92">
        <v>211650000</v>
      </c>
      <c r="CN18" s="92"/>
      <c r="CO18" s="93"/>
      <c r="CP18" s="93"/>
      <c r="CQ18" s="92">
        <v>217600000</v>
      </c>
      <c r="CR18" s="99"/>
      <c r="CS18" s="26"/>
      <c r="CT18" s="26"/>
      <c r="CU18" s="92">
        <v>223550000</v>
      </c>
      <c r="CV18" s="99"/>
      <c r="CW18" s="26"/>
      <c r="CX18" s="26"/>
      <c r="CY18" s="92">
        <v>229500000</v>
      </c>
      <c r="CZ18" s="99"/>
      <c r="DA18" s="26"/>
      <c r="DB18" s="26"/>
      <c r="DC18" s="92">
        <v>235450000</v>
      </c>
      <c r="DD18" s="99"/>
      <c r="DE18" s="26"/>
      <c r="DF18" s="26"/>
      <c r="DG18" s="92">
        <v>241400000</v>
      </c>
      <c r="DH18" s="99"/>
      <c r="DI18" s="26"/>
      <c r="DJ18" s="26"/>
      <c r="DK18" s="92">
        <v>247350000</v>
      </c>
      <c r="DL18" s="99"/>
      <c r="DM18" s="26"/>
      <c r="DN18" s="26"/>
      <c r="DO18" s="92">
        <v>253300000</v>
      </c>
      <c r="DP18" s="99"/>
      <c r="DQ18" s="26"/>
      <c r="DR18" s="26"/>
      <c r="DS18" s="92">
        <v>259250000</v>
      </c>
      <c r="DT18" s="99"/>
      <c r="DU18" s="26"/>
      <c r="DV18" s="26"/>
      <c r="DW18" s="92">
        <v>265200000</v>
      </c>
      <c r="DX18" s="99"/>
      <c r="DY18" s="26"/>
      <c r="DZ18" s="26"/>
      <c r="EA18" s="92">
        <v>271150000</v>
      </c>
      <c r="EB18" s="99"/>
      <c r="EC18" s="26"/>
      <c r="ED18" s="26"/>
      <c r="EE18" s="92">
        <v>277100000</v>
      </c>
      <c r="EF18" s="99"/>
      <c r="EG18" s="26"/>
      <c r="EH18" s="26"/>
      <c r="EI18" s="92">
        <f t="shared" si="0"/>
        <v>4064197676.8000002</v>
      </c>
      <c r="EJ18" s="26" t="s">
        <v>35</v>
      </c>
      <c r="EK18" s="26" t="s">
        <v>376</v>
      </c>
      <c r="EL18" s="26" t="s">
        <v>377</v>
      </c>
      <c r="EM18" s="67" t="s">
        <v>378</v>
      </c>
      <c r="EN18" s="67" t="s">
        <v>379</v>
      </c>
      <c r="EO18" s="67" t="s">
        <v>380</v>
      </c>
      <c r="EP18" s="26" t="s">
        <v>398</v>
      </c>
      <c r="EQ18" s="26" t="s">
        <v>399</v>
      </c>
      <c r="ER18" s="26" t="s">
        <v>400</v>
      </c>
      <c r="ES18" s="26" t="s">
        <v>401</v>
      </c>
      <c r="ET18" s="26" t="s">
        <v>402</v>
      </c>
      <c r="EU18" s="30" t="s">
        <v>403</v>
      </c>
    </row>
    <row r="19" spans="1:151" s="1045" customFormat="1" ht="132.75" customHeight="1">
      <c r="A19" s="26" t="s">
        <v>331</v>
      </c>
      <c r="B19" s="1796"/>
      <c r="C19" s="26" t="s">
        <v>332</v>
      </c>
      <c r="D19" s="86"/>
      <c r="E19" s="26" t="s">
        <v>333</v>
      </c>
      <c r="F19" s="50" t="s">
        <v>334</v>
      </c>
      <c r="G19" s="26" t="s">
        <v>335</v>
      </c>
      <c r="H19" s="26" t="s">
        <v>26</v>
      </c>
      <c r="I19" s="60">
        <v>0.49</v>
      </c>
      <c r="J19" s="61">
        <v>2022</v>
      </c>
      <c r="K19" s="26">
        <v>2026</v>
      </c>
      <c r="L19" s="26">
        <v>2040</v>
      </c>
      <c r="M19" s="60"/>
      <c r="N19" s="88"/>
      <c r="O19" s="88"/>
      <c r="P19" s="88"/>
      <c r="Q19" s="106">
        <v>0.5</v>
      </c>
      <c r="R19" s="88"/>
      <c r="S19" s="88"/>
      <c r="T19" s="88"/>
      <c r="U19" s="106">
        <v>0.52</v>
      </c>
      <c r="V19" s="88"/>
      <c r="W19" s="88"/>
      <c r="X19" s="88"/>
      <c r="Y19" s="106">
        <v>0.54</v>
      </c>
      <c r="Z19" s="88"/>
      <c r="AA19" s="88"/>
      <c r="AB19" s="88"/>
      <c r="AC19" s="88"/>
      <c r="AD19" s="88"/>
      <c r="AE19" s="106">
        <v>0.56000000000000005</v>
      </c>
      <c r="AF19" s="106">
        <v>0.56000000000000005</v>
      </c>
      <c r="AG19" s="1803" t="s">
        <v>404</v>
      </c>
      <c r="AH19" s="1816">
        <v>1.7000000000000001E-2</v>
      </c>
      <c r="AI19" s="1803" t="s">
        <v>405</v>
      </c>
      <c r="AJ19" s="131" t="s">
        <v>406</v>
      </c>
      <c r="AK19" s="1802" t="s">
        <v>339</v>
      </c>
      <c r="AL19" s="26" t="s">
        <v>57</v>
      </c>
      <c r="AM19" s="26" t="s">
        <v>407</v>
      </c>
      <c r="AN19" s="63" t="s">
        <v>1</v>
      </c>
      <c r="AO19" s="26" t="s">
        <v>23</v>
      </c>
      <c r="AP19" s="63"/>
      <c r="AQ19" s="26"/>
      <c r="AR19" s="98">
        <v>200</v>
      </c>
      <c r="AS19" s="63">
        <v>2022</v>
      </c>
      <c r="AT19" s="90">
        <v>44958</v>
      </c>
      <c r="AU19" s="90">
        <v>46751</v>
      </c>
      <c r="AV19" s="98">
        <v>200</v>
      </c>
      <c r="AW19" s="98">
        <v>200</v>
      </c>
      <c r="AX19" s="98">
        <v>200</v>
      </c>
      <c r="AY19" s="98">
        <v>200</v>
      </c>
      <c r="AZ19" s="98">
        <v>200</v>
      </c>
      <c r="BA19" s="62"/>
      <c r="BB19" s="62"/>
      <c r="BC19" s="62"/>
      <c r="BD19" s="62"/>
      <c r="BE19" s="62"/>
      <c r="BF19" s="62"/>
      <c r="BG19" s="62"/>
      <c r="BH19" s="62"/>
      <c r="BI19" s="62"/>
      <c r="BJ19" s="62"/>
      <c r="BK19" s="62"/>
      <c r="BL19" s="62"/>
      <c r="BM19" s="62"/>
      <c r="BN19" s="98">
        <v>200</v>
      </c>
      <c r="BO19" s="102">
        <v>2763300047</v>
      </c>
      <c r="BP19" s="102">
        <v>2763300047</v>
      </c>
      <c r="BQ19" s="93" t="s">
        <v>365</v>
      </c>
      <c r="BR19" s="89" t="s">
        <v>408</v>
      </c>
      <c r="BS19" s="102">
        <v>2763300047</v>
      </c>
      <c r="BT19" s="92"/>
      <c r="BU19" s="93"/>
      <c r="BV19" s="89"/>
      <c r="BW19" s="102">
        <v>2763300047</v>
      </c>
      <c r="BX19" s="92"/>
      <c r="BY19" s="93"/>
      <c r="BZ19" s="93"/>
      <c r="CA19" s="102">
        <v>2763300047</v>
      </c>
      <c r="CB19" s="92"/>
      <c r="CC19" s="93"/>
      <c r="CD19" s="93"/>
      <c r="CE19" s="102">
        <v>2763300047</v>
      </c>
      <c r="CF19" s="92"/>
      <c r="CG19" s="93"/>
      <c r="CH19" s="93"/>
      <c r="CI19" s="92"/>
      <c r="CJ19" s="92"/>
      <c r="CK19" s="93"/>
      <c r="CL19" s="93"/>
      <c r="CM19" s="92"/>
      <c r="CN19" s="92"/>
      <c r="CO19" s="93"/>
      <c r="CP19" s="93"/>
      <c r="CQ19" s="102"/>
      <c r="CR19" s="102"/>
      <c r="CS19" s="98"/>
      <c r="CT19" s="98"/>
      <c r="CU19" s="102"/>
      <c r="CV19" s="102"/>
      <c r="CW19" s="98"/>
      <c r="CX19" s="98"/>
      <c r="CY19" s="102"/>
      <c r="CZ19" s="102"/>
      <c r="DA19" s="98"/>
      <c r="DB19" s="98"/>
      <c r="DC19" s="102"/>
      <c r="DD19" s="102"/>
      <c r="DE19" s="98"/>
      <c r="DF19" s="98"/>
      <c r="DG19" s="102"/>
      <c r="DH19" s="102"/>
      <c r="DI19" s="98"/>
      <c r="DJ19" s="98"/>
      <c r="DK19" s="102"/>
      <c r="DL19" s="102"/>
      <c r="DM19" s="98"/>
      <c r="DN19" s="98"/>
      <c r="DO19" s="102"/>
      <c r="DP19" s="102"/>
      <c r="DQ19" s="98"/>
      <c r="DR19" s="98"/>
      <c r="DS19" s="102"/>
      <c r="DT19" s="102"/>
      <c r="DU19" s="98"/>
      <c r="DV19" s="98"/>
      <c r="DW19" s="102"/>
      <c r="DX19" s="102"/>
      <c r="DY19" s="98"/>
      <c r="DZ19" s="98"/>
      <c r="EA19" s="99"/>
      <c r="EB19" s="99"/>
      <c r="EC19" s="26"/>
      <c r="ED19" s="26"/>
      <c r="EE19" s="99"/>
      <c r="EF19" s="99"/>
      <c r="EG19" s="26"/>
      <c r="EH19" s="26"/>
      <c r="EI19" s="92">
        <f t="shared" si="0"/>
        <v>13816500235</v>
      </c>
      <c r="EJ19" s="98" t="s">
        <v>342</v>
      </c>
      <c r="EK19" s="98" t="s">
        <v>343</v>
      </c>
      <c r="EL19" s="98" t="s">
        <v>354</v>
      </c>
      <c r="EM19" s="98" t="s">
        <v>355</v>
      </c>
      <c r="EN19" s="26" t="s">
        <v>356</v>
      </c>
      <c r="EO19" s="98" t="s">
        <v>355</v>
      </c>
      <c r="EP19" s="98" t="s">
        <v>342</v>
      </c>
      <c r="EQ19" s="98" t="s">
        <v>343</v>
      </c>
      <c r="ER19" s="98" t="s">
        <v>358</v>
      </c>
      <c r="ES19" s="98" t="s">
        <v>359</v>
      </c>
      <c r="ET19" s="98" t="s">
        <v>360</v>
      </c>
      <c r="EU19" s="59" t="s">
        <v>361</v>
      </c>
    </row>
    <row r="20" spans="1:151" s="1045" customFormat="1" ht="120" customHeight="1">
      <c r="A20" s="48" t="s">
        <v>331</v>
      </c>
      <c r="B20" s="1795"/>
      <c r="C20" s="26" t="s">
        <v>332</v>
      </c>
      <c r="D20" s="86"/>
      <c r="E20" s="26" t="s">
        <v>333</v>
      </c>
      <c r="F20" s="50" t="s">
        <v>334</v>
      </c>
      <c r="G20" s="26" t="s">
        <v>335</v>
      </c>
      <c r="H20" s="26" t="s">
        <v>26</v>
      </c>
      <c r="I20" s="60">
        <v>0.49</v>
      </c>
      <c r="J20" s="61">
        <v>2022</v>
      </c>
      <c r="K20" s="48">
        <v>2026</v>
      </c>
      <c r="L20" s="26">
        <v>2040</v>
      </c>
      <c r="M20" s="60"/>
      <c r="N20" s="88"/>
      <c r="O20" s="88"/>
      <c r="P20" s="88"/>
      <c r="Q20" s="106">
        <v>0.5</v>
      </c>
      <c r="R20" s="88"/>
      <c r="S20" s="88"/>
      <c r="T20" s="88"/>
      <c r="U20" s="106">
        <v>0.52</v>
      </c>
      <c r="V20" s="88"/>
      <c r="W20" s="88"/>
      <c r="X20" s="88"/>
      <c r="Y20" s="106">
        <v>0.54</v>
      </c>
      <c r="Z20" s="88"/>
      <c r="AA20" s="88"/>
      <c r="AB20" s="88"/>
      <c r="AC20" s="88"/>
      <c r="AD20" s="88"/>
      <c r="AE20" s="106">
        <v>0.56000000000000005</v>
      </c>
      <c r="AF20" s="106">
        <v>0.56000000000000005</v>
      </c>
      <c r="AG20" s="1803" t="s">
        <v>409</v>
      </c>
      <c r="AH20" s="1816">
        <v>1.4E-2</v>
      </c>
      <c r="AI20" s="1803" t="s">
        <v>410</v>
      </c>
      <c r="AJ20" s="131" t="s">
        <v>411</v>
      </c>
      <c r="AK20" s="1802" t="s">
        <v>339</v>
      </c>
      <c r="AL20" s="26" t="s">
        <v>57</v>
      </c>
      <c r="AM20" s="26" t="s">
        <v>407</v>
      </c>
      <c r="AN20" s="63" t="s">
        <v>412</v>
      </c>
      <c r="AO20" s="26" t="s">
        <v>23</v>
      </c>
      <c r="AP20" s="63" t="s">
        <v>374</v>
      </c>
      <c r="AQ20" s="98" t="s">
        <v>413</v>
      </c>
      <c r="AR20" s="63">
        <v>4850</v>
      </c>
      <c r="AS20" s="63">
        <v>2020</v>
      </c>
      <c r="AT20" s="108">
        <v>45290</v>
      </c>
      <c r="AU20" s="108">
        <v>48578</v>
      </c>
      <c r="AV20" s="63">
        <v>4850</v>
      </c>
      <c r="AW20" s="63">
        <v>4850</v>
      </c>
      <c r="AX20" s="63">
        <v>4850</v>
      </c>
      <c r="AY20" s="63">
        <v>4850</v>
      </c>
      <c r="AZ20" s="63">
        <v>4850</v>
      </c>
      <c r="BA20" s="63">
        <v>4850</v>
      </c>
      <c r="BB20" s="63">
        <v>4850</v>
      </c>
      <c r="BC20" s="63">
        <v>4850</v>
      </c>
      <c r="BD20" s="63">
        <v>4850</v>
      </c>
      <c r="BE20" s="63">
        <v>4850</v>
      </c>
      <c r="BF20" s="63"/>
      <c r="BG20" s="63"/>
      <c r="BH20" s="63"/>
      <c r="BI20" s="63"/>
      <c r="BJ20" s="63"/>
      <c r="BK20" s="63"/>
      <c r="BL20" s="63"/>
      <c r="BM20" s="63"/>
      <c r="BN20" s="63">
        <v>4850</v>
      </c>
      <c r="BO20" s="92">
        <v>2280000000</v>
      </c>
      <c r="BP20" s="92"/>
      <c r="BQ20" s="93" t="s">
        <v>414</v>
      </c>
      <c r="BR20" s="89" t="s">
        <v>415</v>
      </c>
      <c r="BS20" s="92">
        <v>2280000000</v>
      </c>
      <c r="BT20" s="92"/>
      <c r="BU20" s="93" t="s">
        <v>414</v>
      </c>
      <c r="BV20" s="89" t="s">
        <v>415</v>
      </c>
      <c r="BW20" s="92">
        <v>2280000000</v>
      </c>
      <c r="BX20" s="92"/>
      <c r="BY20" s="93"/>
      <c r="BZ20" s="93"/>
      <c r="CA20" s="92">
        <v>2280000000</v>
      </c>
      <c r="CB20" s="92"/>
      <c r="CC20" s="93"/>
      <c r="CD20" s="93"/>
      <c r="CE20" s="92">
        <v>2280000000</v>
      </c>
      <c r="CF20" s="92"/>
      <c r="CG20" s="93"/>
      <c r="CH20" s="93"/>
      <c r="CI20" s="92">
        <v>2280000000</v>
      </c>
      <c r="CJ20" s="92"/>
      <c r="CK20" s="93"/>
      <c r="CL20" s="93"/>
      <c r="CM20" s="92">
        <v>2280000000</v>
      </c>
      <c r="CN20" s="92"/>
      <c r="CO20" s="93"/>
      <c r="CP20" s="93"/>
      <c r="CQ20" s="92">
        <v>2280000000</v>
      </c>
      <c r="CR20" s="71"/>
      <c r="CS20" s="63"/>
      <c r="CT20" s="63"/>
      <c r="CU20" s="92">
        <v>2280000000</v>
      </c>
      <c r="CV20" s="71"/>
      <c r="CW20" s="63"/>
      <c r="CX20" s="63"/>
      <c r="CY20" s="92">
        <v>2280000000</v>
      </c>
      <c r="CZ20" s="71"/>
      <c r="DA20" s="63"/>
      <c r="DB20" s="63"/>
      <c r="DC20" s="92"/>
      <c r="DD20" s="71"/>
      <c r="DE20" s="63"/>
      <c r="DF20" s="63"/>
      <c r="DG20" s="92"/>
      <c r="DH20" s="71"/>
      <c r="DI20" s="63"/>
      <c r="DJ20" s="63"/>
      <c r="DK20" s="71"/>
      <c r="DL20" s="71"/>
      <c r="DM20" s="63"/>
      <c r="DN20" s="63"/>
      <c r="DO20" s="72"/>
      <c r="DP20" s="71"/>
      <c r="DQ20" s="73"/>
      <c r="DR20" s="73"/>
      <c r="DS20" s="74"/>
      <c r="DT20" s="74"/>
      <c r="DU20" s="73"/>
      <c r="DV20" s="73"/>
      <c r="DW20" s="74"/>
      <c r="DX20" s="74"/>
      <c r="DY20" s="73"/>
      <c r="DZ20" s="26"/>
      <c r="EA20" s="92"/>
      <c r="EB20" s="99"/>
      <c r="EC20" s="63"/>
      <c r="ED20" s="26"/>
      <c r="EE20" s="92"/>
      <c r="EF20" s="99"/>
      <c r="EG20" s="63"/>
      <c r="EH20" s="26"/>
      <c r="EI20" s="92">
        <f t="shared" si="0"/>
        <v>22800000000</v>
      </c>
      <c r="EJ20" s="63" t="s">
        <v>342</v>
      </c>
      <c r="EK20" s="63" t="s">
        <v>343</v>
      </c>
      <c r="EL20" s="63" t="s">
        <v>354</v>
      </c>
      <c r="EM20" s="63" t="s">
        <v>355</v>
      </c>
      <c r="EN20" s="63" t="s">
        <v>356</v>
      </c>
      <c r="EO20" s="75" t="s">
        <v>357</v>
      </c>
      <c r="EP20" s="98" t="s">
        <v>342</v>
      </c>
      <c r="EQ20" s="98" t="s">
        <v>416</v>
      </c>
      <c r="ER20" s="98" t="s">
        <v>417</v>
      </c>
      <c r="ES20" s="98" t="s">
        <v>418</v>
      </c>
      <c r="ET20" s="98" t="s">
        <v>419</v>
      </c>
      <c r="EU20" s="76" t="s">
        <v>420</v>
      </c>
    </row>
    <row r="21" spans="1:151" s="1045" customFormat="1" ht="99.75" customHeight="1">
      <c r="A21" s="48" t="s">
        <v>331</v>
      </c>
      <c r="B21" s="1795"/>
      <c r="C21" s="26" t="s">
        <v>332</v>
      </c>
      <c r="D21" s="86"/>
      <c r="E21" s="26" t="s">
        <v>333</v>
      </c>
      <c r="F21" s="50" t="s">
        <v>334</v>
      </c>
      <c r="G21" s="26" t="s">
        <v>335</v>
      </c>
      <c r="H21" s="26" t="s">
        <v>26</v>
      </c>
      <c r="I21" s="60">
        <v>0.49</v>
      </c>
      <c r="J21" s="61">
        <v>2022</v>
      </c>
      <c r="K21" s="48">
        <v>2026</v>
      </c>
      <c r="L21" s="26">
        <v>2040</v>
      </c>
      <c r="M21" s="60"/>
      <c r="N21" s="88"/>
      <c r="O21" s="88"/>
      <c r="P21" s="88"/>
      <c r="Q21" s="106">
        <v>0.5</v>
      </c>
      <c r="R21" s="88"/>
      <c r="S21" s="88"/>
      <c r="T21" s="88"/>
      <c r="U21" s="106">
        <v>0.52</v>
      </c>
      <c r="V21" s="88"/>
      <c r="W21" s="88"/>
      <c r="X21" s="88"/>
      <c r="Y21" s="106">
        <v>0.54</v>
      </c>
      <c r="Z21" s="88"/>
      <c r="AA21" s="88"/>
      <c r="AB21" s="88"/>
      <c r="AC21" s="88"/>
      <c r="AD21" s="88"/>
      <c r="AE21" s="106">
        <v>0.56000000000000005</v>
      </c>
      <c r="AF21" s="106">
        <v>0.56000000000000005</v>
      </c>
      <c r="AG21" s="1803" t="s">
        <v>421</v>
      </c>
      <c r="AH21" s="1816">
        <v>1.4E-2</v>
      </c>
      <c r="AI21" s="1803" t="s">
        <v>422</v>
      </c>
      <c r="AJ21" s="131" t="s">
        <v>423</v>
      </c>
      <c r="AK21" s="1802" t="s">
        <v>339</v>
      </c>
      <c r="AL21" s="26" t="s">
        <v>57</v>
      </c>
      <c r="AM21" s="26" t="s">
        <v>424</v>
      </c>
      <c r="AN21" s="63" t="s">
        <v>425</v>
      </c>
      <c r="AO21" s="26" t="s">
        <v>426</v>
      </c>
      <c r="AP21" s="63" t="s">
        <v>374</v>
      </c>
      <c r="AQ21" s="89">
        <v>96</v>
      </c>
      <c r="AR21" s="63">
        <v>4000</v>
      </c>
      <c r="AS21" s="63">
        <v>2022</v>
      </c>
      <c r="AT21" s="108">
        <v>44927</v>
      </c>
      <c r="AU21" s="108">
        <v>51501</v>
      </c>
      <c r="AV21" s="63">
        <v>3200</v>
      </c>
      <c r="AW21" s="63">
        <v>4000</v>
      </c>
      <c r="AX21" s="63">
        <v>4000</v>
      </c>
      <c r="AY21" s="63">
        <v>4000</v>
      </c>
      <c r="AZ21" s="63">
        <v>4000</v>
      </c>
      <c r="BA21" s="63">
        <v>4000</v>
      </c>
      <c r="BB21" s="63">
        <v>4000</v>
      </c>
      <c r="BC21" s="63">
        <v>4000</v>
      </c>
      <c r="BD21" s="63">
        <v>4000</v>
      </c>
      <c r="BE21" s="63">
        <v>4000</v>
      </c>
      <c r="BF21" s="63">
        <v>4000</v>
      </c>
      <c r="BG21" s="63">
        <v>4000</v>
      </c>
      <c r="BH21" s="63">
        <v>4000</v>
      </c>
      <c r="BI21" s="63">
        <v>4000</v>
      </c>
      <c r="BJ21" s="63">
        <v>4000</v>
      </c>
      <c r="BK21" s="63">
        <v>4000</v>
      </c>
      <c r="BL21" s="63">
        <v>4000</v>
      </c>
      <c r="BM21" s="63">
        <v>4000</v>
      </c>
      <c r="BN21" s="63">
        <f t="shared" ref="BN21:BN22" si="2">SUM(AV21:BM21)</f>
        <v>71200</v>
      </c>
      <c r="BO21" s="92">
        <v>551200000</v>
      </c>
      <c r="BP21" s="92"/>
      <c r="BQ21" s="93" t="s">
        <v>76</v>
      </c>
      <c r="BR21" s="89">
        <v>7619</v>
      </c>
      <c r="BS21" s="92">
        <v>710000000</v>
      </c>
      <c r="BT21" s="92"/>
      <c r="BU21" s="93" t="s">
        <v>76</v>
      </c>
      <c r="BV21" s="89"/>
      <c r="BW21" s="92">
        <v>731000000</v>
      </c>
      <c r="BX21" s="92"/>
      <c r="BY21" s="93" t="s">
        <v>76</v>
      </c>
      <c r="BZ21" s="93" t="s">
        <v>389</v>
      </c>
      <c r="CA21" s="92">
        <v>753000000</v>
      </c>
      <c r="CB21" s="92"/>
      <c r="CC21" s="93" t="s">
        <v>76</v>
      </c>
      <c r="CD21" s="93" t="s">
        <v>389</v>
      </c>
      <c r="CE21" s="92">
        <v>776000000</v>
      </c>
      <c r="CF21" s="92"/>
      <c r="CG21" s="93" t="s">
        <v>76</v>
      </c>
      <c r="CH21" s="93" t="s">
        <v>389</v>
      </c>
      <c r="CI21" s="92">
        <v>799000000</v>
      </c>
      <c r="CJ21" s="92"/>
      <c r="CK21" s="93" t="s">
        <v>76</v>
      </c>
      <c r="CL21" s="93" t="s">
        <v>389</v>
      </c>
      <c r="CM21" s="92">
        <v>823000000</v>
      </c>
      <c r="CN21" s="92"/>
      <c r="CO21" s="93" t="s">
        <v>76</v>
      </c>
      <c r="CP21" s="93" t="s">
        <v>389</v>
      </c>
      <c r="CQ21" s="92">
        <v>847000000</v>
      </c>
      <c r="CR21" s="99"/>
      <c r="CS21" s="63" t="s">
        <v>76</v>
      </c>
      <c r="CT21" s="26" t="s">
        <v>389</v>
      </c>
      <c r="CU21" s="92">
        <v>873000000</v>
      </c>
      <c r="CV21" s="99"/>
      <c r="CW21" s="63" t="s">
        <v>76</v>
      </c>
      <c r="CX21" s="26" t="s">
        <v>389</v>
      </c>
      <c r="CY21" s="92">
        <v>899000000</v>
      </c>
      <c r="CZ21" s="99"/>
      <c r="DA21" s="63" t="s">
        <v>76</v>
      </c>
      <c r="DB21" s="26" t="s">
        <v>389</v>
      </c>
      <c r="DC21" s="92">
        <v>926000000</v>
      </c>
      <c r="DD21" s="99"/>
      <c r="DE21" s="63" t="s">
        <v>76</v>
      </c>
      <c r="DF21" s="26" t="s">
        <v>389</v>
      </c>
      <c r="DG21" s="92">
        <v>954000000</v>
      </c>
      <c r="DH21" s="99"/>
      <c r="DI21" s="63" t="s">
        <v>76</v>
      </c>
      <c r="DJ21" s="26" t="s">
        <v>389</v>
      </c>
      <c r="DK21" s="92">
        <v>982000000</v>
      </c>
      <c r="DL21" s="99"/>
      <c r="DM21" s="63" t="s">
        <v>76</v>
      </c>
      <c r="DN21" s="26" t="s">
        <v>389</v>
      </c>
      <c r="DO21" s="92">
        <v>1012000000</v>
      </c>
      <c r="DP21" s="99"/>
      <c r="DQ21" s="63" t="s">
        <v>76</v>
      </c>
      <c r="DR21" s="26" t="s">
        <v>389</v>
      </c>
      <c r="DS21" s="92">
        <v>1042000000</v>
      </c>
      <c r="DT21" s="99"/>
      <c r="DU21" s="63" t="s">
        <v>76</v>
      </c>
      <c r="DV21" s="26" t="s">
        <v>389</v>
      </c>
      <c r="DW21" s="92">
        <v>1074000000</v>
      </c>
      <c r="DX21" s="99"/>
      <c r="DY21" s="63" t="s">
        <v>76</v>
      </c>
      <c r="DZ21" s="26" t="s">
        <v>389</v>
      </c>
      <c r="EA21" s="92">
        <v>1106000000</v>
      </c>
      <c r="EB21" s="99"/>
      <c r="EC21" s="63" t="s">
        <v>76</v>
      </c>
      <c r="ED21" s="26" t="s">
        <v>389</v>
      </c>
      <c r="EE21" s="92">
        <v>1139000000</v>
      </c>
      <c r="EF21" s="99"/>
      <c r="EG21" s="63" t="s">
        <v>76</v>
      </c>
      <c r="EH21" s="26" t="s">
        <v>389</v>
      </c>
      <c r="EI21" s="92">
        <f t="shared" si="0"/>
        <v>15997200000</v>
      </c>
      <c r="EJ21" s="26" t="s">
        <v>35</v>
      </c>
      <c r="EK21" s="98" t="s">
        <v>264</v>
      </c>
      <c r="EL21" s="98" t="s">
        <v>390</v>
      </c>
      <c r="EM21" s="98" t="s">
        <v>391</v>
      </c>
      <c r="EN21" s="89">
        <v>3795750</v>
      </c>
      <c r="EO21" s="98" t="s">
        <v>392</v>
      </c>
      <c r="EP21" s="98"/>
      <c r="EQ21" s="98"/>
      <c r="ER21" s="98"/>
      <c r="ES21" s="98"/>
      <c r="ET21" s="98"/>
      <c r="EU21" s="1046"/>
    </row>
    <row r="22" spans="1:151" s="1045" customFormat="1" ht="99.75" customHeight="1">
      <c r="A22" s="26" t="s">
        <v>331</v>
      </c>
      <c r="B22" s="1795"/>
      <c r="C22" s="26" t="s">
        <v>332</v>
      </c>
      <c r="D22" s="86"/>
      <c r="E22" s="26" t="s">
        <v>333</v>
      </c>
      <c r="F22" s="50" t="s">
        <v>334</v>
      </c>
      <c r="G22" s="26" t="s">
        <v>335</v>
      </c>
      <c r="H22" s="26" t="s">
        <v>26</v>
      </c>
      <c r="I22" s="60">
        <v>0.49</v>
      </c>
      <c r="J22" s="61">
        <v>2022</v>
      </c>
      <c r="K22" s="48">
        <v>2026</v>
      </c>
      <c r="L22" s="26">
        <v>2040</v>
      </c>
      <c r="M22" s="60"/>
      <c r="N22" s="88"/>
      <c r="O22" s="88"/>
      <c r="P22" s="88"/>
      <c r="Q22" s="106">
        <v>0.5</v>
      </c>
      <c r="R22" s="88"/>
      <c r="S22" s="88"/>
      <c r="T22" s="88"/>
      <c r="U22" s="106">
        <v>0.52</v>
      </c>
      <c r="V22" s="88"/>
      <c r="W22" s="88"/>
      <c r="X22" s="88"/>
      <c r="Y22" s="106">
        <v>0.54</v>
      </c>
      <c r="Z22" s="88"/>
      <c r="AA22" s="88"/>
      <c r="AB22" s="88"/>
      <c r="AC22" s="88"/>
      <c r="AD22" s="88"/>
      <c r="AE22" s="106">
        <v>0.56000000000000005</v>
      </c>
      <c r="AF22" s="106">
        <v>0.56000000000000005</v>
      </c>
      <c r="AG22" s="1803" t="s">
        <v>427</v>
      </c>
      <c r="AH22" s="1816">
        <v>1.4999999999999999E-2</v>
      </c>
      <c r="AI22" s="1803" t="s">
        <v>428</v>
      </c>
      <c r="AJ22" s="131" t="s">
        <v>429</v>
      </c>
      <c r="AK22" s="1802" t="s">
        <v>339</v>
      </c>
      <c r="AL22" s="26" t="s">
        <v>59</v>
      </c>
      <c r="AM22" s="26" t="s">
        <v>430</v>
      </c>
      <c r="AN22" s="26" t="s">
        <v>431</v>
      </c>
      <c r="AO22" s="26" t="s">
        <v>20</v>
      </c>
      <c r="AP22" s="26"/>
      <c r="AQ22" s="26"/>
      <c r="AR22" s="95"/>
      <c r="AS22" s="26"/>
      <c r="AT22" s="27">
        <v>45078</v>
      </c>
      <c r="AU22" s="27">
        <v>51501</v>
      </c>
      <c r="AV22" s="65">
        <v>8</v>
      </c>
      <c r="AW22" s="65">
        <v>8</v>
      </c>
      <c r="AX22" s="65">
        <v>8</v>
      </c>
      <c r="AY22" s="65">
        <v>8</v>
      </c>
      <c r="AZ22" s="65">
        <v>8</v>
      </c>
      <c r="BA22" s="65">
        <v>8</v>
      </c>
      <c r="BB22" s="65">
        <v>8</v>
      </c>
      <c r="BC22" s="65">
        <v>8</v>
      </c>
      <c r="BD22" s="65">
        <v>8</v>
      </c>
      <c r="BE22" s="65">
        <v>8</v>
      </c>
      <c r="BF22" s="65">
        <v>8</v>
      </c>
      <c r="BG22" s="65">
        <v>8</v>
      </c>
      <c r="BH22" s="65">
        <v>8</v>
      </c>
      <c r="BI22" s="65">
        <v>8</v>
      </c>
      <c r="BJ22" s="65">
        <v>8</v>
      </c>
      <c r="BK22" s="65">
        <v>8</v>
      </c>
      <c r="BL22" s="65">
        <v>8</v>
      </c>
      <c r="BM22" s="65">
        <v>8</v>
      </c>
      <c r="BN22" s="77">
        <f t="shared" si="2"/>
        <v>144</v>
      </c>
      <c r="BO22" s="92">
        <v>68808465.960000008</v>
      </c>
      <c r="BP22" s="92">
        <v>68808465.960000008</v>
      </c>
      <c r="BQ22" s="93" t="s">
        <v>76</v>
      </c>
      <c r="BR22" s="89">
        <v>7880</v>
      </c>
      <c r="BS22" s="92">
        <v>1540800</v>
      </c>
      <c r="BT22" s="92"/>
      <c r="BU22" s="93"/>
      <c r="BV22" s="89"/>
      <c r="BW22" s="92">
        <v>1591200</v>
      </c>
      <c r="BX22" s="92"/>
      <c r="BY22" s="93"/>
      <c r="BZ22" s="93"/>
      <c r="CA22" s="92">
        <v>1641600.0000000002</v>
      </c>
      <c r="CB22" s="92"/>
      <c r="CC22" s="93"/>
      <c r="CD22" s="93"/>
      <c r="CE22" s="92">
        <v>1692000</v>
      </c>
      <c r="CF22" s="92"/>
      <c r="CG22" s="93"/>
      <c r="CH22" s="93"/>
      <c r="CI22" s="92">
        <v>1742400</v>
      </c>
      <c r="CJ22" s="92"/>
      <c r="CK22" s="93"/>
      <c r="CL22" s="93"/>
      <c r="CM22" s="92">
        <v>1792800.0000000002</v>
      </c>
      <c r="CN22" s="92"/>
      <c r="CO22" s="93"/>
      <c r="CP22" s="93"/>
      <c r="CQ22" s="92">
        <v>1843200</v>
      </c>
      <c r="CR22" s="99"/>
      <c r="CS22" s="26"/>
      <c r="CT22" s="26"/>
      <c r="CU22" s="92">
        <v>1893600</v>
      </c>
      <c r="CV22" s="99"/>
      <c r="CW22" s="26"/>
      <c r="CX22" s="26"/>
      <c r="CY22" s="92">
        <v>1944000.0000000002</v>
      </c>
      <c r="CZ22" s="99"/>
      <c r="DA22" s="26"/>
      <c r="DB22" s="26"/>
      <c r="DC22" s="92">
        <v>1994400</v>
      </c>
      <c r="DD22" s="99"/>
      <c r="DE22" s="26"/>
      <c r="DF22" s="26"/>
      <c r="DG22" s="92">
        <v>2044800</v>
      </c>
      <c r="DH22" s="99"/>
      <c r="DI22" s="26"/>
      <c r="DJ22" s="26"/>
      <c r="DK22" s="92">
        <v>2095200</v>
      </c>
      <c r="DL22" s="99"/>
      <c r="DM22" s="26"/>
      <c r="DN22" s="26"/>
      <c r="DO22" s="92">
        <v>2145600</v>
      </c>
      <c r="DP22" s="99"/>
      <c r="DQ22" s="26"/>
      <c r="DR22" s="26"/>
      <c r="DS22" s="92">
        <v>2196000</v>
      </c>
      <c r="DT22" s="99"/>
      <c r="DU22" s="26"/>
      <c r="DV22" s="26"/>
      <c r="DW22" s="92">
        <v>2246400</v>
      </c>
      <c r="DX22" s="99"/>
      <c r="DY22" s="26"/>
      <c r="DZ22" s="26"/>
      <c r="EA22" s="92">
        <v>2296800.0000000005</v>
      </c>
      <c r="EB22" s="99"/>
      <c r="EC22" s="26"/>
      <c r="ED22" s="26"/>
      <c r="EE22" s="92">
        <v>2347200</v>
      </c>
      <c r="EF22" s="99"/>
      <c r="EG22" s="26"/>
      <c r="EH22" s="26"/>
      <c r="EI22" s="92">
        <f t="shared" si="0"/>
        <v>101856465.96000001</v>
      </c>
      <c r="EJ22" s="26" t="s">
        <v>35</v>
      </c>
      <c r="EK22" s="26" t="s">
        <v>376</v>
      </c>
      <c r="EL22" s="26" t="s">
        <v>432</v>
      </c>
      <c r="EM22" s="67" t="s">
        <v>378</v>
      </c>
      <c r="EN22" s="67" t="s">
        <v>379</v>
      </c>
      <c r="EO22" s="67" t="s">
        <v>380</v>
      </c>
      <c r="EP22" s="26"/>
      <c r="EQ22" s="26"/>
      <c r="ER22" s="26"/>
      <c r="ES22" s="26"/>
      <c r="ET22" s="26"/>
      <c r="EU22" s="26"/>
    </row>
    <row r="23" spans="1:151" s="1045" customFormat="1" ht="99.75" customHeight="1">
      <c r="A23" s="48" t="s">
        <v>331</v>
      </c>
      <c r="B23" s="1795"/>
      <c r="C23" s="26" t="s">
        <v>433</v>
      </c>
      <c r="D23" s="86">
        <v>0.15</v>
      </c>
      <c r="E23" s="26" t="s">
        <v>434</v>
      </c>
      <c r="F23" s="1047" t="s">
        <v>435</v>
      </c>
      <c r="G23" s="26" t="s">
        <v>335</v>
      </c>
      <c r="H23" s="26" t="s">
        <v>26</v>
      </c>
      <c r="I23" s="60">
        <v>0.57999999999999996</v>
      </c>
      <c r="J23" s="61">
        <v>2022</v>
      </c>
      <c r="K23" s="48">
        <v>2026</v>
      </c>
      <c r="L23" s="26">
        <v>2040</v>
      </c>
      <c r="M23" s="60"/>
      <c r="N23" s="88"/>
      <c r="O23" s="88"/>
      <c r="P23" s="88"/>
      <c r="Q23" s="60">
        <v>0.6</v>
      </c>
      <c r="R23" s="88"/>
      <c r="S23" s="88"/>
      <c r="T23" s="88"/>
      <c r="U23" s="60">
        <v>0.62</v>
      </c>
      <c r="V23" s="88"/>
      <c r="W23" s="88"/>
      <c r="X23" s="88"/>
      <c r="Y23" s="60">
        <v>0.64</v>
      </c>
      <c r="Z23" s="88"/>
      <c r="AA23" s="88"/>
      <c r="AB23" s="88"/>
      <c r="AC23" s="88"/>
      <c r="AD23" s="88"/>
      <c r="AE23" s="60">
        <v>0.66</v>
      </c>
      <c r="AF23" s="60">
        <v>0.66</v>
      </c>
      <c r="AG23" s="1803" t="s">
        <v>436</v>
      </c>
      <c r="AH23" s="1816">
        <v>8.9999999999999993E-3</v>
      </c>
      <c r="AI23" s="1803" t="s">
        <v>437</v>
      </c>
      <c r="AJ23" s="131" t="s">
        <v>438</v>
      </c>
      <c r="AK23" s="1802" t="s">
        <v>339</v>
      </c>
      <c r="AL23" s="26" t="s">
        <v>67</v>
      </c>
      <c r="AM23" s="26" t="s">
        <v>439</v>
      </c>
      <c r="AN23" s="63" t="s">
        <v>1</v>
      </c>
      <c r="AO23" s="26" t="s">
        <v>426</v>
      </c>
      <c r="AP23" s="63" t="s">
        <v>374</v>
      </c>
      <c r="AQ23" s="89">
        <v>158</v>
      </c>
      <c r="AR23" s="63">
        <v>2</v>
      </c>
      <c r="AS23" s="63">
        <v>2022</v>
      </c>
      <c r="AT23" s="108">
        <v>44927</v>
      </c>
      <c r="AU23" s="108">
        <v>51501</v>
      </c>
      <c r="AV23" s="63">
        <v>1</v>
      </c>
      <c r="AW23" s="63">
        <v>2</v>
      </c>
      <c r="AX23" s="63">
        <v>2</v>
      </c>
      <c r="AY23" s="63">
        <v>2</v>
      </c>
      <c r="AZ23" s="63">
        <v>2</v>
      </c>
      <c r="BA23" s="63">
        <v>2</v>
      </c>
      <c r="BB23" s="63">
        <v>2</v>
      </c>
      <c r="BC23" s="63">
        <v>2</v>
      </c>
      <c r="BD23" s="63">
        <v>2</v>
      </c>
      <c r="BE23" s="63">
        <v>2</v>
      </c>
      <c r="BF23" s="63">
        <v>2</v>
      </c>
      <c r="BG23" s="63">
        <v>2</v>
      </c>
      <c r="BH23" s="63">
        <v>2</v>
      </c>
      <c r="BI23" s="63">
        <v>2</v>
      </c>
      <c r="BJ23" s="63">
        <v>2</v>
      </c>
      <c r="BK23" s="63">
        <v>2</v>
      </c>
      <c r="BL23" s="63">
        <v>2</v>
      </c>
      <c r="BM23" s="63">
        <v>2</v>
      </c>
      <c r="BN23" s="79">
        <f t="shared" ref="BN23:BN26" si="3">SUM(AV23:BM23)</f>
        <v>35</v>
      </c>
      <c r="BO23" s="92">
        <v>35000000</v>
      </c>
      <c r="BP23" s="92"/>
      <c r="BQ23" s="93" t="s">
        <v>76</v>
      </c>
      <c r="BR23" s="89">
        <v>7600</v>
      </c>
      <c r="BS23" s="92">
        <v>40000000</v>
      </c>
      <c r="BT23" s="92"/>
      <c r="BU23" s="93" t="s">
        <v>76</v>
      </c>
      <c r="BV23" s="89">
        <v>7600</v>
      </c>
      <c r="BW23" s="92">
        <v>41200000</v>
      </c>
      <c r="BX23" s="92"/>
      <c r="BY23" s="93" t="s">
        <v>76</v>
      </c>
      <c r="BZ23" s="93" t="s">
        <v>440</v>
      </c>
      <c r="CA23" s="92">
        <v>42436000</v>
      </c>
      <c r="CB23" s="92"/>
      <c r="CC23" s="93" t="s">
        <v>76</v>
      </c>
      <c r="CD23" s="93" t="s">
        <v>440</v>
      </c>
      <c r="CE23" s="92">
        <v>43709080</v>
      </c>
      <c r="CF23" s="92"/>
      <c r="CG23" s="93" t="s">
        <v>76</v>
      </c>
      <c r="CH23" s="93" t="s">
        <v>440</v>
      </c>
      <c r="CI23" s="92">
        <v>45020352.399999999</v>
      </c>
      <c r="CJ23" s="92"/>
      <c r="CK23" s="93" t="s">
        <v>76</v>
      </c>
      <c r="CL23" s="93" t="s">
        <v>440</v>
      </c>
      <c r="CM23" s="92">
        <v>46370962.972000003</v>
      </c>
      <c r="CN23" s="92"/>
      <c r="CO23" s="93" t="s">
        <v>76</v>
      </c>
      <c r="CP23" s="93" t="s">
        <v>440</v>
      </c>
      <c r="CQ23" s="92">
        <v>47762091.861160003</v>
      </c>
      <c r="CR23" s="99"/>
      <c r="CS23" s="63" t="s">
        <v>76</v>
      </c>
      <c r="CT23" s="26" t="s">
        <v>440</v>
      </c>
      <c r="CU23" s="92">
        <v>49194954.616994806</v>
      </c>
      <c r="CV23" s="99"/>
      <c r="CW23" s="63" t="s">
        <v>76</v>
      </c>
      <c r="CX23" s="26" t="s">
        <v>440</v>
      </c>
      <c r="CY23" s="92">
        <v>50670803.255504653</v>
      </c>
      <c r="CZ23" s="99"/>
      <c r="DA23" s="63" t="s">
        <v>76</v>
      </c>
      <c r="DB23" s="26" t="s">
        <v>440</v>
      </c>
      <c r="DC23" s="92">
        <v>52190927.353169791</v>
      </c>
      <c r="DD23" s="99"/>
      <c r="DE23" s="63" t="s">
        <v>76</v>
      </c>
      <c r="DF23" s="26" t="s">
        <v>440</v>
      </c>
      <c r="DG23" s="92">
        <v>53756655.173764884</v>
      </c>
      <c r="DH23" s="99"/>
      <c r="DI23" s="63" t="s">
        <v>76</v>
      </c>
      <c r="DJ23" s="26" t="s">
        <v>440</v>
      </c>
      <c r="DK23" s="92">
        <v>55369354.828977831</v>
      </c>
      <c r="DL23" s="99"/>
      <c r="DM23" s="63" t="s">
        <v>76</v>
      </c>
      <c r="DN23" s="26" t="s">
        <v>440</v>
      </c>
      <c r="DO23" s="92">
        <v>57030435.473847166</v>
      </c>
      <c r="DP23" s="99"/>
      <c r="DQ23" s="63" t="s">
        <v>76</v>
      </c>
      <c r="DR23" s="26" t="s">
        <v>440</v>
      </c>
      <c r="DS23" s="92">
        <v>58741348.53806258</v>
      </c>
      <c r="DT23" s="99"/>
      <c r="DU23" s="63" t="s">
        <v>76</v>
      </c>
      <c r="DV23" s="26" t="s">
        <v>440</v>
      </c>
      <c r="DW23" s="92">
        <v>60503588.994204462</v>
      </c>
      <c r="DX23" s="99"/>
      <c r="DY23" s="63" t="s">
        <v>76</v>
      </c>
      <c r="DZ23" s="26" t="s">
        <v>440</v>
      </c>
      <c r="EA23" s="92">
        <v>62318696.664030597</v>
      </c>
      <c r="EB23" s="99"/>
      <c r="EC23" s="63" t="s">
        <v>76</v>
      </c>
      <c r="ED23" s="26" t="s">
        <v>440</v>
      </c>
      <c r="EE23" s="92">
        <v>64188257.563951515</v>
      </c>
      <c r="EF23" s="99"/>
      <c r="EG23" s="63" t="s">
        <v>76</v>
      </c>
      <c r="EH23" s="26" t="s">
        <v>440</v>
      </c>
      <c r="EI23" s="92">
        <f t="shared" ref="EI23:EI71" si="4">EE23+EA23+DW23+DS23+DO23+DK23+DG23+DC23+CY23+CU23+CQ23+CM23+CI23+CE23+CA23+BW23+BS23+BO23</f>
        <v>905463509.69566834</v>
      </c>
      <c r="EJ23" s="26" t="s">
        <v>35</v>
      </c>
      <c r="EK23" s="98" t="s">
        <v>264</v>
      </c>
      <c r="EL23" s="98" t="s">
        <v>441</v>
      </c>
      <c r="EM23" s="98" t="s">
        <v>442</v>
      </c>
      <c r="EN23" s="89">
        <v>3795750</v>
      </c>
      <c r="EO23" s="98" t="s">
        <v>443</v>
      </c>
      <c r="EP23" s="98"/>
      <c r="EQ23" s="98"/>
      <c r="ER23" s="98"/>
      <c r="ES23" s="98"/>
      <c r="ET23" s="98"/>
      <c r="EU23" s="76"/>
    </row>
    <row r="24" spans="1:151" s="1045" customFormat="1" ht="99.75" customHeight="1">
      <c r="A24" s="26" t="s">
        <v>331</v>
      </c>
      <c r="B24" s="1795"/>
      <c r="C24" s="26" t="s">
        <v>433</v>
      </c>
      <c r="D24" s="86"/>
      <c r="E24" s="26" t="s">
        <v>434</v>
      </c>
      <c r="F24" s="50" t="s">
        <v>444</v>
      </c>
      <c r="G24" s="26" t="s">
        <v>335</v>
      </c>
      <c r="H24" s="26" t="s">
        <v>26</v>
      </c>
      <c r="I24" s="60">
        <v>0.57999999999999996</v>
      </c>
      <c r="J24" s="61">
        <v>2022</v>
      </c>
      <c r="K24" s="48">
        <v>2026</v>
      </c>
      <c r="L24" s="26">
        <v>2040</v>
      </c>
      <c r="M24" s="60"/>
      <c r="N24" s="88"/>
      <c r="O24" s="88"/>
      <c r="P24" s="88"/>
      <c r="Q24" s="60">
        <v>0.6</v>
      </c>
      <c r="R24" s="88"/>
      <c r="S24" s="88"/>
      <c r="T24" s="88"/>
      <c r="U24" s="60">
        <v>0.62</v>
      </c>
      <c r="V24" s="88"/>
      <c r="W24" s="88"/>
      <c r="X24" s="88"/>
      <c r="Y24" s="60">
        <v>0.64</v>
      </c>
      <c r="Z24" s="88"/>
      <c r="AA24" s="88"/>
      <c r="AB24" s="88"/>
      <c r="AC24" s="88"/>
      <c r="AD24" s="88"/>
      <c r="AE24" s="60">
        <v>0.66</v>
      </c>
      <c r="AF24" s="60">
        <v>0.66</v>
      </c>
      <c r="AG24" s="1803" t="s">
        <v>445</v>
      </c>
      <c r="AH24" s="1816">
        <v>8.9999999999999993E-3</v>
      </c>
      <c r="AI24" s="1803" t="s">
        <v>446</v>
      </c>
      <c r="AJ24" s="131" t="s">
        <v>447</v>
      </c>
      <c r="AK24" s="1802" t="s">
        <v>339</v>
      </c>
      <c r="AL24" s="26" t="s">
        <v>67</v>
      </c>
      <c r="AM24" s="26" t="s">
        <v>439</v>
      </c>
      <c r="AN24" s="26" t="s">
        <v>448</v>
      </c>
      <c r="AO24" s="26" t="s">
        <v>20</v>
      </c>
      <c r="AP24" s="63" t="s">
        <v>449</v>
      </c>
      <c r="AQ24" s="26" t="s">
        <v>449</v>
      </c>
      <c r="AR24" s="95"/>
      <c r="AS24" s="26"/>
      <c r="AT24" s="108">
        <v>44927</v>
      </c>
      <c r="AU24" s="108">
        <v>51135</v>
      </c>
      <c r="AV24" s="26">
        <v>2</v>
      </c>
      <c r="AW24" s="95"/>
      <c r="AX24" s="26">
        <v>2</v>
      </c>
      <c r="AY24" s="95"/>
      <c r="AZ24" s="26">
        <v>2</v>
      </c>
      <c r="BA24" s="95"/>
      <c r="BB24" s="26">
        <v>2</v>
      </c>
      <c r="BC24" s="95"/>
      <c r="BD24" s="26">
        <v>2</v>
      </c>
      <c r="BE24" s="95"/>
      <c r="BF24" s="26">
        <v>2</v>
      </c>
      <c r="BG24" s="95"/>
      <c r="BH24" s="26">
        <v>2</v>
      </c>
      <c r="BI24" s="95"/>
      <c r="BJ24" s="26">
        <v>2</v>
      </c>
      <c r="BK24" s="95"/>
      <c r="BL24" s="26">
        <v>2</v>
      </c>
      <c r="BM24" s="95"/>
      <c r="BN24" s="106">
        <f t="shared" si="3"/>
        <v>18</v>
      </c>
      <c r="BO24" s="92">
        <v>39000000</v>
      </c>
      <c r="BP24" s="92"/>
      <c r="BQ24" s="93"/>
      <c r="BR24" s="89"/>
      <c r="BS24" s="92"/>
      <c r="BT24" s="92"/>
      <c r="BU24" s="93"/>
      <c r="BV24" s="89"/>
      <c r="BW24" s="92">
        <v>43095000</v>
      </c>
      <c r="BX24" s="92"/>
      <c r="BY24" s="93"/>
      <c r="BZ24" s="93"/>
      <c r="CA24" s="92"/>
      <c r="CB24" s="92"/>
      <c r="CC24" s="93"/>
      <c r="CD24" s="93"/>
      <c r="CE24" s="92">
        <v>45825000</v>
      </c>
      <c r="CF24" s="92"/>
      <c r="CG24" s="93"/>
      <c r="CH24" s="93"/>
      <c r="CI24" s="92"/>
      <c r="CJ24" s="92"/>
      <c r="CK24" s="93"/>
      <c r="CL24" s="93"/>
      <c r="CM24" s="92">
        <v>48555000.000000007</v>
      </c>
      <c r="CN24" s="92"/>
      <c r="CO24" s="93"/>
      <c r="CP24" s="93"/>
      <c r="CQ24" s="99"/>
      <c r="CR24" s="99"/>
      <c r="CS24" s="26"/>
      <c r="CT24" s="26"/>
      <c r="CU24" s="99">
        <v>51285000</v>
      </c>
      <c r="CV24" s="99"/>
      <c r="CW24" s="26"/>
      <c r="CX24" s="26"/>
      <c r="CY24" s="99"/>
      <c r="CZ24" s="99"/>
      <c r="DA24" s="26"/>
      <c r="DB24" s="26"/>
      <c r="DC24" s="99">
        <v>54015000</v>
      </c>
      <c r="DD24" s="99"/>
      <c r="DE24" s="26"/>
      <c r="DF24" s="26"/>
      <c r="DG24" s="99"/>
      <c r="DH24" s="99"/>
      <c r="DI24" s="26"/>
      <c r="DJ24" s="26"/>
      <c r="DK24" s="74">
        <v>56745000</v>
      </c>
      <c r="DL24" s="99"/>
      <c r="DM24" s="26"/>
      <c r="DN24" s="26"/>
      <c r="DO24" s="99"/>
      <c r="DP24" s="99"/>
      <c r="DQ24" s="26"/>
      <c r="DR24" s="26"/>
      <c r="DS24" s="99">
        <v>59475000</v>
      </c>
      <c r="DT24" s="99"/>
      <c r="DU24" s="26"/>
      <c r="DV24" s="26"/>
      <c r="DW24" s="99"/>
      <c r="DX24" s="99"/>
      <c r="DY24" s="26"/>
      <c r="DZ24" s="26"/>
      <c r="EA24" s="99">
        <v>62205000.000000007</v>
      </c>
      <c r="EB24" s="99"/>
      <c r="EC24" s="26"/>
      <c r="ED24" s="26"/>
      <c r="EE24" s="99"/>
      <c r="EF24" s="99"/>
      <c r="EG24" s="26"/>
      <c r="EH24" s="26"/>
      <c r="EI24" s="92">
        <f t="shared" si="4"/>
        <v>460200000</v>
      </c>
      <c r="EJ24" s="26" t="s">
        <v>35</v>
      </c>
      <c r="EK24" s="26" t="s">
        <v>376</v>
      </c>
      <c r="EL24" s="26" t="s">
        <v>377</v>
      </c>
      <c r="EM24" s="67" t="s">
        <v>378</v>
      </c>
      <c r="EN24" s="67" t="s">
        <v>379</v>
      </c>
      <c r="EO24" s="67" t="s">
        <v>380</v>
      </c>
      <c r="EP24" s="26"/>
      <c r="EQ24" s="26"/>
      <c r="ER24" s="26"/>
      <c r="ES24" s="26"/>
      <c r="ET24" s="26"/>
      <c r="EU24" s="26"/>
    </row>
    <row r="25" spans="1:151" s="1045" customFormat="1" ht="99.75" customHeight="1">
      <c r="A25" s="36" t="s">
        <v>331</v>
      </c>
      <c r="B25" s="1795"/>
      <c r="C25" s="26" t="s">
        <v>433</v>
      </c>
      <c r="D25" s="86"/>
      <c r="E25" s="26" t="s">
        <v>434</v>
      </c>
      <c r="F25" s="50" t="s">
        <v>444</v>
      </c>
      <c r="G25" s="26" t="s">
        <v>335</v>
      </c>
      <c r="H25" s="26" t="s">
        <v>26</v>
      </c>
      <c r="I25" s="60">
        <v>0.57999999999999996</v>
      </c>
      <c r="J25" s="61">
        <v>2022</v>
      </c>
      <c r="K25" s="48">
        <v>2026</v>
      </c>
      <c r="L25" s="26">
        <v>2040</v>
      </c>
      <c r="M25" s="60"/>
      <c r="N25" s="88"/>
      <c r="O25" s="88"/>
      <c r="P25" s="88"/>
      <c r="Q25" s="60">
        <v>0.6</v>
      </c>
      <c r="R25" s="88"/>
      <c r="S25" s="88"/>
      <c r="T25" s="88"/>
      <c r="U25" s="60">
        <v>0.62</v>
      </c>
      <c r="V25" s="88"/>
      <c r="W25" s="88"/>
      <c r="X25" s="88"/>
      <c r="Y25" s="60">
        <v>0.64</v>
      </c>
      <c r="Z25" s="88"/>
      <c r="AA25" s="88"/>
      <c r="AB25" s="88"/>
      <c r="AC25" s="88"/>
      <c r="AD25" s="88"/>
      <c r="AE25" s="60">
        <v>0.66</v>
      </c>
      <c r="AF25" s="60">
        <v>0.66</v>
      </c>
      <c r="AG25" s="1803" t="s">
        <v>450</v>
      </c>
      <c r="AH25" s="1816">
        <v>8.9999999999999993E-3</v>
      </c>
      <c r="AI25" s="1803" t="s">
        <v>451</v>
      </c>
      <c r="AJ25" s="131" t="s">
        <v>452</v>
      </c>
      <c r="AK25" s="1802" t="s">
        <v>339</v>
      </c>
      <c r="AL25" s="26" t="s">
        <v>57</v>
      </c>
      <c r="AM25" s="26" t="s">
        <v>453</v>
      </c>
      <c r="AN25" s="26" t="s">
        <v>454</v>
      </c>
      <c r="AO25" s="26" t="s">
        <v>20</v>
      </c>
      <c r="AP25" s="26"/>
      <c r="AQ25" s="26"/>
      <c r="AR25" s="26">
        <v>3</v>
      </c>
      <c r="AS25" s="26">
        <v>2022</v>
      </c>
      <c r="AT25" s="108">
        <v>44927</v>
      </c>
      <c r="AU25" s="108">
        <v>51501</v>
      </c>
      <c r="AV25" s="63">
        <v>3</v>
      </c>
      <c r="AW25" s="63">
        <v>3</v>
      </c>
      <c r="AX25" s="63">
        <v>3</v>
      </c>
      <c r="AY25" s="63">
        <v>3</v>
      </c>
      <c r="AZ25" s="63">
        <v>3</v>
      </c>
      <c r="BA25" s="63">
        <v>3</v>
      </c>
      <c r="BB25" s="63">
        <v>3</v>
      </c>
      <c r="BC25" s="63">
        <v>3</v>
      </c>
      <c r="BD25" s="63">
        <v>3</v>
      </c>
      <c r="BE25" s="63">
        <v>3</v>
      </c>
      <c r="BF25" s="63">
        <v>3</v>
      </c>
      <c r="BG25" s="63">
        <v>3</v>
      </c>
      <c r="BH25" s="63">
        <v>3</v>
      </c>
      <c r="BI25" s="63">
        <v>3</v>
      </c>
      <c r="BJ25" s="63">
        <v>3</v>
      </c>
      <c r="BK25" s="63">
        <v>3</v>
      </c>
      <c r="BL25" s="63">
        <v>3</v>
      </c>
      <c r="BM25" s="63">
        <v>3</v>
      </c>
      <c r="BN25" s="80">
        <f t="shared" si="3"/>
        <v>54</v>
      </c>
      <c r="BO25" s="92">
        <v>793556091.39999986</v>
      </c>
      <c r="BP25" s="92">
        <v>793556091.39999986</v>
      </c>
      <c r="BQ25" s="93" t="s">
        <v>76</v>
      </c>
      <c r="BR25" s="89">
        <v>7880</v>
      </c>
      <c r="BS25" s="92">
        <v>395900000</v>
      </c>
      <c r="BT25" s="92"/>
      <c r="BU25" s="93"/>
      <c r="BV25" s="89"/>
      <c r="BW25" s="92">
        <v>408850000</v>
      </c>
      <c r="BX25" s="92"/>
      <c r="BY25" s="93"/>
      <c r="BZ25" s="93"/>
      <c r="CA25" s="92">
        <v>421800000.00000006</v>
      </c>
      <c r="CB25" s="92"/>
      <c r="CC25" s="93"/>
      <c r="CD25" s="93"/>
      <c r="CE25" s="92">
        <v>434750000</v>
      </c>
      <c r="CF25" s="92"/>
      <c r="CG25" s="93"/>
      <c r="CH25" s="93"/>
      <c r="CI25" s="92">
        <v>447700000</v>
      </c>
      <c r="CJ25" s="92"/>
      <c r="CK25" s="93"/>
      <c r="CL25" s="93"/>
      <c r="CM25" s="92">
        <v>460650000.00000006</v>
      </c>
      <c r="CN25" s="92"/>
      <c r="CO25" s="93"/>
      <c r="CP25" s="93"/>
      <c r="CQ25" s="92">
        <v>473600000</v>
      </c>
      <c r="CR25" s="99"/>
      <c r="CS25" s="26"/>
      <c r="CT25" s="26"/>
      <c r="CU25" s="92">
        <v>486550000</v>
      </c>
      <c r="CV25" s="99"/>
      <c r="CW25" s="26"/>
      <c r="CX25" s="26"/>
      <c r="CY25" s="92">
        <v>499500000.00000006</v>
      </c>
      <c r="CZ25" s="99"/>
      <c r="DA25" s="26"/>
      <c r="DB25" s="26"/>
      <c r="DC25" s="92">
        <v>512450000</v>
      </c>
      <c r="DD25" s="99"/>
      <c r="DE25" s="26"/>
      <c r="DF25" s="26"/>
      <c r="DG25" s="92">
        <v>525400000</v>
      </c>
      <c r="DH25" s="99"/>
      <c r="DI25" s="26"/>
      <c r="DJ25" s="26"/>
      <c r="DK25" s="92">
        <v>538350000</v>
      </c>
      <c r="DL25" s="99"/>
      <c r="DM25" s="26"/>
      <c r="DN25" s="26"/>
      <c r="DO25" s="92">
        <v>551300000</v>
      </c>
      <c r="DP25" s="99"/>
      <c r="DQ25" s="26"/>
      <c r="DR25" s="26"/>
      <c r="DS25" s="92">
        <v>564250000</v>
      </c>
      <c r="DT25" s="99"/>
      <c r="DU25" s="26"/>
      <c r="DV25" s="26"/>
      <c r="DW25" s="92">
        <v>577200000</v>
      </c>
      <c r="DX25" s="99"/>
      <c r="DY25" s="26"/>
      <c r="DZ25" s="26"/>
      <c r="EA25" s="92">
        <v>590150000.00000012</v>
      </c>
      <c r="EB25" s="99"/>
      <c r="EC25" s="26"/>
      <c r="ED25" s="26"/>
      <c r="EE25" s="92">
        <v>603100000</v>
      </c>
      <c r="EF25" s="99"/>
      <c r="EG25" s="26"/>
      <c r="EH25" s="26"/>
      <c r="EI25" s="92">
        <f t="shared" si="4"/>
        <v>9285056091.3999996</v>
      </c>
      <c r="EJ25" s="26" t="s">
        <v>35</v>
      </c>
      <c r="EK25" s="26" t="s">
        <v>376</v>
      </c>
      <c r="EL25" s="26" t="s">
        <v>377</v>
      </c>
      <c r="EM25" s="67" t="s">
        <v>378</v>
      </c>
      <c r="EN25" s="67" t="s">
        <v>379</v>
      </c>
      <c r="EO25" s="67" t="s">
        <v>380</v>
      </c>
      <c r="EP25" s="26"/>
      <c r="EQ25" s="26"/>
      <c r="ER25" s="26"/>
      <c r="ES25" s="26"/>
      <c r="ET25" s="26"/>
      <c r="EU25" s="26"/>
    </row>
    <row r="26" spans="1:151" s="1045" customFormat="1" ht="99.75" customHeight="1">
      <c r="A26" s="36" t="s">
        <v>331</v>
      </c>
      <c r="B26" s="1795"/>
      <c r="C26" s="26" t="s">
        <v>433</v>
      </c>
      <c r="D26" s="86"/>
      <c r="E26" s="26" t="s">
        <v>434</v>
      </c>
      <c r="F26" s="50" t="s">
        <v>444</v>
      </c>
      <c r="G26" s="26" t="s">
        <v>335</v>
      </c>
      <c r="H26" s="26" t="s">
        <v>26</v>
      </c>
      <c r="I26" s="60">
        <v>0.57999999999999996</v>
      </c>
      <c r="J26" s="61">
        <v>2022</v>
      </c>
      <c r="K26" s="48">
        <v>2026</v>
      </c>
      <c r="L26" s="26">
        <v>2040</v>
      </c>
      <c r="M26" s="60"/>
      <c r="N26" s="88"/>
      <c r="O26" s="88"/>
      <c r="P26" s="88"/>
      <c r="Q26" s="60">
        <v>0.6</v>
      </c>
      <c r="R26" s="88"/>
      <c r="S26" s="88"/>
      <c r="T26" s="88"/>
      <c r="U26" s="60">
        <v>0.62</v>
      </c>
      <c r="V26" s="88"/>
      <c r="W26" s="88"/>
      <c r="X26" s="88"/>
      <c r="Y26" s="60">
        <v>0.64</v>
      </c>
      <c r="Z26" s="88"/>
      <c r="AA26" s="88"/>
      <c r="AB26" s="88"/>
      <c r="AC26" s="88"/>
      <c r="AD26" s="88"/>
      <c r="AE26" s="60">
        <v>0.66</v>
      </c>
      <c r="AF26" s="60">
        <v>0.66</v>
      </c>
      <c r="AG26" s="1803" t="s">
        <v>455</v>
      </c>
      <c r="AH26" s="1816">
        <v>9.4999999999999998E-3</v>
      </c>
      <c r="AI26" s="1803" t="s">
        <v>456</v>
      </c>
      <c r="AJ26" s="131" t="s">
        <v>457</v>
      </c>
      <c r="AK26" s="1802" t="s">
        <v>339</v>
      </c>
      <c r="AL26" s="26" t="s">
        <v>67</v>
      </c>
      <c r="AM26" s="26" t="s">
        <v>439</v>
      </c>
      <c r="AN26" s="26" t="s">
        <v>458</v>
      </c>
      <c r="AO26" s="26" t="s">
        <v>20</v>
      </c>
      <c r="AP26" s="63" t="s">
        <v>374</v>
      </c>
      <c r="AQ26" s="63">
        <v>27</v>
      </c>
      <c r="AR26" s="26"/>
      <c r="AS26" s="26"/>
      <c r="AT26" s="108">
        <v>45292</v>
      </c>
      <c r="AU26" s="108">
        <v>51501</v>
      </c>
      <c r="AV26" s="26"/>
      <c r="AW26" s="26">
        <v>2</v>
      </c>
      <c r="AX26" s="26"/>
      <c r="AY26" s="26">
        <v>4</v>
      </c>
      <c r="AZ26" s="26"/>
      <c r="BA26" s="26">
        <v>6</v>
      </c>
      <c r="BB26" s="95"/>
      <c r="BC26" s="26">
        <v>8</v>
      </c>
      <c r="BD26" s="95"/>
      <c r="BE26" s="26">
        <v>10</v>
      </c>
      <c r="BF26" s="95"/>
      <c r="BG26" s="26">
        <v>12</v>
      </c>
      <c r="BH26" s="95"/>
      <c r="BI26" s="26">
        <v>14</v>
      </c>
      <c r="BJ26" s="95"/>
      <c r="BK26" s="26">
        <v>16</v>
      </c>
      <c r="BL26" s="95"/>
      <c r="BM26" s="26">
        <v>16</v>
      </c>
      <c r="BN26" s="80">
        <f t="shared" si="3"/>
        <v>88</v>
      </c>
      <c r="BO26" s="92"/>
      <c r="BP26" s="92"/>
      <c r="BQ26" s="93"/>
      <c r="BR26" s="89"/>
      <c r="BS26" s="92">
        <v>175480000</v>
      </c>
      <c r="BT26" s="92"/>
      <c r="BU26" s="93" t="s">
        <v>459</v>
      </c>
      <c r="BV26" s="89">
        <v>7880</v>
      </c>
      <c r="BW26" s="92"/>
      <c r="BX26" s="92"/>
      <c r="BY26" s="93"/>
      <c r="BZ26" s="93"/>
      <c r="CA26" s="92">
        <v>186960000</v>
      </c>
      <c r="CB26" s="92"/>
      <c r="CC26" s="93"/>
      <c r="CD26" s="93"/>
      <c r="CE26" s="92"/>
      <c r="CF26" s="92"/>
      <c r="CG26" s="93"/>
      <c r="CH26" s="93"/>
      <c r="CI26" s="92">
        <v>198440000</v>
      </c>
      <c r="CJ26" s="92"/>
      <c r="CK26" s="93"/>
      <c r="CL26" s="93"/>
      <c r="CM26" s="92"/>
      <c r="CN26" s="92"/>
      <c r="CO26" s="93"/>
      <c r="CP26" s="93"/>
      <c r="CQ26" s="92">
        <v>209920000</v>
      </c>
      <c r="CR26" s="99"/>
      <c r="CS26" s="26"/>
      <c r="CT26" s="26"/>
      <c r="CU26" s="99"/>
      <c r="CV26" s="99"/>
      <c r="CW26" s="26"/>
      <c r="CX26" s="26"/>
      <c r="CY26" s="92">
        <v>221400000</v>
      </c>
      <c r="CZ26" s="99"/>
      <c r="DA26" s="26"/>
      <c r="DB26" s="26"/>
      <c r="DC26" s="99"/>
      <c r="DD26" s="99"/>
      <c r="DE26" s="26"/>
      <c r="DF26" s="26"/>
      <c r="DG26" s="92">
        <v>232880000</v>
      </c>
      <c r="DH26" s="99"/>
      <c r="DI26" s="26"/>
      <c r="DJ26" s="26"/>
      <c r="DK26" s="99"/>
      <c r="DL26" s="99"/>
      <c r="DM26" s="26"/>
      <c r="DN26" s="26"/>
      <c r="DO26" s="92">
        <v>244360000</v>
      </c>
      <c r="DP26" s="99"/>
      <c r="DQ26" s="26"/>
      <c r="DR26" s="26"/>
      <c r="DS26" s="99"/>
      <c r="DT26" s="99"/>
      <c r="DU26" s="26"/>
      <c r="DV26" s="26"/>
      <c r="DW26" s="92">
        <v>255840000</v>
      </c>
      <c r="DX26" s="99"/>
      <c r="DY26" s="26"/>
      <c r="DZ26" s="26"/>
      <c r="EA26" s="99"/>
      <c r="EB26" s="99"/>
      <c r="EC26" s="26"/>
      <c r="ED26" s="26"/>
      <c r="EE26" s="92">
        <v>267320000</v>
      </c>
      <c r="EF26" s="99"/>
      <c r="EG26" s="26"/>
      <c r="EH26" s="26"/>
      <c r="EI26" s="92">
        <f t="shared" si="4"/>
        <v>1992600000</v>
      </c>
      <c r="EJ26" s="26" t="s">
        <v>35</v>
      </c>
      <c r="EK26" s="26" t="s">
        <v>376</v>
      </c>
      <c r="EL26" s="26" t="s">
        <v>377</v>
      </c>
      <c r="EM26" s="67" t="s">
        <v>378</v>
      </c>
      <c r="EN26" s="67" t="s">
        <v>379</v>
      </c>
      <c r="EO26" s="67" t="s">
        <v>380</v>
      </c>
      <c r="EP26" s="26"/>
      <c r="EQ26" s="26"/>
      <c r="ER26" s="26"/>
      <c r="ES26" s="26"/>
      <c r="ET26" s="26"/>
      <c r="EU26" s="26"/>
    </row>
    <row r="27" spans="1:151" s="1045" customFormat="1" ht="99.75" customHeight="1">
      <c r="A27" s="26" t="s">
        <v>331</v>
      </c>
      <c r="B27" s="1795"/>
      <c r="C27" s="26" t="s">
        <v>433</v>
      </c>
      <c r="D27" s="86"/>
      <c r="E27" s="26" t="s">
        <v>434</v>
      </c>
      <c r="F27" s="50" t="s">
        <v>444</v>
      </c>
      <c r="G27" s="26" t="s">
        <v>335</v>
      </c>
      <c r="H27" s="26" t="s">
        <v>26</v>
      </c>
      <c r="I27" s="60">
        <v>0.57999999999999996</v>
      </c>
      <c r="J27" s="61">
        <v>2022</v>
      </c>
      <c r="K27" s="48">
        <v>2026</v>
      </c>
      <c r="L27" s="26">
        <v>2040</v>
      </c>
      <c r="M27" s="60"/>
      <c r="N27" s="88"/>
      <c r="O27" s="88"/>
      <c r="P27" s="88"/>
      <c r="Q27" s="60">
        <v>0.6</v>
      </c>
      <c r="R27" s="88"/>
      <c r="S27" s="88"/>
      <c r="T27" s="88"/>
      <c r="U27" s="60">
        <v>0.62</v>
      </c>
      <c r="V27" s="88"/>
      <c r="W27" s="88"/>
      <c r="X27" s="88"/>
      <c r="Y27" s="60">
        <v>0.64</v>
      </c>
      <c r="Z27" s="88"/>
      <c r="AA27" s="88"/>
      <c r="AB27" s="88"/>
      <c r="AC27" s="88"/>
      <c r="AD27" s="88"/>
      <c r="AE27" s="60">
        <v>0.66</v>
      </c>
      <c r="AF27" s="60">
        <v>0.66</v>
      </c>
      <c r="AG27" s="1803" t="s">
        <v>460</v>
      </c>
      <c r="AH27" s="1816">
        <v>0.01</v>
      </c>
      <c r="AI27" s="1803" t="s">
        <v>461</v>
      </c>
      <c r="AJ27" s="131" t="s">
        <v>462</v>
      </c>
      <c r="AK27" s="1802" t="s">
        <v>339</v>
      </c>
      <c r="AL27" s="26" t="s">
        <v>57</v>
      </c>
      <c r="AM27" s="26" t="s">
        <v>396</v>
      </c>
      <c r="AN27" s="26" t="s">
        <v>463</v>
      </c>
      <c r="AO27" s="26" t="s">
        <v>26</v>
      </c>
      <c r="AP27" s="63" t="s">
        <v>374</v>
      </c>
      <c r="AQ27" s="89">
        <v>27</v>
      </c>
      <c r="AR27" s="26"/>
      <c r="AS27" s="26"/>
      <c r="AT27" s="108">
        <v>44927</v>
      </c>
      <c r="AU27" s="108">
        <v>51501</v>
      </c>
      <c r="AV27" s="103">
        <v>5.2600000000000001E-2</v>
      </c>
      <c r="AW27" s="103">
        <v>0.1052</v>
      </c>
      <c r="AX27" s="103">
        <v>0.1578</v>
      </c>
      <c r="AY27" s="103">
        <v>0.2104</v>
      </c>
      <c r="AZ27" s="103">
        <v>0.26300000000000001</v>
      </c>
      <c r="BA27" s="103">
        <v>0.26400000000000001</v>
      </c>
      <c r="BB27" s="103">
        <v>0.31559999999999999</v>
      </c>
      <c r="BC27" s="103">
        <v>0.36820000000000003</v>
      </c>
      <c r="BD27" s="103">
        <v>0.42080000000000001</v>
      </c>
      <c r="BE27" s="103">
        <v>0.47339999999999999</v>
      </c>
      <c r="BF27" s="103">
        <v>0.52600000000000002</v>
      </c>
      <c r="BG27" s="103">
        <v>0.5786</v>
      </c>
      <c r="BH27" s="103">
        <v>0.63119999999999998</v>
      </c>
      <c r="BI27" s="103">
        <v>0.68379999999999996</v>
      </c>
      <c r="BJ27" s="103">
        <v>0.73640000000000005</v>
      </c>
      <c r="BK27" s="103">
        <v>0.82420000000000004</v>
      </c>
      <c r="BL27" s="103">
        <v>0.91200000000000003</v>
      </c>
      <c r="BM27" s="103">
        <v>1</v>
      </c>
      <c r="BN27" s="103">
        <v>1</v>
      </c>
      <c r="BO27" s="92">
        <v>103239938.60000001</v>
      </c>
      <c r="BP27" s="92"/>
      <c r="BQ27" s="93" t="s">
        <v>459</v>
      </c>
      <c r="BR27" s="89"/>
      <c r="BS27" s="92">
        <v>148944000</v>
      </c>
      <c r="BT27" s="92"/>
      <c r="BU27" s="93" t="s">
        <v>459</v>
      </c>
      <c r="BV27" s="89"/>
      <c r="BW27" s="92">
        <v>153816000</v>
      </c>
      <c r="BX27" s="92"/>
      <c r="BY27" s="93"/>
      <c r="BZ27" s="93"/>
      <c r="CA27" s="92">
        <v>158688000</v>
      </c>
      <c r="CB27" s="92"/>
      <c r="CC27" s="93"/>
      <c r="CD27" s="93"/>
      <c r="CE27" s="92">
        <v>163560000</v>
      </c>
      <c r="CF27" s="92"/>
      <c r="CG27" s="93"/>
      <c r="CH27" s="93"/>
      <c r="CI27" s="92">
        <v>168432000</v>
      </c>
      <c r="CJ27" s="92"/>
      <c r="CK27" s="93"/>
      <c r="CL27" s="93"/>
      <c r="CM27" s="92">
        <v>173304000</v>
      </c>
      <c r="CN27" s="92"/>
      <c r="CO27" s="93"/>
      <c r="CP27" s="93"/>
      <c r="CQ27" s="92">
        <v>178176000</v>
      </c>
      <c r="CR27" s="99"/>
      <c r="CS27" s="26"/>
      <c r="CT27" s="26"/>
      <c r="CU27" s="92">
        <v>183048000</v>
      </c>
      <c r="CV27" s="99"/>
      <c r="CW27" s="26"/>
      <c r="CX27" s="26"/>
      <c r="CY27" s="92">
        <v>187920000</v>
      </c>
      <c r="CZ27" s="99"/>
      <c r="DA27" s="26"/>
      <c r="DB27" s="26"/>
      <c r="DC27" s="92">
        <v>192792000</v>
      </c>
      <c r="DD27" s="99"/>
      <c r="DE27" s="26"/>
      <c r="DF27" s="26"/>
      <c r="DG27" s="92">
        <v>197664000</v>
      </c>
      <c r="DH27" s="99"/>
      <c r="DI27" s="26"/>
      <c r="DJ27" s="26"/>
      <c r="DK27" s="92">
        <v>202536000</v>
      </c>
      <c r="DL27" s="99"/>
      <c r="DM27" s="26"/>
      <c r="DN27" s="26"/>
      <c r="DO27" s="92">
        <v>207408000</v>
      </c>
      <c r="DP27" s="99"/>
      <c r="DQ27" s="26"/>
      <c r="DR27" s="26"/>
      <c r="DS27" s="92">
        <v>212280000</v>
      </c>
      <c r="DT27" s="99"/>
      <c r="DU27" s="26"/>
      <c r="DV27" s="26"/>
      <c r="DW27" s="92">
        <v>217152000</v>
      </c>
      <c r="DX27" s="99"/>
      <c r="DY27" s="26"/>
      <c r="DZ27" s="26"/>
      <c r="EA27" s="92">
        <v>222024000</v>
      </c>
      <c r="EB27" s="99"/>
      <c r="EC27" s="26"/>
      <c r="ED27" s="26"/>
      <c r="EE27" s="92">
        <v>226896000</v>
      </c>
      <c r="EF27" s="99"/>
      <c r="EG27" s="26"/>
      <c r="EH27" s="26"/>
      <c r="EI27" s="92">
        <f t="shared" si="4"/>
        <v>3297879938.5999999</v>
      </c>
      <c r="EJ27" s="26" t="s">
        <v>35</v>
      </c>
      <c r="EK27" s="26" t="s">
        <v>376</v>
      </c>
      <c r="EL27" s="26" t="s">
        <v>377</v>
      </c>
      <c r="EM27" s="67" t="s">
        <v>378</v>
      </c>
      <c r="EN27" s="67" t="s">
        <v>379</v>
      </c>
      <c r="EO27" s="67" t="s">
        <v>380</v>
      </c>
      <c r="EP27" s="26" t="s">
        <v>22</v>
      </c>
      <c r="EQ27" s="26" t="s">
        <v>38</v>
      </c>
      <c r="ER27" s="26" t="s">
        <v>464</v>
      </c>
      <c r="ES27" s="26" t="s">
        <v>465</v>
      </c>
      <c r="ET27" s="26" t="s">
        <v>466</v>
      </c>
      <c r="EU27" s="64" t="s">
        <v>467</v>
      </c>
    </row>
    <row r="28" spans="1:151" s="1045" customFormat="1" ht="99.75" customHeight="1">
      <c r="A28" s="26" t="s">
        <v>331</v>
      </c>
      <c r="B28" s="1795"/>
      <c r="C28" s="26" t="s">
        <v>433</v>
      </c>
      <c r="D28" s="86"/>
      <c r="E28" s="26" t="s">
        <v>434</v>
      </c>
      <c r="F28" s="50" t="s">
        <v>444</v>
      </c>
      <c r="G28" s="26" t="s">
        <v>335</v>
      </c>
      <c r="H28" s="26" t="s">
        <v>26</v>
      </c>
      <c r="I28" s="60">
        <v>0.57999999999999996</v>
      </c>
      <c r="J28" s="61">
        <v>2022</v>
      </c>
      <c r="K28" s="48">
        <v>2026</v>
      </c>
      <c r="L28" s="26">
        <v>2040</v>
      </c>
      <c r="M28" s="60"/>
      <c r="N28" s="88"/>
      <c r="O28" s="88"/>
      <c r="P28" s="88"/>
      <c r="Q28" s="60">
        <v>0.6</v>
      </c>
      <c r="R28" s="88"/>
      <c r="S28" s="88"/>
      <c r="T28" s="88"/>
      <c r="U28" s="60">
        <v>0.62</v>
      </c>
      <c r="V28" s="88"/>
      <c r="W28" s="88"/>
      <c r="X28" s="88"/>
      <c r="Y28" s="60">
        <v>0.64</v>
      </c>
      <c r="Z28" s="88"/>
      <c r="AA28" s="88"/>
      <c r="AB28" s="88"/>
      <c r="AC28" s="88"/>
      <c r="AD28" s="88"/>
      <c r="AE28" s="60">
        <v>0.66</v>
      </c>
      <c r="AF28" s="60">
        <v>0.66</v>
      </c>
      <c r="AG28" s="1803" t="s">
        <v>468</v>
      </c>
      <c r="AH28" s="1816">
        <v>0.01</v>
      </c>
      <c r="AI28" s="1803" t="s">
        <v>469</v>
      </c>
      <c r="AJ28" s="131" t="s">
        <v>470</v>
      </c>
      <c r="AK28" s="1802" t="s">
        <v>339</v>
      </c>
      <c r="AL28" s="26" t="s">
        <v>69</v>
      </c>
      <c r="AM28" s="26" t="s">
        <v>471</v>
      </c>
      <c r="AN28" s="26" t="s">
        <v>472</v>
      </c>
      <c r="AO28" s="26" t="s">
        <v>26</v>
      </c>
      <c r="AP28" s="63" t="s">
        <v>374</v>
      </c>
      <c r="AQ28" s="89">
        <v>27</v>
      </c>
      <c r="AR28" s="89">
        <v>1</v>
      </c>
      <c r="AS28" s="89">
        <v>2021</v>
      </c>
      <c r="AT28" s="108">
        <v>44927</v>
      </c>
      <c r="AU28" s="108">
        <v>51501</v>
      </c>
      <c r="AV28" s="26">
        <v>1</v>
      </c>
      <c r="AW28" s="26"/>
      <c r="AX28" s="26">
        <v>2</v>
      </c>
      <c r="AY28" s="26"/>
      <c r="AZ28" s="26">
        <v>3</v>
      </c>
      <c r="BA28" s="26"/>
      <c r="BB28" s="26">
        <v>4</v>
      </c>
      <c r="BC28" s="26"/>
      <c r="BD28" s="26">
        <v>5</v>
      </c>
      <c r="BE28" s="26"/>
      <c r="BF28" s="26">
        <v>6</v>
      </c>
      <c r="BG28" s="26"/>
      <c r="BH28" s="26">
        <v>7</v>
      </c>
      <c r="BI28" s="26"/>
      <c r="BJ28" s="26">
        <v>8</v>
      </c>
      <c r="BK28" s="26"/>
      <c r="BL28" s="26">
        <v>9</v>
      </c>
      <c r="BM28" s="26"/>
      <c r="BN28" s="26">
        <v>9</v>
      </c>
      <c r="BO28" s="92">
        <v>41400000</v>
      </c>
      <c r="BP28" s="92"/>
      <c r="BQ28" s="93" t="s">
        <v>459</v>
      </c>
      <c r="BR28" s="89"/>
      <c r="BS28" s="92">
        <v>16050000</v>
      </c>
      <c r="BT28" s="92"/>
      <c r="BU28" s="93" t="s">
        <v>459</v>
      </c>
      <c r="BV28" s="89"/>
      <c r="BW28" s="92">
        <v>44200000</v>
      </c>
      <c r="BX28" s="92"/>
      <c r="BY28" s="93"/>
      <c r="BZ28" s="93"/>
      <c r="CA28" s="92">
        <v>17100000</v>
      </c>
      <c r="CB28" s="92"/>
      <c r="CC28" s="93"/>
      <c r="CD28" s="93"/>
      <c r="CE28" s="92">
        <v>47000000</v>
      </c>
      <c r="CF28" s="92"/>
      <c r="CG28" s="93"/>
      <c r="CH28" s="93"/>
      <c r="CI28" s="92">
        <v>18150000</v>
      </c>
      <c r="CJ28" s="92"/>
      <c r="CK28" s="93"/>
      <c r="CL28" s="93"/>
      <c r="CM28" s="92">
        <v>49800000</v>
      </c>
      <c r="CN28" s="92"/>
      <c r="CO28" s="93"/>
      <c r="CP28" s="93"/>
      <c r="CQ28" s="92">
        <v>19200000</v>
      </c>
      <c r="CR28" s="99"/>
      <c r="CS28" s="26"/>
      <c r="CT28" s="26"/>
      <c r="CU28" s="92">
        <v>52600000</v>
      </c>
      <c r="CV28" s="99"/>
      <c r="CW28" s="26"/>
      <c r="CX28" s="26"/>
      <c r="CY28" s="92">
        <v>20250000</v>
      </c>
      <c r="CZ28" s="99"/>
      <c r="DA28" s="26"/>
      <c r="DB28" s="26"/>
      <c r="DC28" s="92">
        <v>55400000</v>
      </c>
      <c r="DD28" s="99"/>
      <c r="DE28" s="26"/>
      <c r="DF28" s="26"/>
      <c r="DG28" s="92">
        <v>21300000</v>
      </c>
      <c r="DH28" s="99"/>
      <c r="DI28" s="26"/>
      <c r="DJ28" s="26"/>
      <c r="DK28" s="92">
        <v>58200000</v>
      </c>
      <c r="DL28" s="99"/>
      <c r="DM28" s="26"/>
      <c r="DN28" s="26"/>
      <c r="DO28" s="92">
        <v>22350000</v>
      </c>
      <c r="DP28" s="99"/>
      <c r="DQ28" s="26"/>
      <c r="DR28" s="26"/>
      <c r="DS28" s="92">
        <v>61000000</v>
      </c>
      <c r="DT28" s="99"/>
      <c r="DU28" s="26"/>
      <c r="DV28" s="26"/>
      <c r="DW28" s="92">
        <v>62400000</v>
      </c>
      <c r="DX28" s="99"/>
      <c r="DY28" s="26"/>
      <c r="DZ28" s="26"/>
      <c r="EA28" s="92">
        <v>63800000</v>
      </c>
      <c r="EB28" s="99"/>
      <c r="EC28" s="26"/>
      <c r="ED28" s="26"/>
      <c r="EE28" s="92">
        <v>24450000</v>
      </c>
      <c r="EF28" s="99"/>
      <c r="EG28" s="26"/>
      <c r="EH28" s="26"/>
      <c r="EI28" s="92">
        <f t="shared" si="4"/>
        <v>694650000</v>
      </c>
      <c r="EJ28" s="26" t="s">
        <v>35</v>
      </c>
      <c r="EK28" s="26" t="s">
        <v>376</v>
      </c>
      <c r="EL28" s="26" t="s">
        <v>377</v>
      </c>
      <c r="EM28" s="67" t="s">
        <v>378</v>
      </c>
      <c r="EN28" s="67" t="s">
        <v>379</v>
      </c>
      <c r="EO28" s="67" t="s">
        <v>380</v>
      </c>
      <c r="EP28" s="26"/>
      <c r="EQ28" s="26" t="s">
        <v>38</v>
      </c>
      <c r="ER28" s="26" t="s">
        <v>464</v>
      </c>
      <c r="ES28" s="26" t="s">
        <v>465</v>
      </c>
      <c r="ET28" s="26" t="s">
        <v>466</v>
      </c>
      <c r="EU28" s="64" t="s">
        <v>467</v>
      </c>
    </row>
    <row r="29" spans="1:151" s="1045" customFormat="1" ht="99.75" customHeight="1">
      <c r="A29" s="36" t="s">
        <v>331</v>
      </c>
      <c r="B29" s="1795"/>
      <c r="C29" s="26" t="s">
        <v>433</v>
      </c>
      <c r="D29" s="86"/>
      <c r="E29" s="26" t="s">
        <v>434</v>
      </c>
      <c r="F29" s="50" t="s">
        <v>444</v>
      </c>
      <c r="G29" s="26" t="s">
        <v>335</v>
      </c>
      <c r="H29" s="26" t="s">
        <v>26</v>
      </c>
      <c r="I29" s="60">
        <v>0.57999999999999996</v>
      </c>
      <c r="J29" s="61">
        <v>2022</v>
      </c>
      <c r="K29" s="48">
        <v>2026</v>
      </c>
      <c r="L29" s="26">
        <v>2040</v>
      </c>
      <c r="M29" s="60"/>
      <c r="N29" s="88"/>
      <c r="O29" s="88"/>
      <c r="P29" s="88"/>
      <c r="Q29" s="60">
        <v>0.6</v>
      </c>
      <c r="R29" s="88"/>
      <c r="S29" s="88"/>
      <c r="T29" s="88"/>
      <c r="U29" s="60">
        <v>0.62</v>
      </c>
      <c r="V29" s="88"/>
      <c r="W29" s="88"/>
      <c r="X29" s="88"/>
      <c r="Y29" s="60">
        <v>0.64</v>
      </c>
      <c r="Z29" s="88"/>
      <c r="AA29" s="88"/>
      <c r="AB29" s="88"/>
      <c r="AC29" s="88"/>
      <c r="AD29" s="88"/>
      <c r="AE29" s="60">
        <v>0.66</v>
      </c>
      <c r="AF29" s="60">
        <v>0.66</v>
      </c>
      <c r="AG29" s="1803" t="s">
        <v>473</v>
      </c>
      <c r="AH29" s="1816">
        <v>0.01</v>
      </c>
      <c r="AI29" s="1803" t="s">
        <v>474</v>
      </c>
      <c r="AJ29" s="131" t="s">
        <v>475</v>
      </c>
      <c r="AK29" s="1802" t="s">
        <v>339</v>
      </c>
      <c r="AL29" s="26" t="s">
        <v>57</v>
      </c>
      <c r="AM29" s="26" t="s">
        <v>476</v>
      </c>
      <c r="AN29" s="26" t="s">
        <v>477</v>
      </c>
      <c r="AO29" s="26" t="s">
        <v>26</v>
      </c>
      <c r="AP29" s="63" t="s">
        <v>449</v>
      </c>
      <c r="AQ29" s="26" t="s">
        <v>449</v>
      </c>
      <c r="AR29" s="95"/>
      <c r="AS29" s="26"/>
      <c r="AT29" s="108">
        <v>45292</v>
      </c>
      <c r="AU29" s="108">
        <v>51135</v>
      </c>
      <c r="AV29" s="95"/>
      <c r="AW29" s="26">
        <v>1</v>
      </c>
      <c r="AX29" s="26"/>
      <c r="AY29" s="26">
        <v>2</v>
      </c>
      <c r="AZ29" s="26"/>
      <c r="BA29" s="26">
        <v>3</v>
      </c>
      <c r="BB29" s="26"/>
      <c r="BC29" s="26">
        <v>4</v>
      </c>
      <c r="BD29" s="26"/>
      <c r="BE29" s="26">
        <v>5</v>
      </c>
      <c r="BF29" s="26"/>
      <c r="BG29" s="26">
        <v>6</v>
      </c>
      <c r="BH29" s="26"/>
      <c r="BI29" s="26">
        <v>7</v>
      </c>
      <c r="BJ29" s="26"/>
      <c r="BK29" s="26">
        <v>8</v>
      </c>
      <c r="BL29" s="26"/>
      <c r="BM29" s="26"/>
      <c r="BN29" s="26">
        <v>8</v>
      </c>
      <c r="BO29" s="92"/>
      <c r="BP29" s="92"/>
      <c r="BQ29" s="93" t="s">
        <v>459</v>
      </c>
      <c r="BR29" s="89"/>
      <c r="BS29" s="92">
        <v>42800000</v>
      </c>
      <c r="BT29" s="92"/>
      <c r="BU29" s="93" t="s">
        <v>459</v>
      </c>
      <c r="BV29" s="89"/>
      <c r="BW29" s="92">
        <v>44200000</v>
      </c>
      <c r="BX29" s="92"/>
      <c r="BY29" s="93"/>
      <c r="BZ29" s="93"/>
      <c r="CA29" s="92">
        <v>45600000</v>
      </c>
      <c r="CB29" s="92"/>
      <c r="CC29" s="93"/>
      <c r="CD29" s="93"/>
      <c r="CE29" s="92">
        <v>47000000</v>
      </c>
      <c r="CF29" s="92"/>
      <c r="CG29" s="93"/>
      <c r="CH29" s="93"/>
      <c r="CI29" s="92">
        <v>48400000</v>
      </c>
      <c r="CJ29" s="92"/>
      <c r="CK29" s="93"/>
      <c r="CL29" s="93"/>
      <c r="CM29" s="92">
        <v>49800000</v>
      </c>
      <c r="CN29" s="92"/>
      <c r="CO29" s="93"/>
      <c r="CP29" s="93"/>
      <c r="CQ29" s="92">
        <v>51200000</v>
      </c>
      <c r="CR29" s="99"/>
      <c r="CS29" s="26"/>
      <c r="CT29" s="26"/>
      <c r="CU29" s="92">
        <v>52600000</v>
      </c>
      <c r="CV29" s="99"/>
      <c r="CW29" s="26"/>
      <c r="CX29" s="26"/>
      <c r="CY29" s="92">
        <v>54000000</v>
      </c>
      <c r="CZ29" s="99"/>
      <c r="DA29" s="26"/>
      <c r="DB29" s="26"/>
      <c r="DC29" s="92">
        <v>55400000</v>
      </c>
      <c r="DD29" s="99"/>
      <c r="DE29" s="26"/>
      <c r="DF29" s="26"/>
      <c r="DG29" s="92">
        <v>56800000</v>
      </c>
      <c r="DH29" s="99"/>
      <c r="DI29" s="26"/>
      <c r="DJ29" s="26"/>
      <c r="DK29" s="92">
        <v>58200000</v>
      </c>
      <c r="DL29" s="99"/>
      <c r="DM29" s="26"/>
      <c r="DN29" s="26"/>
      <c r="DO29" s="92">
        <v>59600000</v>
      </c>
      <c r="DP29" s="99"/>
      <c r="DQ29" s="26"/>
      <c r="DR29" s="26"/>
      <c r="DS29" s="92">
        <v>61000000</v>
      </c>
      <c r="DT29" s="99"/>
      <c r="DU29" s="26"/>
      <c r="DV29" s="26"/>
      <c r="DW29" s="92">
        <v>62400000</v>
      </c>
      <c r="DX29" s="99"/>
      <c r="DY29" s="26"/>
      <c r="DZ29" s="26"/>
      <c r="EA29" s="92">
        <v>63800000</v>
      </c>
      <c r="EB29" s="99"/>
      <c r="EC29" s="26"/>
      <c r="ED29" s="26"/>
      <c r="EE29" s="99"/>
      <c r="EF29" s="99"/>
      <c r="EG29" s="26"/>
      <c r="EH29" s="26"/>
      <c r="EI29" s="92">
        <f t="shared" si="4"/>
        <v>852800000</v>
      </c>
      <c r="EJ29" s="26" t="s">
        <v>35</v>
      </c>
      <c r="EK29" s="26" t="s">
        <v>376</v>
      </c>
      <c r="EL29" s="26" t="s">
        <v>377</v>
      </c>
      <c r="EM29" s="67" t="s">
        <v>378</v>
      </c>
      <c r="EN29" s="67" t="s">
        <v>379</v>
      </c>
      <c r="EO29" s="67" t="s">
        <v>380</v>
      </c>
      <c r="EP29" s="26"/>
      <c r="EQ29" s="26"/>
      <c r="ER29" s="26"/>
      <c r="ES29" s="26"/>
      <c r="ET29" s="26"/>
      <c r="EU29" s="26"/>
    </row>
    <row r="30" spans="1:151" s="1045" customFormat="1" ht="99.75" customHeight="1">
      <c r="A30" s="26" t="s">
        <v>331</v>
      </c>
      <c r="B30" s="1795"/>
      <c r="C30" s="26" t="s">
        <v>433</v>
      </c>
      <c r="D30" s="86"/>
      <c r="E30" s="26" t="s">
        <v>434</v>
      </c>
      <c r="F30" s="50" t="s">
        <v>444</v>
      </c>
      <c r="G30" s="26" t="s">
        <v>335</v>
      </c>
      <c r="H30" s="26" t="s">
        <v>26</v>
      </c>
      <c r="I30" s="60">
        <v>0.57999999999999996</v>
      </c>
      <c r="J30" s="61">
        <v>2022</v>
      </c>
      <c r="K30" s="48">
        <v>2026</v>
      </c>
      <c r="L30" s="26">
        <v>2040</v>
      </c>
      <c r="M30" s="60"/>
      <c r="N30" s="88"/>
      <c r="O30" s="88"/>
      <c r="P30" s="88"/>
      <c r="Q30" s="60">
        <v>0.6</v>
      </c>
      <c r="R30" s="88"/>
      <c r="S30" s="88"/>
      <c r="T30" s="88"/>
      <c r="U30" s="60">
        <v>0.62</v>
      </c>
      <c r="V30" s="88"/>
      <c r="W30" s="88"/>
      <c r="X30" s="88"/>
      <c r="Y30" s="60">
        <v>0.64</v>
      </c>
      <c r="Z30" s="88"/>
      <c r="AA30" s="88"/>
      <c r="AB30" s="88"/>
      <c r="AC30" s="88"/>
      <c r="AD30" s="88"/>
      <c r="AE30" s="60">
        <v>0.66</v>
      </c>
      <c r="AF30" s="60">
        <v>0.66</v>
      </c>
      <c r="AG30" s="1803" t="s">
        <v>478</v>
      </c>
      <c r="AH30" s="1816">
        <v>0.01</v>
      </c>
      <c r="AI30" s="1803" t="s">
        <v>479</v>
      </c>
      <c r="AJ30" s="131" t="s">
        <v>480</v>
      </c>
      <c r="AK30" s="1802" t="s">
        <v>339</v>
      </c>
      <c r="AL30" s="26" t="s">
        <v>67</v>
      </c>
      <c r="AM30" s="26" t="s">
        <v>439</v>
      </c>
      <c r="AN30" s="26" t="s">
        <v>458</v>
      </c>
      <c r="AO30" s="26" t="s">
        <v>20</v>
      </c>
      <c r="AP30" s="63" t="s">
        <v>374</v>
      </c>
      <c r="AQ30" s="26">
        <v>27</v>
      </c>
      <c r="AR30" s="26">
        <v>1</v>
      </c>
      <c r="AS30" s="26">
        <v>2022</v>
      </c>
      <c r="AT30" s="108">
        <v>45292</v>
      </c>
      <c r="AU30" s="108">
        <v>51501</v>
      </c>
      <c r="AV30" s="95"/>
      <c r="AW30" s="26">
        <v>1</v>
      </c>
      <c r="AX30" s="26"/>
      <c r="AY30" s="26">
        <v>1</v>
      </c>
      <c r="AZ30" s="26"/>
      <c r="BA30" s="26">
        <v>1</v>
      </c>
      <c r="BB30" s="26"/>
      <c r="BC30" s="26">
        <v>1</v>
      </c>
      <c r="BD30" s="26"/>
      <c r="BE30" s="26">
        <v>1</v>
      </c>
      <c r="BF30" s="26"/>
      <c r="BG30" s="26">
        <v>1</v>
      </c>
      <c r="BH30" s="26"/>
      <c r="BI30" s="26">
        <v>1</v>
      </c>
      <c r="BJ30" s="26"/>
      <c r="BK30" s="26">
        <v>1</v>
      </c>
      <c r="BL30" s="26"/>
      <c r="BM30" s="26">
        <v>1</v>
      </c>
      <c r="BN30" s="95">
        <f t="shared" ref="BN30:BN31" si="5">SUM(AV30:BM30)</f>
        <v>9</v>
      </c>
      <c r="BO30" s="92"/>
      <c r="BP30" s="92"/>
      <c r="BQ30" s="93"/>
      <c r="BR30" s="89"/>
      <c r="BS30" s="92">
        <v>58588920</v>
      </c>
      <c r="BT30" s="92"/>
      <c r="BU30" s="93" t="s">
        <v>459</v>
      </c>
      <c r="BV30" s="89"/>
      <c r="BW30" s="92"/>
      <c r="BX30" s="92"/>
      <c r="BY30" s="93"/>
      <c r="BZ30" s="93"/>
      <c r="CA30" s="92">
        <v>62421840</v>
      </c>
      <c r="CB30" s="92"/>
      <c r="CC30" s="93"/>
      <c r="CD30" s="93"/>
      <c r="CE30" s="92"/>
      <c r="CF30" s="92"/>
      <c r="CG30" s="93"/>
      <c r="CH30" s="93"/>
      <c r="CI30" s="92">
        <v>66254760</v>
      </c>
      <c r="CJ30" s="92"/>
      <c r="CK30" s="93"/>
      <c r="CL30" s="93"/>
      <c r="CM30" s="92"/>
      <c r="CN30" s="92"/>
      <c r="CO30" s="93"/>
      <c r="CP30" s="93"/>
      <c r="CQ30" s="92">
        <v>70087680</v>
      </c>
      <c r="CR30" s="99"/>
      <c r="CS30" s="26"/>
      <c r="CT30" s="26"/>
      <c r="CU30" s="99"/>
      <c r="CV30" s="99"/>
      <c r="CW30" s="26"/>
      <c r="CX30" s="26"/>
      <c r="CY30" s="92">
        <v>73920600</v>
      </c>
      <c r="CZ30" s="99"/>
      <c r="DA30" s="26"/>
      <c r="DB30" s="26"/>
      <c r="DC30" s="99"/>
      <c r="DD30" s="99"/>
      <c r="DE30" s="26"/>
      <c r="DF30" s="26"/>
      <c r="DG30" s="92">
        <v>77753520</v>
      </c>
      <c r="DH30" s="99"/>
      <c r="DI30" s="26"/>
      <c r="DJ30" s="26"/>
      <c r="DK30" s="99"/>
      <c r="DL30" s="99"/>
      <c r="DM30" s="26"/>
      <c r="DN30" s="26"/>
      <c r="DO30" s="92">
        <v>81586440</v>
      </c>
      <c r="DP30" s="99"/>
      <c r="DQ30" s="26"/>
      <c r="DR30" s="26"/>
      <c r="DS30" s="99"/>
      <c r="DT30" s="99"/>
      <c r="DU30" s="26"/>
      <c r="DV30" s="26"/>
      <c r="DW30" s="92">
        <v>85419360</v>
      </c>
      <c r="DX30" s="99"/>
      <c r="DY30" s="26"/>
      <c r="DZ30" s="26"/>
      <c r="EA30" s="99"/>
      <c r="EB30" s="99"/>
      <c r="EC30" s="26"/>
      <c r="ED30" s="26"/>
      <c r="EE30" s="92">
        <v>89252280</v>
      </c>
      <c r="EF30" s="99"/>
      <c r="EG30" s="26"/>
      <c r="EH30" s="26"/>
      <c r="EI30" s="92">
        <f t="shared" si="4"/>
        <v>665285400</v>
      </c>
      <c r="EJ30" s="26" t="s">
        <v>35</v>
      </c>
      <c r="EK30" s="26" t="s">
        <v>376</v>
      </c>
      <c r="EL30" s="26" t="s">
        <v>377</v>
      </c>
      <c r="EM30" s="67" t="s">
        <v>378</v>
      </c>
      <c r="EN30" s="67" t="s">
        <v>379</v>
      </c>
      <c r="EO30" s="67" t="s">
        <v>380</v>
      </c>
      <c r="EP30" s="26"/>
      <c r="EQ30" s="26"/>
      <c r="ER30" s="26"/>
      <c r="ES30" s="26"/>
      <c r="ET30" s="26"/>
      <c r="EU30" s="26"/>
    </row>
    <row r="31" spans="1:151" s="1045" customFormat="1" ht="99.75" customHeight="1">
      <c r="A31" s="36" t="s">
        <v>331</v>
      </c>
      <c r="B31" s="1795"/>
      <c r="C31" s="26" t="s">
        <v>433</v>
      </c>
      <c r="D31" s="86"/>
      <c r="E31" s="26" t="s">
        <v>434</v>
      </c>
      <c r="F31" s="50" t="s">
        <v>444</v>
      </c>
      <c r="G31" s="26" t="s">
        <v>335</v>
      </c>
      <c r="H31" s="26" t="s">
        <v>26</v>
      </c>
      <c r="I31" s="60">
        <v>0.57999999999999996</v>
      </c>
      <c r="J31" s="61">
        <v>2022</v>
      </c>
      <c r="K31" s="48">
        <v>2026</v>
      </c>
      <c r="L31" s="26">
        <v>2040</v>
      </c>
      <c r="M31" s="60"/>
      <c r="N31" s="88"/>
      <c r="O31" s="88"/>
      <c r="P31" s="88"/>
      <c r="Q31" s="60">
        <v>0.6</v>
      </c>
      <c r="R31" s="88"/>
      <c r="S31" s="88"/>
      <c r="T31" s="88"/>
      <c r="U31" s="60">
        <v>0.62</v>
      </c>
      <c r="V31" s="88"/>
      <c r="W31" s="88"/>
      <c r="X31" s="88"/>
      <c r="Y31" s="60">
        <v>0.64</v>
      </c>
      <c r="Z31" s="88"/>
      <c r="AA31" s="88"/>
      <c r="AB31" s="88"/>
      <c r="AC31" s="88"/>
      <c r="AD31" s="88"/>
      <c r="AE31" s="60">
        <v>0.66</v>
      </c>
      <c r="AF31" s="60">
        <v>0.66</v>
      </c>
      <c r="AG31" s="1803" t="s">
        <v>481</v>
      </c>
      <c r="AH31" s="1816">
        <v>1.0999999999999999E-2</v>
      </c>
      <c r="AI31" s="1803" t="s">
        <v>482</v>
      </c>
      <c r="AJ31" s="131" t="s">
        <v>483</v>
      </c>
      <c r="AK31" s="1802" t="s">
        <v>339</v>
      </c>
      <c r="AL31" s="26" t="s">
        <v>86</v>
      </c>
      <c r="AM31" s="26" t="s">
        <v>484</v>
      </c>
      <c r="AN31" s="26" t="s">
        <v>458</v>
      </c>
      <c r="AO31" s="26" t="s">
        <v>20</v>
      </c>
      <c r="AP31" s="63" t="s">
        <v>374</v>
      </c>
      <c r="AQ31" s="89">
        <v>27</v>
      </c>
      <c r="AR31" s="95"/>
      <c r="AS31" s="89"/>
      <c r="AT31" s="108">
        <v>45292</v>
      </c>
      <c r="AU31" s="108">
        <v>51501</v>
      </c>
      <c r="AV31" s="26"/>
      <c r="AW31" s="89">
        <v>202</v>
      </c>
      <c r="AX31" s="26"/>
      <c r="AY31" s="89">
        <v>222</v>
      </c>
      <c r="AZ31" s="26"/>
      <c r="BA31" s="89">
        <v>242</v>
      </c>
      <c r="BB31" s="26"/>
      <c r="BC31" s="89">
        <v>262</v>
      </c>
      <c r="BD31" s="26"/>
      <c r="BE31" s="89">
        <v>282</v>
      </c>
      <c r="BF31" s="26"/>
      <c r="BG31" s="89">
        <v>302</v>
      </c>
      <c r="BH31" s="26"/>
      <c r="BI31" s="89">
        <v>322</v>
      </c>
      <c r="BJ31" s="26"/>
      <c r="BK31" s="89">
        <v>342</v>
      </c>
      <c r="BL31" s="26"/>
      <c r="BM31" s="89">
        <v>362</v>
      </c>
      <c r="BN31" s="105">
        <f t="shared" si="5"/>
        <v>2538</v>
      </c>
      <c r="BO31" s="92"/>
      <c r="BP31" s="92"/>
      <c r="BQ31" s="93" t="s">
        <v>459</v>
      </c>
      <c r="BR31" s="89"/>
      <c r="BS31" s="92">
        <f>85600000+7000000</f>
        <v>92600000</v>
      </c>
      <c r="BT31" s="92"/>
      <c r="BU31" s="93" t="s">
        <v>76</v>
      </c>
      <c r="BV31" s="89" t="s">
        <v>485</v>
      </c>
      <c r="BW31" s="92"/>
      <c r="BX31" s="92"/>
      <c r="BY31" s="93"/>
      <c r="BZ31" s="93"/>
      <c r="CA31" s="92">
        <f>91200000+8000000</f>
        <v>99200000</v>
      </c>
      <c r="CB31" s="92"/>
      <c r="CC31" s="93"/>
      <c r="CD31" s="93" t="s">
        <v>440</v>
      </c>
      <c r="CE31" s="92"/>
      <c r="CF31" s="92"/>
      <c r="CG31" s="93"/>
      <c r="CH31" s="93"/>
      <c r="CI31" s="92">
        <f>96800000+8000000</f>
        <v>104800000</v>
      </c>
      <c r="CJ31" s="92"/>
      <c r="CK31" s="93"/>
      <c r="CL31" s="93" t="s">
        <v>440</v>
      </c>
      <c r="CM31" s="92"/>
      <c r="CN31" s="92"/>
      <c r="CO31" s="93"/>
      <c r="CP31" s="93"/>
      <c r="CQ31" s="92">
        <f>102400000+9000000</f>
        <v>111400000</v>
      </c>
      <c r="CR31" s="99"/>
      <c r="CS31" s="63"/>
      <c r="CT31" s="26" t="s">
        <v>440</v>
      </c>
      <c r="CU31" s="92"/>
      <c r="CV31" s="99"/>
      <c r="CW31" s="63"/>
      <c r="CX31" s="26"/>
      <c r="CY31" s="92">
        <f>108000000+9000000</f>
        <v>117000000</v>
      </c>
      <c r="CZ31" s="99"/>
      <c r="DA31" s="63"/>
      <c r="DB31" s="26" t="s">
        <v>440</v>
      </c>
      <c r="DC31" s="92"/>
      <c r="DD31" s="99"/>
      <c r="DE31" s="63"/>
      <c r="DF31" s="26"/>
      <c r="DG31" s="92">
        <f>113600000+10000000</f>
        <v>123600000</v>
      </c>
      <c r="DH31" s="99"/>
      <c r="DI31" s="63"/>
      <c r="DJ31" s="26" t="s">
        <v>440</v>
      </c>
      <c r="DK31" s="92"/>
      <c r="DL31" s="99"/>
      <c r="DM31" s="63"/>
      <c r="DN31" s="26"/>
      <c r="DO31" s="92">
        <f>119200000+10000000</f>
        <v>129200000</v>
      </c>
      <c r="DP31" s="99"/>
      <c r="DQ31" s="63"/>
      <c r="DR31" s="26" t="s">
        <v>440</v>
      </c>
      <c r="DS31" s="92"/>
      <c r="DT31" s="99"/>
      <c r="DU31" s="26"/>
      <c r="DV31" s="26"/>
      <c r="DW31" s="92">
        <f>124800000+11000000</f>
        <v>135800000</v>
      </c>
      <c r="DX31" s="99"/>
      <c r="DY31" s="63"/>
      <c r="DZ31" s="26" t="s">
        <v>440</v>
      </c>
      <c r="EA31" s="92"/>
      <c r="EB31" s="99"/>
      <c r="EC31" s="26"/>
      <c r="ED31" s="26"/>
      <c r="EE31" s="92">
        <f>130400000+11000000</f>
        <v>141400000</v>
      </c>
      <c r="EF31" s="99"/>
      <c r="EG31" s="26"/>
      <c r="EH31" s="26" t="s">
        <v>440</v>
      </c>
      <c r="EI31" s="92">
        <f t="shared" si="4"/>
        <v>1055000000</v>
      </c>
      <c r="EJ31" s="26" t="s">
        <v>35</v>
      </c>
      <c r="EK31" s="26" t="s">
        <v>376</v>
      </c>
      <c r="EL31" s="26" t="s">
        <v>377</v>
      </c>
      <c r="EM31" s="67" t="s">
        <v>378</v>
      </c>
      <c r="EN31" s="67" t="s">
        <v>379</v>
      </c>
      <c r="EO31" s="67" t="s">
        <v>380</v>
      </c>
      <c r="EP31" s="26" t="s">
        <v>35</v>
      </c>
      <c r="EQ31" s="26" t="s">
        <v>264</v>
      </c>
      <c r="ER31" s="26" t="s">
        <v>441</v>
      </c>
      <c r="ES31" s="26" t="s">
        <v>442</v>
      </c>
      <c r="ET31" s="89">
        <v>3795750</v>
      </c>
      <c r="EU31" s="26" t="s">
        <v>443</v>
      </c>
    </row>
    <row r="32" spans="1:151" s="1045" customFormat="1" ht="99.75" customHeight="1">
      <c r="A32" s="36" t="s">
        <v>331</v>
      </c>
      <c r="B32" s="1795"/>
      <c r="C32" s="26" t="s">
        <v>433</v>
      </c>
      <c r="D32" s="86"/>
      <c r="E32" s="26" t="s">
        <v>434</v>
      </c>
      <c r="F32" s="50" t="s">
        <v>444</v>
      </c>
      <c r="G32" s="26" t="s">
        <v>335</v>
      </c>
      <c r="H32" s="26" t="s">
        <v>26</v>
      </c>
      <c r="I32" s="60">
        <v>0.57999999999999996</v>
      </c>
      <c r="J32" s="61">
        <v>2022</v>
      </c>
      <c r="K32" s="48">
        <v>2026</v>
      </c>
      <c r="L32" s="26">
        <v>2040</v>
      </c>
      <c r="M32" s="60"/>
      <c r="N32" s="88"/>
      <c r="O32" s="88"/>
      <c r="P32" s="88"/>
      <c r="Q32" s="60">
        <v>0.6</v>
      </c>
      <c r="R32" s="88"/>
      <c r="S32" s="88"/>
      <c r="T32" s="88"/>
      <c r="U32" s="60">
        <v>0.62</v>
      </c>
      <c r="V32" s="88"/>
      <c r="W32" s="88"/>
      <c r="X32" s="88"/>
      <c r="Y32" s="60">
        <v>0.64</v>
      </c>
      <c r="Z32" s="88"/>
      <c r="AA32" s="88"/>
      <c r="AB32" s="88"/>
      <c r="AC32" s="88"/>
      <c r="AD32" s="88"/>
      <c r="AE32" s="60">
        <v>0.66</v>
      </c>
      <c r="AF32" s="60">
        <v>0.66</v>
      </c>
      <c r="AG32" s="1803" t="s">
        <v>486</v>
      </c>
      <c r="AH32" s="1816">
        <v>1.0999999999999999E-2</v>
      </c>
      <c r="AI32" s="1803" t="s">
        <v>487</v>
      </c>
      <c r="AJ32" s="131" t="s">
        <v>488</v>
      </c>
      <c r="AK32" s="1802" t="s">
        <v>339</v>
      </c>
      <c r="AL32" s="26" t="s">
        <v>67</v>
      </c>
      <c r="AM32" s="26" t="s">
        <v>439</v>
      </c>
      <c r="AN32" s="26" t="s">
        <v>458</v>
      </c>
      <c r="AO32" s="26" t="s">
        <v>26</v>
      </c>
      <c r="AP32" s="63" t="s">
        <v>374</v>
      </c>
      <c r="AQ32" s="63">
        <v>27</v>
      </c>
      <c r="AR32" s="95">
        <v>0.1</v>
      </c>
      <c r="AS32" s="26">
        <v>2022</v>
      </c>
      <c r="AT32" s="108">
        <v>44927</v>
      </c>
      <c r="AU32" s="108">
        <v>51501</v>
      </c>
      <c r="AV32" s="95">
        <v>0.3</v>
      </c>
      <c r="AW32" s="95">
        <v>0.5</v>
      </c>
      <c r="AX32" s="95">
        <v>0.53</v>
      </c>
      <c r="AY32" s="95">
        <v>0.55000000000000004</v>
      </c>
      <c r="AZ32" s="95">
        <v>0.56000000000000005</v>
      </c>
      <c r="BA32" s="95">
        <v>0.57999999999999996</v>
      </c>
      <c r="BB32" s="95">
        <v>0.71</v>
      </c>
      <c r="BC32" s="81">
        <v>0.74</v>
      </c>
      <c r="BD32" s="95">
        <v>0.75</v>
      </c>
      <c r="BE32" s="95">
        <v>0.76</v>
      </c>
      <c r="BF32" s="95">
        <v>0.79</v>
      </c>
      <c r="BG32" s="95">
        <v>0.82</v>
      </c>
      <c r="BH32" s="95">
        <v>0.9</v>
      </c>
      <c r="BI32" s="95">
        <v>0.93</v>
      </c>
      <c r="BJ32" s="95">
        <v>0.95</v>
      </c>
      <c r="BK32" s="95">
        <v>0.98</v>
      </c>
      <c r="BL32" s="95">
        <v>0.99</v>
      </c>
      <c r="BM32" s="95">
        <v>1</v>
      </c>
      <c r="BN32" s="95">
        <v>1</v>
      </c>
      <c r="BO32" s="92">
        <v>223967739.36000001</v>
      </c>
      <c r="BP32" s="92">
        <v>223967739.36000001</v>
      </c>
      <c r="BQ32" s="93" t="s">
        <v>459</v>
      </c>
      <c r="BR32" s="89">
        <v>7880</v>
      </c>
      <c r="BS32" s="92">
        <v>270684320</v>
      </c>
      <c r="BT32" s="92"/>
      <c r="BU32" s="93" t="s">
        <v>76</v>
      </c>
      <c r="BV32" s="89">
        <v>7880</v>
      </c>
      <c r="BW32" s="92">
        <v>279538480</v>
      </c>
      <c r="BX32" s="92"/>
      <c r="BY32" s="93"/>
      <c r="BZ32" s="93"/>
      <c r="CA32" s="92">
        <v>288392640</v>
      </c>
      <c r="CB32" s="92"/>
      <c r="CC32" s="93"/>
      <c r="CD32" s="93"/>
      <c r="CE32" s="92">
        <v>297246800</v>
      </c>
      <c r="CF32" s="92"/>
      <c r="CG32" s="93"/>
      <c r="CH32" s="93"/>
      <c r="CI32" s="92">
        <v>306100960</v>
      </c>
      <c r="CJ32" s="92"/>
      <c r="CK32" s="93"/>
      <c r="CL32" s="93"/>
      <c r="CM32" s="92">
        <v>314955120</v>
      </c>
      <c r="CN32" s="92"/>
      <c r="CO32" s="93"/>
      <c r="CP32" s="93"/>
      <c r="CQ32" s="92">
        <v>323809280</v>
      </c>
      <c r="CR32" s="99"/>
      <c r="CS32" s="26"/>
      <c r="CT32" s="26"/>
      <c r="CU32" s="92">
        <v>332663440</v>
      </c>
      <c r="CV32" s="99"/>
      <c r="CW32" s="26"/>
      <c r="CX32" s="26"/>
      <c r="CY32" s="92">
        <v>341517600</v>
      </c>
      <c r="CZ32" s="99"/>
      <c r="DA32" s="26"/>
      <c r="DB32" s="26"/>
      <c r="DC32" s="92">
        <v>350371760</v>
      </c>
      <c r="DD32" s="99"/>
      <c r="DE32" s="26"/>
      <c r="DF32" s="26"/>
      <c r="DG32" s="92">
        <v>359225920</v>
      </c>
      <c r="DH32" s="99"/>
      <c r="DI32" s="26"/>
      <c r="DJ32" s="26"/>
      <c r="DK32" s="92">
        <v>368080080</v>
      </c>
      <c r="DL32" s="99"/>
      <c r="DM32" s="26"/>
      <c r="DN32" s="26"/>
      <c r="DO32" s="92">
        <v>376934240</v>
      </c>
      <c r="DP32" s="99"/>
      <c r="DQ32" s="26"/>
      <c r="DR32" s="26"/>
      <c r="DS32" s="92">
        <v>385788400</v>
      </c>
      <c r="DT32" s="99"/>
      <c r="DU32" s="26"/>
      <c r="DV32" s="26"/>
      <c r="DW32" s="92">
        <v>394642560</v>
      </c>
      <c r="DX32" s="99"/>
      <c r="DY32" s="26"/>
      <c r="DZ32" s="26"/>
      <c r="EA32" s="92">
        <v>403496720</v>
      </c>
      <c r="EB32" s="99"/>
      <c r="EC32" s="26"/>
      <c r="ED32" s="26"/>
      <c r="EE32" s="92">
        <v>412350880</v>
      </c>
      <c r="EF32" s="99"/>
      <c r="EG32" s="26"/>
      <c r="EH32" s="26"/>
      <c r="EI32" s="92">
        <f t="shared" si="4"/>
        <v>6029766939.3599997</v>
      </c>
      <c r="EJ32" s="26" t="s">
        <v>35</v>
      </c>
      <c r="EK32" s="26" t="s">
        <v>376</v>
      </c>
      <c r="EL32" s="26" t="s">
        <v>377</v>
      </c>
      <c r="EM32" s="67" t="s">
        <v>378</v>
      </c>
      <c r="EN32" s="67" t="s">
        <v>379</v>
      </c>
      <c r="EO32" s="67" t="s">
        <v>380</v>
      </c>
      <c r="EP32" s="26"/>
      <c r="EQ32" s="26"/>
      <c r="ER32" s="26"/>
      <c r="ES32" s="26"/>
      <c r="ET32" s="26"/>
      <c r="EU32" s="26"/>
    </row>
    <row r="33" spans="1:151" s="1045" customFormat="1" ht="99.75" customHeight="1">
      <c r="A33" s="26" t="s">
        <v>331</v>
      </c>
      <c r="B33" s="1795"/>
      <c r="C33" s="26" t="s">
        <v>433</v>
      </c>
      <c r="D33" s="86"/>
      <c r="E33" s="26" t="s">
        <v>434</v>
      </c>
      <c r="F33" s="50" t="s">
        <v>444</v>
      </c>
      <c r="G33" s="26" t="s">
        <v>335</v>
      </c>
      <c r="H33" s="26" t="s">
        <v>26</v>
      </c>
      <c r="I33" s="60">
        <v>0.57999999999999996</v>
      </c>
      <c r="J33" s="61">
        <v>2022</v>
      </c>
      <c r="K33" s="48">
        <v>2026</v>
      </c>
      <c r="L33" s="26">
        <v>2040</v>
      </c>
      <c r="M33" s="60"/>
      <c r="N33" s="88"/>
      <c r="O33" s="88"/>
      <c r="P33" s="88"/>
      <c r="Q33" s="60">
        <v>0.6</v>
      </c>
      <c r="R33" s="88"/>
      <c r="S33" s="88"/>
      <c r="T33" s="88"/>
      <c r="U33" s="60">
        <v>0.62</v>
      </c>
      <c r="V33" s="88"/>
      <c r="W33" s="88"/>
      <c r="X33" s="88"/>
      <c r="Y33" s="60">
        <v>0.64</v>
      </c>
      <c r="Z33" s="88"/>
      <c r="AA33" s="88"/>
      <c r="AB33" s="88"/>
      <c r="AC33" s="88"/>
      <c r="AD33" s="88"/>
      <c r="AE33" s="60">
        <v>0.66</v>
      </c>
      <c r="AF33" s="60">
        <v>0.66</v>
      </c>
      <c r="AG33" s="1803" t="s">
        <v>489</v>
      </c>
      <c r="AH33" s="1816">
        <v>8.9999999999999993E-3</v>
      </c>
      <c r="AI33" s="1803" t="s">
        <v>490</v>
      </c>
      <c r="AJ33" s="131" t="s">
        <v>491</v>
      </c>
      <c r="AK33" s="1802" t="s">
        <v>339</v>
      </c>
      <c r="AL33" s="26" t="s">
        <v>86</v>
      </c>
      <c r="AM33" s="26" t="s">
        <v>492</v>
      </c>
      <c r="AN33" s="26" t="s">
        <v>493</v>
      </c>
      <c r="AO33" s="26" t="s">
        <v>26</v>
      </c>
      <c r="AP33" s="63" t="s">
        <v>374</v>
      </c>
      <c r="AQ33" s="89">
        <v>493</v>
      </c>
      <c r="AR33" s="82">
        <v>1573</v>
      </c>
      <c r="AS33" s="26">
        <v>2022</v>
      </c>
      <c r="AT33" s="108">
        <v>44927</v>
      </c>
      <c r="AU33" s="108">
        <v>51501</v>
      </c>
      <c r="AV33" s="83">
        <v>810</v>
      </c>
      <c r="AW33" s="83">
        <v>815</v>
      </c>
      <c r="AX33" s="84">
        <v>1625</v>
      </c>
      <c r="AY33" s="84">
        <v>1635</v>
      </c>
      <c r="AZ33" s="84">
        <v>1645</v>
      </c>
      <c r="BA33" s="84">
        <v>1650</v>
      </c>
      <c r="BB33" s="84">
        <v>1660</v>
      </c>
      <c r="BC33" s="84">
        <v>1665</v>
      </c>
      <c r="BD33" s="84">
        <v>1675</v>
      </c>
      <c r="BE33" s="84">
        <v>1680</v>
      </c>
      <c r="BF33" s="84">
        <v>1690</v>
      </c>
      <c r="BG33" s="84">
        <v>1695</v>
      </c>
      <c r="BH33" s="84">
        <v>1605</v>
      </c>
      <c r="BI33" s="84">
        <v>1710</v>
      </c>
      <c r="BJ33" s="84">
        <v>1725</v>
      </c>
      <c r="BK33" s="84">
        <v>1730</v>
      </c>
      <c r="BL33" s="84">
        <v>1740</v>
      </c>
      <c r="BM33" s="84">
        <v>1745</v>
      </c>
      <c r="BN33" s="84">
        <v>1745</v>
      </c>
      <c r="BO33" s="92">
        <v>155104000</v>
      </c>
      <c r="BP33" s="92"/>
      <c r="BQ33" s="93" t="s">
        <v>76</v>
      </c>
      <c r="BR33" s="89" t="s">
        <v>494</v>
      </c>
      <c r="BS33" s="92">
        <v>221808000</v>
      </c>
      <c r="BT33" s="92"/>
      <c r="BU33" s="93" t="s">
        <v>76</v>
      </c>
      <c r="BV33" s="89">
        <v>7902</v>
      </c>
      <c r="BW33" s="92">
        <v>228512000</v>
      </c>
      <c r="BX33" s="92"/>
      <c r="BY33" s="93"/>
      <c r="BZ33" s="93"/>
      <c r="CA33" s="92">
        <v>236216000</v>
      </c>
      <c r="CB33" s="92"/>
      <c r="CC33" s="93"/>
      <c r="CD33" s="93"/>
      <c r="CE33" s="92">
        <v>242920000</v>
      </c>
      <c r="CF33" s="92"/>
      <c r="CG33" s="93" t="s">
        <v>76</v>
      </c>
      <c r="CH33" s="93" t="s">
        <v>440</v>
      </c>
      <c r="CI33" s="92">
        <v>250624000</v>
      </c>
      <c r="CJ33" s="92"/>
      <c r="CK33" s="93" t="s">
        <v>76</v>
      </c>
      <c r="CL33" s="93" t="s">
        <v>440</v>
      </c>
      <c r="CM33" s="92">
        <v>257328000</v>
      </c>
      <c r="CN33" s="92"/>
      <c r="CO33" s="93" t="s">
        <v>76</v>
      </c>
      <c r="CP33" s="93" t="s">
        <v>440</v>
      </c>
      <c r="CQ33" s="92">
        <v>265032000</v>
      </c>
      <c r="CR33" s="99"/>
      <c r="CS33" s="63" t="s">
        <v>76</v>
      </c>
      <c r="CT33" s="26" t="s">
        <v>440</v>
      </c>
      <c r="CU33" s="92">
        <v>272736000</v>
      </c>
      <c r="CV33" s="99"/>
      <c r="CW33" s="63" t="s">
        <v>76</v>
      </c>
      <c r="CX33" s="26" t="s">
        <v>440</v>
      </c>
      <c r="CY33" s="92">
        <v>280440000</v>
      </c>
      <c r="CZ33" s="99"/>
      <c r="DA33" s="63" t="s">
        <v>76</v>
      </c>
      <c r="DB33" s="26" t="s">
        <v>440</v>
      </c>
      <c r="DC33" s="92">
        <v>288144000</v>
      </c>
      <c r="DD33" s="99"/>
      <c r="DE33" s="63" t="s">
        <v>76</v>
      </c>
      <c r="DF33" s="26" t="s">
        <v>440</v>
      </c>
      <c r="DG33" s="92">
        <v>295848000</v>
      </c>
      <c r="DH33" s="99"/>
      <c r="DI33" s="63" t="s">
        <v>76</v>
      </c>
      <c r="DJ33" s="26" t="s">
        <v>440</v>
      </c>
      <c r="DK33" s="92">
        <v>303552000</v>
      </c>
      <c r="DL33" s="99"/>
      <c r="DM33" s="63" t="s">
        <v>76</v>
      </c>
      <c r="DN33" s="26" t="s">
        <v>440</v>
      </c>
      <c r="DO33" s="92">
        <v>311256000</v>
      </c>
      <c r="DP33" s="99"/>
      <c r="DQ33" s="63" t="s">
        <v>76</v>
      </c>
      <c r="DR33" s="26" t="s">
        <v>440</v>
      </c>
      <c r="DS33" s="92">
        <v>318960000</v>
      </c>
      <c r="DT33" s="99"/>
      <c r="DU33" s="63" t="s">
        <v>76</v>
      </c>
      <c r="DV33" s="26" t="s">
        <v>440</v>
      </c>
      <c r="DW33" s="92">
        <v>327664000</v>
      </c>
      <c r="DX33" s="99"/>
      <c r="DY33" s="63" t="s">
        <v>76</v>
      </c>
      <c r="DZ33" s="26" t="s">
        <v>440</v>
      </c>
      <c r="EA33" s="92">
        <v>335368000</v>
      </c>
      <c r="EB33" s="99"/>
      <c r="EC33" s="26" t="s">
        <v>76</v>
      </c>
      <c r="ED33" s="26" t="s">
        <v>440</v>
      </c>
      <c r="EE33" s="92">
        <v>344072000</v>
      </c>
      <c r="EF33" s="99"/>
      <c r="EG33" s="26" t="s">
        <v>76</v>
      </c>
      <c r="EH33" s="26" t="s">
        <v>440</v>
      </c>
      <c r="EI33" s="92">
        <f t="shared" si="4"/>
        <v>4935584000</v>
      </c>
      <c r="EJ33" s="26" t="s">
        <v>35</v>
      </c>
      <c r="EK33" s="26" t="s">
        <v>264</v>
      </c>
      <c r="EL33" s="26" t="s">
        <v>495</v>
      </c>
      <c r="EM33" s="26" t="s">
        <v>496</v>
      </c>
      <c r="EN33" s="89">
        <v>3795750</v>
      </c>
      <c r="EO33" s="85" t="s">
        <v>497</v>
      </c>
      <c r="EP33" s="26" t="s">
        <v>35</v>
      </c>
      <c r="EQ33" s="26" t="s">
        <v>376</v>
      </c>
      <c r="ER33" s="26" t="s">
        <v>377</v>
      </c>
      <c r="ES33" s="26" t="s">
        <v>498</v>
      </c>
      <c r="ET33" s="26" t="s">
        <v>379</v>
      </c>
      <c r="EU33" s="26" t="s">
        <v>499</v>
      </c>
    </row>
    <row r="34" spans="1:151" s="1045" customFormat="1" ht="117" customHeight="1">
      <c r="A34" s="26" t="s">
        <v>331</v>
      </c>
      <c r="B34" s="1795"/>
      <c r="C34" s="26" t="s">
        <v>433</v>
      </c>
      <c r="D34" s="86"/>
      <c r="E34" s="26" t="s">
        <v>434</v>
      </c>
      <c r="F34" s="50" t="s">
        <v>444</v>
      </c>
      <c r="G34" s="26" t="s">
        <v>335</v>
      </c>
      <c r="H34" s="26" t="s">
        <v>26</v>
      </c>
      <c r="I34" s="60">
        <v>0.57999999999999996</v>
      </c>
      <c r="J34" s="61">
        <v>2022</v>
      </c>
      <c r="K34" s="48">
        <v>2026</v>
      </c>
      <c r="L34" s="26">
        <v>2040</v>
      </c>
      <c r="M34" s="60"/>
      <c r="N34" s="88"/>
      <c r="O34" s="88"/>
      <c r="P34" s="88"/>
      <c r="Q34" s="60">
        <v>0.6</v>
      </c>
      <c r="R34" s="88"/>
      <c r="S34" s="88"/>
      <c r="T34" s="88"/>
      <c r="U34" s="60">
        <v>0.62</v>
      </c>
      <c r="V34" s="88"/>
      <c r="W34" s="88"/>
      <c r="X34" s="88"/>
      <c r="Y34" s="60">
        <v>0.64</v>
      </c>
      <c r="Z34" s="88"/>
      <c r="AA34" s="88"/>
      <c r="AB34" s="88"/>
      <c r="AC34" s="88"/>
      <c r="AD34" s="88"/>
      <c r="AE34" s="60">
        <v>0.66</v>
      </c>
      <c r="AF34" s="60">
        <v>0.66</v>
      </c>
      <c r="AG34" s="1803" t="s">
        <v>500</v>
      </c>
      <c r="AH34" s="1816">
        <v>8.5000000000000006E-3</v>
      </c>
      <c r="AI34" s="1803" t="s">
        <v>501</v>
      </c>
      <c r="AJ34" s="131" t="s">
        <v>502</v>
      </c>
      <c r="AK34" s="1802" t="s">
        <v>339</v>
      </c>
      <c r="AL34" s="26" t="s">
        <v>67</v>
      </c>
      <c r="AM34" s="26" t="s">
        <v>160</v>
      </c>
      <c r="AN34" s="26" t="s">
        <v>503</v>
      </c>
      <c r="AO34" s="26" t="s">
        <v>26</v>
      </c>
      <c r="AP34" s="63" t="s">
        <v>374</v>
      </c>
      <c r="AQ34" s="89">
        <v>27</v>
      </c>
      <c r="AR34" s="82"/>
      <c r="AS34" s="26"/>
      <c r="AT34" s="108">
        <v>44927</v>
      </c>
      <c r="AU34" s="108">
        <v>51501</v>
      </c>
      <c r="AV34" s="62">
        <v>0.22</v>
      </c>
      <c r="AW34" s="62">
        <v>0.55000000000000004</v>
      </c>
      <c r="AX34" s="62">
        <v>0.75</v>
      </c>
      <c r="AY34" s="62">
        <v>0.76</v>
      </c>
      <c r="AZ34" s="62">
        <v>0.78</v>
      </c>
      <c r="BA34" s="62">
        <v>0.79</v>
      </c>
      <c r="BB34" s="62">
        <v>0.81</v>
      </c>
      <c r="BC34" s="62">
        <v>0.83</v>
      </c>
      <c r="BD34" s="62">
        <v>0.85</v>
      </c>
      <c r="BE34" s="62">
        <v>0.86</v>
      </c>
      <c r="BF34" s="62">
        <v>0.88</v>
      </c>
      <c r="BG34" s="62">
        <v>0.9</v>
      </c>
      <c r="BH34" s="62">
        <v>0.92</v>
      </c>
      <c r="BI34" s="62">
        <v>0.93</v>
      </c>
      <c r="BJ34" s="62">
        <v>0.95</v>
      </c>
      <c r="BK34" s="62">
        <v>0.97</v>
      </c>
      <c r="BL34" s="62">
        <v>0.99</v>
      </c>
      <c r="BM34" s="62">
        <v>1</v>
      </c>
      <c r="BN34" s="62">
        <v>1</v>
      </c>
      <c r="BO34" s="96">
        <v>188965960</v>
      </c>
      <c r="BP34" s="96">
        <v>188965960</v>
      </c>
      <c r="BQ34" s="93" t="s">
        <v>76</v>
      </c>
      <c r="BR34" s="89">
        <v>7880</v>
      </c>
      <c r="BS34" s="92">
        <v>125232907</v>
      </c>
      <c r="BT34" s="92"/>
      <c r="BU34" s="93" t="s">
        <v>76</v>
      </c>
      <c r="BV34" s="89"/>
      <c r="BW34" s="92">
        <v>129329310.5</v>
      </c>
      <c r="BX34" s="92"/>
      <c r="BY34" s="93"/>
      <c r="BZ34" s="93"/>
      <c r="CA34" s="92">
        <v>133425714</v>
      </c>
      <c r="CB34" s="92"/>
      <c r="CC34" s="93"/>
      <c r="CD34" s="93"/>
      <c r="CE34" s="92">
        <v>137522117.5</v>
      </c>
      <c r="CF34" s="92"/>
      <c r="CG34" s="93"/>
      <c r="CH34" s="93"/>
      <c r="CI34" s="92">
        <v>141618521</v>
      </c>
      <c r="CJ34" s="92"/>
      <c r="CK34" s="93"/>
      <c r="CL34" s="93"/>
      <c r="CM34" s="92">
        <v>145714924.5</v>
      </c>
      <c r="CN34" s="92"/>
      <c r="CO34" s="93"/>
      <c r="CP34" s="93"/>
      <c r="CQ34" s="92">
        <v>149811328</v>
      </c>
      <c r="CR34" s="99"/>
      <c r="CS34" s="26"/>
      <c r="CT34" s="26"/>
      <c r="CU34" s="92">
        <v>153907731.5</v>
      </c>
      <c r="CV34" s="99"/>
      <c r="CW34" s="26"/>
      <c r="CX34" s="26"/>
      <c r="CY34" s="92">
        <v>158004135</v>
      </c>
      <c r="CZ34" s="99"/>
      <c r="DA34" s="26"/>
      <c r="DB34" s="26"/>
      <c r="DC34" s="92">
        <v>162100538.5</v>
      </c>
      <c r="DD34" s="99"/>
      <c r="DE34" s="26"/>
      <c r="DF34" s="26"/>
      <c r="DG34" s="92">
        <v>166196942</v>
      </c>
      <c r="DH34" s="99"/>
      <c r="DI34" s="26"/>
      <c r="DJ34" s="26"/>
      <c r="DK34" s="92">
        <v>170293345.5</v>
      </c>
      <c r="DL34" s="99"/>
      <c r="DM34" s="26"/>
      <c r="DN34" s="26"/>
      <c r="DO34" s="92">
        <v>174389749</v>
      </c>
      <c r="DP34" s="99"/>
      <c r="DQ34" s="26"/>
      <c r="DR34" s="26"/>
      <c r="DS34" s="92">
        <v>178486152.5</v>
      </c>
      <c r="DT34" s="99"/>
      <c r="DU34" s="26"/>
      <c r="DV34" s="26"/>
      <c r="DW34" s="92">
        <v>182582556</v>
      </c>
      <c r="DX34" s="99"/>
      <c r="DY34" s="26"/>
      <c r="DZ34" s="26"/>
      <c r="EA34" s="92">
        <v>186678959.5</v>
      </c>
      <c r="EB34" s="99"/>
      <c r="EC34" s="26"/>
      <c r="ED34" s="26"/>
      <c r="EE34" s="92">
        <v>190775363</v>
      </c>
      <c r="EF34" s="99"/>
      <c r="EG34" s="26"/>
      <c r="EH34" s="26"/>
      <c r="EI34" s="92">
        <f t="shared" si="4"/>
        <v>2875036255</v>
      </c>
      <c r="EJ34" s="26" t="s">
        <v>504</v>
      </c>
      <c r="EK34" s="26" t="s">
        <v>376</v>
      </c>
      <c r="EL34" s="26" t="s">
        <v>377</v>
      </c>
      <c r="EM34" s="67" t="s">
        <v>378</v>
      </c>
      <c r="EN34" s="67" t="s">
        <v>379</v>
      </c>
      <c r="EO34" s="67" t="s">
        <v>380</v>
      </c>
      <c r="EP34" s="26"/>
      <c r="EQ34" s="26"/>
      <c r="ER34" s="26"/>
      <c r="ES34" s="26"/>
      <c r="ET34" s="26"/>
      <c r="EU34" s="26"/>
    </row>
    <row r="35" spans="1:151" s="1045" customFormat="1" ht="99.75" customHeight="1">
      <c r="A35" s="26" t="s">
        <v>331</v>
      </c>
      <c r="B35" s="1795"/>
      <c r="C35" s="26" t="s">
        <v>433</v>
      </c>
      <c r="D35" s="86"/>
      <c r="E35" s="26" t="s">
        <v>434</v>
      </c>
      <c r="F35" s="50" t="s">
        <v>444</v>
      </c>
      <c r="G35" s="26" t="s">
        <v>335</v>
      </c>
      <c r="H35" s="26" t="s">
        <v>26</v>
      </c>
      <c r="I35" s="60">
        <v>0.57999999999999996</v>
      </c>
      <c r="J35" s="61">
        <v>2022</v>
      </c>
      <c r="K35" s="48">
        <v>2026</v>
      </c>
      <c r="L35" s="26">
        <v>2040</v>
      </c>
      <c r="M35" s="60"/>
      <c r="N35" s="88"/>
      <c r="O35" s="88"/>
      <c r="P35" s="88"/>
      <c r="Q35" s="60">
        <v>0.6</v>
      </c>
      <c r="R35" s="88"/>
      <c r="S35" s="88"/>
      <c r="T35" s="88"/>
      <c r="U35" s="60">
        <v>0.62</v>
      </c>
      <c r="V35" s="88"/>
      <c r="W35" s="88"/>
      <c r="X35" s="88"/>
      <c r="Y35" s="60">
        <v>0.64</v>
      </c>
      <c r="Z35" s="88"/>
      <c r="AA35" s="88"/>
      <c r="AB35" s="88"/>
      <c r="AC35" s="88"/>
      <c r="AD35" s="88"/>
      <c r="AE35" s="60">
        <v>0.66</v>
      </c>
      <c r="AF35" s="60">
        <v>0.66</v>
      </c>
      <c r="AG35" s="1803" t="s">
        <v>505</v>
      </c>
      <c r="AH35" s="1816">
        <v>7.0000000000000001E-3</v>
      </c>
      <c r="AI35" s="1803" t="s">
        <v>506</v>
      </c>
      <c r="AJ35" s="131" t="s">
        <v>507</v>
      </c>
      <c r="AK35" s="1802" t="s">
        <v>339</v>
      </c>
      <c r="AL35" s="26" t="s">
        <v>67</v>
      </c>
      <c r="AM35" s="26" t="s">
        <v>508</v>
      </c>
      <c r="AN35" s="26" t="s">
        <v>458</v>
      </c>
      <c r="AO35" s="26" t="s">
        <v>26</v>
      </c>
      <c r="AP35" s="63" t="s">
        <v>449</v>
      </c>
      <c r="AQ35" s="63" t="s">
        <v>449</v>
      </c>
      <c r="AR35" s="82" t="s">
        <v>509</v>
      </c>
      <c r="AS35" s="26"/>
      <c r="AT35" s="108">
        <v>44927</v>
      </c>
      <c r="AU35" s="108">
        <v>51501</v>
      </c>
      <c r="AV35" s="26">
        <v>0.16</v>
      </c>
      <c r="AW35" s="26">
        <v>0.2</v>
      </c>
      <c r="AX35" s="26">
        <v>0.4</v>
      </c>
      <c r="AY35" s="26">
        <v>0.5</v>
      </c>
      <c r="AZ35" s="26">
        <v>0.56000000000000005</v>
      </c>
      <c r="BA35" s="26">
        <v>0.66</v>
      </c>
      <c r="BB35" s="26">
        <v>0.7</v>
      </c>
      <c r="BC35" s="26">
        <v>0.75</v>
      </c>
      <c r="BD35" s="26">
        <v>0.81</v>
      </c>
      <c r="BE35" s="26">
        <v>0.85</v>
      </c>
      <c r="BF35" s="26">
        <v>0.9</v>
      </c>
      <c r="BG35" s="26">
        <v>1</v>
      </c>
      <c r="BH35" s="26">
        <v>1</v>
      </c>
      <c r="BI35" s="26">
        <v>1</v>
      </c>
      <c r="BJ35" s="26">
        <v>1</v>
      </c>
      <c r="BK35" s="26">
        <v>1</v>
      </c>
      <c r="BL35" s="26">
        <v>1</v>
      </c>
      <c r="BM35" s="26">
        <v>1</v>
      </c>
      <c r="BN35" s="26">
        <v>1</v>
      </c>
      <c r="BO35" s="92">
        <v>188465522.19999999</v>
      </c>
      <c r="BP35" s="92"/>
      <c r="BQ35" s="93" t="s">
        <v>76</v>
      </c>
      <c r="BR35" s="89"/>
      <c r="BS35" s="92">
        <v>194838752.40000001</v>
      </c>
      <c r="BT35" s="92"/>
      <c r="BU35" s="93" t="s">
        <v>76</v>
      </c>
      <c r="BV35" s="89"/>
      <c r="BW35" s="92">
        <v>201211982.69999999</v>
      </c>
      <c r="BX35" s="92"/>
      <c r="BY35" s="93"/>
      <c r="BZ35" s="93"/>
      <c r="CA35" s="92">
        <v>207585212.90000001</v>
      </c>
      <c r="CB35" s="92"/>
      <c r="CC35" s="93"/>
      <c r="CD35" s="93"/>
      <c r="CE35" s="92">
        <v>213958443.09999999</v>
      </c>
      <c r="CF35" s="92"/>
      <c r="CG35" s="93"/>
      <c r="CH35" s="93"/>
      <c r="CI35" s="92">
        <v>220331673.30000001</v>
      </c>
      <c r="CJ35" s="92"/>
      <c r="CK35" s="93"/>
      <c r="CL35" s="93"/>
      <c r="CM35" s="92">
        <v>226704903.5</v>
      </c>
      <c r="CN35" s="92"/>
      <c r="CO35" s="93"/>
      <c r="CP35" s="93"/>
      <c r="CQ35" s="99">
        <v>617078133.79999995</v>
      </c>
      <c r="CR35" s="99"/>
      <c r="CS35" s="26"/>
      <c r="CT35" s="89"/>
      <c r="CU35" s="92">
        <v>239451364</v>
      </c>
      <c r="CV35" s="99"/>
      <c r="CW35" s="26"/>
      <c r="CX35" s="26"/>
      <c r="CY35" s="92">
        <v>245824594.19999999</v>
      </c>
      <c r="CZ35" s="99"/>
      <c r="DA35" s="26"/>
      <c r="DB35" s="26"/>
      <c r="DC35" s="92">
        <v>252197824.40000001</v>
      </c>
      <c r="DD35" s="99"/>
      <c r="DE35" s="26"/>
      <c r="DF35" s="26"/>
      <c r="DG35" s="92">
        <v>258571054.59999999</v>
      </c>
      <c r="DH35" s="99"/>
      <c r="DI35" s="26"/>
      <c r="DJ35" s="26"/>
      <c r="DK35" s="92">
        <v>264944284.90000001</v>
      </c>
      <c r="DL35" s="99"/>
      <c r="DM35" s="26"/>
      <c r="DN35" s="26"/>
      <c r="DO35" s="92">
        <v>271317515.10000002</v>
      </c>
      <c r="DP35" s="99"/>
      <c r="DQ35" s="26"/>
      <c r="DR35" s="26"/>
      <c r="DS35" s="92">
        <v>277690745.30000001</v>
      </c>
      <c r="DT35" s="99"/>
      <c r="DU35" s="26"/>
      <c r="DV35" s="26"/>
      <c r="DW35" s="92">
        <v>284063975.5</v>
      </c>
      <c r="DX35" s="99"/>
      <c r="DY35" s="26"/>
      <c r="DZ35" s="26"/>
      <c r="EA35" s="92">
        <v>290437205.69999999</v>
      </c>
      <c r="EB35" s="99"/>
      <c r="EC35" s="26"/>
      <c r="ED35" s="26"/>
      <c r="EE35" s="92">
        <v>296810436</v>
      </c>
      <c r="EF35" s="99"/>
      <c r="EG35" s="26"/>
      <c r="EH35" s="26"/>
      <c r="EI35" s="92">
        <f t="shared" si="4"/>
        <v>4751483623.5999994</v>
      </c>
      <c r="EJ35" s="26" t="s">
        <v>35</v>
      </c>
      <c r="EK35" s="26" t="s">
        <v>376</v>
      </c>
      <c r="EL35" s="26" t="s">
        <v>377</v>
      </c>
      <c r="EM35" s="67" t="s">
        <v>378</v>
      </c>
      <c r="EN35" s="67" t="s">
        <v>379</v>
      </c>
      <c r="EO35" s="67" t="s">
        <v>380</v>
      </c>
      <c r="EP35" s="26"/>
      <c r="EQ35" s="26"/>
      <c r="ER35" s="26"/>
      <c r="ES35" s="26"/>
      <c r="ET35" s="26"/>
      <c r="EU35" s="26"/>
    </row>
    <row r="36" spans="1:151" s="1045" customFormat="1" ht="37.5" customHeight="1">
      <c r="A36" s="26" t="s">
        <v>331</v>
      </c>
      <c r="B36" s="1795"/>
      <c r="C36" s="26" t="s">
        <v>433</v>
      </c>
      <c r="D36" s="86"/>
      <c r="E36" s="26" t="s">
        <v>434</v>
      </c>
      <c r="F36" s="50" t="s">
        <v>444</v>
      </c>
      <c r="G36" s="26" t="s">
        <v>335</v>
      </c>
      <c r="H36" s="26" t="s">
        <v>26</v>
      </c>
      <c r="I36" s="60">
        <v>0.57999999999999996</v>
      </c>
      <c r="J36" s="61">
        <v>2022</v>
      </c>
      <c r="K36" s="48">
        <v>2026</v>
      </c>
      <c r="L36" s="26">
        <v>2040</v>
      </c>
      <c r="M36" s="60"/>
      <c r="N36" s="88"/>
      <c r="O36" s="88"/>
      <c r="P36" s="88"/>
      <c r="Q36" s="60">
        <v>0.6</v>
      </c>
      <c r="R36" s="88"/>
      <c r="S36" s="88"/>
      <c r="T36" s="88"/>
      <c r="U36" s="60">
        <v>0.62</v>
      </c>
      <c r="V36" s="88"/>
      <c r="W36" s="88"/>
      <c r="X36" s="88"/>
      <c r="Y36" s="60">
        <v>0.64</v>
      </c>
      <c r="Z36" s="88"/>
      <c r="AA36" s="88"/>
      <c r="AB36" s="88"/>
      <c r="AC36" s="88"/>
      <c r="AD36" s="88"/>
      <c r="AE36" s="60">
        <v>0.66</v>
      </c>
      <c r="AF36" s="60">
        <v>0.66</v>
      </c>
      <c r="AG36" s="1803" t="s">
        <v>510</v>
      </c>
      <c r="AH36" s="1816">
        <v>7.0000000000000001E-3</v>
      </c>
      <c r="AI36" s="1803" t="s">
        <v>511</v>
      </c>
      <c r="AJ36" s="131" t="s">
        <v>512</v>
      </c>
      <c r="AK36" s="1802" t="s">
        <v>339</v>
      </c>
      <c r="AL36" s="26" t="s">
        <v>69</v>
      </c>
      <c r="AM36" s="98" t="s">
        <v>513</v>
      </c>
      <c r="AN36" s="26" t="s">
        <v>458</v>
      </c>
      <c r="AO36" s="26" t="s">
        <v>20</v>
      </c>
      <c r="AP36" s="63" t="s">
        <v>374</v>
      </c>
      <c r="AQ36" s="89">
        <v>27</v>
      </c>
      <c r="AR36" s="95" t="s">
        <v>509</v>
      </c>
      <c r="AS36" s="95" t="s">
        <v>509</v>
      </c>
      <c r="AT36" s="108">
        <v>46753</v>
      </c>
      <c r="AU36" s="108">
        <v>51501</v>
      </c>
      <c r="AV36" s="95"/>
      <c r="AW36" s="95"/>
      <c r="AX36" s="95"/>
      <c r="AY36" s="95"/>
      <c r="AZ36" s="95"/>
      <c r="BA36" s="91">
        <v>1</v>
      </c>
      <c r="BB36" s="95"/>
      <c r="BC36" s="95"/>
      <c r="BD36" s="95"/>
      <c r="BE36" s="91">
        <v>1</v>
      </c>
      <c r="BF36" s="95"/>
      <c r="BG36" s="95"/>
      <c r="BH36" s="95"/>
      <c r="BI36" s="91">
        <v>1</v>
      </c>
      <c r="BJ36" s="91"/>
      <c r="BK36" s="91"/>
      <c r="BL36" s="91"/>
      <c r="BM36" s="91">
        <v>1</v>
      </c>
      <c r="BN36" s="91">
        <f t="shared" ref="BN36:BN37" si="6">SUM(AV36:BM36)</f>
        <v>4</v>
      </c>
      <c r="BO36" s="92"/>
      <c r="BP36" s="92"/>
      <c r="BQ36" s="93"/>
      <c r="BR36" s="89"/>
      <c r="BS36" s="92"/>
      <c r="BT36" s="92"/>
      <c r="BU36" s="93"/>
      <c r="BV36" s="89"/>
      <c r="BW36" s="92"/>
      <c r="BX36" s="92"/>
      <c r="BY36" s="93"/>
      <c r="BZ36" s="93"/>
      <c r="CA36" s="92"/>
      <c r="CB36" s="92"/>
      <c r="CC36" s="93"/>
      <c r="CD36" s="93"/>
      <c r="CE36" s="92"/>
      <c r="CF36" s="92"/>
      <c r="CG36" s="93"/>
      <c r="CH36" s="93"/>
      <c r="CI36" s="92">
        <v>363000000</v>
      </c>
      <c r="CJ36" s="92"/>
      <c r="CK36" s="93"/>
      <c r="CL36" s="93"/>
      <c r="CM36" s="92"/>
      <c r="CN36" s="92"/>
      <c r="CO36" s="93"/>
      <c r="CP36" s="93"/>
      <c r="CQ36" s="99"/>
      <c r="CR36" s="99"/>
      <c r="CS36" s="26"/>
      <c r="CT36" s="26"/>
      <c r="CU36" s="99"/>
      <c r="CV36" s="99"/>
      <c r="CW36" s="26"/>
      <c r="CX36" s="26"/>
      <c r="CY36" s="74">
        <v>405000000</v>
      </c>
      <c r="CZ36" s="99"/>
      <c r="DA36" s="26"/>
      <c r="DB36" s="26"/>
      <c r="DC36" s="99"/>
      <c r="DD36" s="99"/>
      <c r="DE36" s="26"/>
      <c r="DF36" s="26"/>
      <c r="DG36" s="99"/>
      <c r="DH36" s="99"/>
      <c r="DI36" s="26"/>
      <c r="DJ36" s="26"/>
      <c r="DK36" s="99"/>
      <c r="DL36" s="99"/>
      <c r="DM36" s="26"/>
      <c r="DN36" s="26"/>
      <c r="DO36" s="74">
        <v>447000000</v>
      </c>
      <c r="DP36" s="99"/>
      <c r="DQ36" s="26"/>
      <c r="DR36" s="26"/>
      <c r="DS36" s="99"/>
      <c r="DT36" s="99"/>
      <c r="DU36" s="26"/>
      <c r="DV36" s="26"/>
      <c r="DW36" s="99"/>
      <c r="DX36" s="99"/>
      <c r="DY36" s="26"/>
      <c r="DZ36" s="26"/>
      <c r="EA36" s="99"/>
      <c r="EB36" s="99"/>
      <c r="EC36" s="26"/>
      <c r="ED36" s="26"/>
      <c r="EE36" s="92">
        <v>489000000.00000006</v>
      </c>
      <c r="EF36" s="99"/>
      <c r="EG36" s="26"/>
      <c r="EH36" s="26"/>
      <c r="EI36" s="92">
        <f t="shared" si="4"/>
        <v>1704000000</v>
      </c>
      <c r="EJ36" s="26" t="s">
        <v>504</v>
      </c>
      <c r="EK36" s="26" t="s">
        <v>376</v>
      </c>
      <c r="EL36" s="26" t="s">
        <v>377</v>
      </c>
      <c r="EM36" s="67" t="s">
        <v>378</v>
      </c>
      <c r="EN36" s="67" t="s">
        <v>379</v>
      </c>
      <c r="EO36" s="67" t="s">
        <v>380</v>
      </c>
      <c r="EP36" s="26"/>
      <c r="EQ36" s="26"/>
      <c r="ER36" s="26"/>
      <c r="ES36" s="26"/>
      <c r="ET36" s="26"/>
      <c r="EU36" s="26"/>
    </row>
    <row r="37" spans="1:151" s="1045" customFormat="1" ht="69" customHeight="1">
      <c r="A37" s="36" t="s">
        <v>331</v>
      </c>
      <c r="B37" s="1795"/>
      <c r="C37" s="26" t="s">
        <v>433</v>
      </c>
      <c r="D37" s="86"/>
      <c r="E37" s="26" t="s">
        <v>434</v>
      </c>
      <c r="F37" s="87" t="s">
        <v>444</v>
      </c>
      <c r="G37" s="26" t="s">
        <v>335</v>
      </c>
      <c r="H37" s="26" t="s">
        <v>26</v>
      </c>
      <c r="I37" s="60">
        <v>0.57999999999999996</v>
      </c>
      <c r="J37" s="61">
        <v>2022</v>
      </c>
      <c r="K37" s="48">
        <v>2026</v>
      </c>
      <c r="L37" s="26">
        <v>2040</v>
      </c>
      <c r="M37" s="60"/>
      <c r="N37" s="88"/>
      <c r="O37" s="88"/>
      <c r="P37" s="88"/>
      <c r="Q37" s="60">
        <v>0.6</v>
      </c>
      <c r="R37" s="88"/>
      <c r="S37" s="88"/>
      <c r="T37" s="88"/>
      <c r="U37" s="60">
        <v>0.62</v>
      </c>
      <c r="V37" s="88"/>
      <c r="W37" s="88"/>
      <c r="X37" s="88"/>
      <c r="Y37" s="60">
        <v>0.64</v>
      </c>
      <c r="Z37" s="88"/>
      <c r="AA37" s="88"/>
      <c r="AB37" s="88"/>
      <c r="AC37" s="88"/>
      <c r="AD37" s="88"/>
      <c r="AE37" s="60">
        <v>0.66</v>
      </c>
      <c r="AF37" s="60">
        <v>0.66</v>
      </c>
      <c r="AG37" s="1803" t="s">
        <v>514</v>
      </c>
      <c r="AH37" s="1816">
        <v>0.01</v>
      </c>
      <c r="AI37" s="1803" t="s">
        <v>515</v>
      </c>
      <c r="AJ37" s="131" t="s">
        <v>516</v>
      </c>
      <c r="AK37" s="1802" t="s">
        <v>339</v>
      </c>
      <c r="AL37" s="26" t="s">
        <v>517</v>
      </c>
      <c r="AM37" s="26" t="s">
        <v>151</v>
      </c>
      <c r="AN37" s="26" t="s">
        <v>518</v>
      </c>
      <c r="AO37" s="26" t="s">
        <v>20</v>
      </c>
      <c r="AP37" s="63" t="s">
        <v>440</v>
      </c>
      <c r="AQ37" s="63" t="s">
        <v>440</v>
      </c>
      <c r="AR37" s="89">
        <v>1</v>
      </c>
      <c r="AS37" s="89">
        <v>2022</v>
      </c>
      <c r="AT37" s="90">
        <v>45200</v>
      </c>
      <c r="AU37" s="108">
        <v>51501</v>
      </c>
      <c r="AV37" s="91">
        <v>1</v>
      </c>
      <c r="AW37" s="91">
        <v>1</v>
      </c>
      <c r="AX37" s="91">
        <v>1</v>
      </c>
      <c r="AY37" s="91">
        <v>1</v>
      </c>
      <c r="AZ37" s="91">
        <v>1</v>
      </c>
      <c r="BA37" s="91">
        <v>1</v>
      </c>
      <c r="BB37" s="91">
        <v>1</v>
      </c>
      <c r="BC37" s="91">
        <v>1</v>
      </c>
      <c r="BD37" s="91">
        <v>1</v>
      </c>
      <c r="BE37" s="91">
        <v>1</v>
      </c>
      <c r="BF37" s="91">
        <v>1</v>
      </c>
      <c r="BG37" s="91">
        <v>1</v>
      </c>
      <c r="BH37" s="91">
        <v>1</v>
      </c>
      <c r="BI37" s="91">
        <v>1</v>
      </c>
      <c r="BJ37" s="91">
        <v>1</v>
      </c>
      <c r="BK37" s="91">
        <v>1</v>
      </c>
      <c r="BL37" s="91">
        <v>1</v>
      </c>
      <c r="BM37" s="91">
        <v>1</v>
      </c>
      <c r="BN37" s="91">
        <f t="shared" si="6"/>
        <v>18</v>
      </c>
      <c r="BO37" s="92">
        <v>137190452</v>
      </c>
      <c r="BP37" s="92">
        <v>137190452</v>
      </c>
      <c r="BQ37" s="93" t="s">
        <v>76</v>
      </c>
      <c r="BR37" s="89">
        <v>7881</v>
      </c>
      <c r="BS37" s="92">
        <v>137190452</v>
      </c>
      <c r="BT37" s="93"/>
      <c r="BU37" s="93"/>
      <c r="BV37" s="89"/>
      <c r="BW37" s="92">
        <v>137190452</v>
      </c>
      <c r="BX37" s="93"/>
      <c r="BY37" s="93" t="s">
        <v>76</v>
      </c>
      <c r="BZ37" s="93"/>
      <c r="CA37" s="92">
        <v>137190452</v>
      </c>
      <c r="CB37" s="93"/>
      <c r="CC37" s="93" t="s">
        <v>76</v>
      </c>
      <c r="CD37" s="93"/>
      <c r="CE37" s="92">
        <v>137190452</v>
      </c>
      <c r="CF37" s="93"/>
      <c r="CG37" s="93" t="s">
        <v>76</v>
      </c>
      <c r="CH37" s="93"/>
      <c r="CI37" s="92">
        <v>137190452</v>
      </c>
      <c r="CJ37" s="93"/>
      <c r="CK37" s="93" t="s">
        <v>76</v>
      </c>
      <c r="CL37" s="93"/>
      <c r="CM37" s="92">
        <v>137190452</v>
      </c>
      <c r="CN37" s="93"/>
      <c r="CO37" s="93" t="s">
        <v>76</v>
      </c>
      <c r="CP37" s="93"/>
      <c r="CQ37" s="92">
        <v>137190452</v>
      </c>
      <c r="CR37" s="26"/>
      <c r="CS37" s="88" t="s">
        <v>76</v>
      </c>
      <c r="CT37" s="26"/>
      <c r="CU37" s="92">
        <v>137190452</v>
      </c>
      <c r="CV37" s="26"/>
      <c r="CW37" s="26" t="s">
        <v>76</v>
      </c>
      <c r="CX37" s="26"/>
      <c r="CY37" s="92">
        <v>137190452</v>
      </c>
      <c r="CZ37" s="26"/>
      <c r="DA37" s="94" t="s">
        <v>76</v>
      </c>
      <c r="DB37" s="26"/>
      <c r="DC37" s="92">
        <v>137190452</v>
      </c>
      <c r="DD37" s="26"/>
      <c r="DE37" s="89" t="s">
        <v>76</v>
      </c>
      <c r="DF37" s="26"/>
      <c r="DG37" s="92">
        <v>137190452</v>
      </c>
      <c r="DH37" s="26"/>
      <c r="DI37" s="94" t="s">
        <v>76</v>
      </c>
      <c r="DJ37" s="26"/>
      <c r="DK37" s="92">
        <v>137190452</v>
      </c>
      <c r="DL37" s="26"/>
      <c r="DM37" s="26" t="s">
        <v>76</v>
      </c>
      <c r="DN37" s="26"/>
      <c r="DO37" s="92">
        <v>137190452</v>
      </c>
      <c r="DP37" s="26"/>
      <c r="DQ37" s="26" t="s">
        <v>76</v>
      </c>
      <c r="DR37" s="26"/>
      <c r="DS37" s="92">
        <v>137190452</v>
      </c>
      <c r="DT37" s="26"/>
      <c r="DU37" s="26" t="s">
        <v>519</v>
      </c>
      <c r="DV37" s="26"/>
      <c r="DW37" s="92">
        <v>137190452</v>
      </c>
      <c r="DX37" s="26"/>
      <c r="DY37" s="26" t="s">
        <v>76</v>
      </c>
      <c r="DZ37" s="26"/>
      <c r="EA37" s="92">
        <v>137190452</v>
      </c>
      <c r="EB37" s="26"/>
      <c r="EC37" s="26" t="s">
        <v>76</v>
      </c>
      <c r="ED37" s="92"/>
      <c r="EE37" s="92">
        <v>137190452</v>
      </c>
      <c r="EF37" s="26"/>
      <c r="EG37" s="26" t="s">
        <v>76</v>
      </c>
      <c r="EH37" s="26"/>
      <c r="EI37" s="92">
        <f t="shared" si="4"/>
        <v>2469428136</v>
      </c>
      <c r="EJ37" s="26" t="s">
        <v>35</v>
      </c>
      <c r="EK37" s="26" t="s">
        <v>60</v>
      </c>
      <c r="EL37" s="26" t="s">
        <v>520</v>
      </c>
      <c r="EM37" s="26" t="s">
        <v>521</v>
      </c>
      <c r="EN37" s="26" t="s">
        <v>522</v>
      </c>
      <c r="EO37" s="1048" t="s">
        <v>523</v>
      </c>
      <c r="EP37" s="26"/>
      <c r="EQ37" s="26"/>
      <c r="ER37" s="26"/>
      <c r="ES37" s="26"/>
      <c r="ET37" s="26"/>
      <c r="EU37" s="26"/>
    </row>
    <row r="38" spans="1:151" s="1045" customFormat="1" ht="135">
      <c r="A38" s="36" t="s">
        <v>331</v>
      </c>
      <c r="B38" s="1795"/>
      <c r="C38" s="26" t="s">
        <v>433</v>
      </c>
      <c r="D38" s="86"/>
      <c r="E38" s="26" t="s">
        <v>434</v>
      </c>
      <c r="F38" s="87" t="s">
        <v>444</v>
      </c>
      <c r="G38" s="26" t="s">
        <v>335</v>
      </c>
      <c r="H38" s="26" t="s">
        <v>26</v>
      </c>
      <c r="I38" s="60">
        <v>0.57999999999999996</v>
      </c>
      <c r="J38" s="61">
        <v>2022</v>
      </c>
      <c r="K38" s="48">
        <v>2026</v>
      </c>
      <c r="L38" s="26">
        <v>2040</v>
      </c>
      <c r="M38" s="60"/>
      <c r="N38" s="88"/>
      <c r="O38" s="88"/>
      <c r="P38" s="88"/>
      <c r="Q38" s="60">
        <v>0.6</v>
      </c>
      <c r="R38" s="88"/>
      <c r="S38" s="88"/>
      <c r="T38" s="88"/>
      <c r="U38" s="60">
        <v>0.62</v>
      </c>
      <c r="V38" s="88"/>
      <c r="W38" s="88"/>
      <c r="X38" s="88"/>
      <c r="Y38" s="60">
        <v>0.64</v>
      </c>
      <c r="Z38" s="88"/>
      <c r="AA38" s="88"/>
      <c r="AB38" s="88"/>
      <c r="AC38" s="88"/>
      <c r="AD38" s="88"/>
      <c r="AE38" s="60">
        <v>0.66</v>
      </c>
      <c r="AF38" s="60">
        <v>0.66</v>
      </c>
      <c r="AG38" s="1803" t="s">
        <v>524</v>
      </c>
      <c r="AH38" s="1816">
        <v>0.01</v>
      </c>
      <c r="AI38" s="1803" t="s">
        <v>525</v>
      </c>
      <c r="AJ38" s="131" t="s">
        <v>526</v>
      </c>
      <c r="AK38" s="1802" t="s">
        <v>339</v>
      </c>
      <c r="AL38" s="26" t="s">
        <v>527</v>
      </c>
      <c r="AM38" s="26" t="s">
        <v>528</v>
      </c>
      <c r="AN38" s="26" t="s">
        <v>529</v>
      </c>
      <c r="AO38" s="26" t="s">
        <v>20</v>
      </c>
      <c r="AP38" s="26"/>
      <c r="AQ38" s="26"/>
      <c r="AR38" s="95"/>
      <c r="AS38" s="26"/>
      <c r="AT38" s="90">
        <v>44958</v>
      </c>
      <c r="AU38" s="90">
        <v>45657</v>
      </c>
      <c r="AV38" s="91">
        <v>1</v>
      </c>
      <c r="AW38" s="91">
        <v>1</v>
      </c>
      <c r="AX38" s="91"/>
      <c r="AY38" s="91"/>
      <c r="AZ38" s="91"/>
      <c r="BA38" s="91"/>
      <c r="BB38" s="91"/>
      <c r="BC38" s="91"/>
      <c r="BD38" s="91"/>
      <c r="BE38" s="91"/>
      <c r="BF38" s="91"/>
      <c r="BG38" s="91"/>
      <c r="BH38" s="91"/>
      <c r="BI38" s="91"/>
      <c r="BJ38" s="91"/>
      <c r="BK38" s="91"/>
      <c r="BL38" s="91"/>
      <c r="BM38" s="91"/>
      <c r="BN38" s="91" t="e">
        <v>#REF!</v>
      </c>
      <c r="BO38" s="96">
        <v>9206000</v>
      </c>
      <c r="BP38" s="96">
        <v>9206000</v>
      </c>
      <c r="BQ38" s="93" t="s">
        <v>76</v>
      </c>
      <c r="BR38" s="89">
        <v>7738</v>
      </c>
      <c r="BS38" s="96">
        <v>9482000</v>
      </c>
      <c r="BT38" s="96">
        <v>9482000</v>
      </c>
      <c r="BU38" s="97" t="s">
        <v>76</v>
      </c>
      <c r="BV38" s="98">
        <v>7738</v>
      </c>
      <c r="BW38" s="92"/>
      <c r="BX38" s="92"/>
      <c r="BY38" s="93"/>
      <c r="BZ38" s="93"/>
      <c r="CA38" s="92"/>
      <c r="CB38" s="92"/>
      <c r="CC38" s="93"/>
      <c r="CD38" s="93"/>
      <c r="CE38" s="92"/>
      <c r="CF38" s="92"/>
      <c r="CG38" s="93"/>
      <c r="CH38" s="93"/>
      <c r="CI38" s="92"/>
      <c r="CJ38" s="92"/>
      <c r="CK38" s="93"/>
      <c r="CL38" s="93"/>
      <c r="CM38" s="92"/>
      <c r="CN38" s="92"/>
      <c r="CO38" s="93"/>
      <c r="CP38" s="93"/>
      <c r="CQ38" s="99"/>
      <c r="CR38" s="99"/>
      <c r="CS38" s="88"/>
      <c r="CT38" s="26"/>
      <c r="CU38" s="99"/>
      <c r="CV38" s="99"/>
      <c r="CW38" s="26"/>
      <c r="CX38" s="26"/>
      <c r="CY38" s="99"/>
      <c r="CZ38" s="99"/>
      <c r="DA38" s="26"/>
      <c r="DB38" s="26"/>
      <c r="DC38" s="99"/>
      <c r="DD38" s="99"/>
      <c r="DE38" s="26"/>
      <c r="DF38" s="26"/>
      <c r="DG38" s="99"/>
      <c r="DH38" s="99"/>
      <c r="DI38" s="88"/>
      <c r="DJ38" s="26"/>
      <c r="DK38" s="99"/>
      <c r="DL38" s="99"/>
      <c r="DM38" s="26"/>
      <c r="DN38" s="26"/>
      <c r="DO38" s="99"/>
      <c r="DP38" s="99"/>
      <c r="DQ38" s="26"/>
      <c r="DR38" s="26"/>
      <c r="DS38" s="99"/>
      <c r="DT38" s="99"/>
      <c r="DU38" s="88"/>
      <c r="DV38" s="26"/>
      <c r="DW38" s="99"/>
      <c r="DX38" s="99"/>
      <c r="DY38" s="26"/>
      <c r="DZ38" s="26"/>
      <c r="EA38" s="99"/>
      <c r="EB38" s="99"/>
      <c r="EC38" s="26"/>
      <c r="ED38" s="26"/>
      <c r="EE38" s="99"/>
      <c r="EF38" s="99"/>
      <c r="EG38" s="26"/>
      <c r="EH38" s="26"/>
      <c r="EI38" s="92">
        <f t="shared" si="4"/>
        <v>18688000</v>
      </c>
      <c r="EJ38" s="26" t="s">
        <v>43</v>
      </c>
      <c r="EK38" s="26" t="s">
        <v>530</v>
      </c>
      <c r="EL38" s="26" t="s">
        <v>531</v>
      </c>
      <c r="EM38" s="26" t="s">
        <v>532</v>
      </c>
      <c r="EN38" s="26">
        <v>3196000</v>
      </c>
      <c r="EO38" s="1049" t="s">
        <v>533</v>
      </c>
      <c r="EP38" s="26"/>
      <c r="EQ38" s="26"/>
      <c r="ER38" s="26"/>
      <c r="ES38" s="26"/>
      <c r="ET38" s="26"/>
      <c r="EU38" s="26"/>
    </row>
    <row r="39" spans="1:151" s="1045" customFormat="1" ht="98.25" customHeight="1">
      <c r="A39" s="48" t="s">
        <v>534</v>
      </c>
      <c r="B39" s="1795">
        <v>0.2</v>
      </c>
      <c r="C39" s="26" t="s">
        <v>535</v>
      </c>
      <c r="D39" s="86">
        <v>0.2</v>
      </c>
      <c r="E39" s="26" t="s">
        <v>536</v>
      </c>
      <c r="F39" s="100" t="s">
        <v>537</v>
      </c>
      <c r="G39" s="26" t="s">
        <v>335</v>
      </c>
      <c r="H39" s="26" t="s">
        <v>26</v>
      </c>
      <c r="I39" s="60">
        <v>0.25</v>
      </c>
      <c r="J39" s="26">
        <v>2022</v>
      </c>
      <c r="K39" s="48">
        <v>2026</v>
      </c>
      <c r="L39" s="26">
        <v>2040</v>
      </c>
      <c r="M39" s="60"/>
      <c r="N39" s="109"/>
      <c r="O39" s="109"/>
      <c r="P39" s="109"/>
      <c r="Q39" s="60">
        <v>0.26</v>
      </c>
      <c r="R39" s="109"/>
      <c r="S39" s="109"/>
      <c r="T39" s="109"/>
      <c r="U39" s="89">
        <v>0.27</v>
      </c>
      <c r="V39" s="109"/>
      <c r="W39" s="109"/>
      <c r="X39" s="109"/>
      <c r="Y39" s="60">
        <v>0.28000000000000003</v>
      </c>
      <c r="Z39" s="109"/>
      <c r="AA39" s="109"/>
      <c r="AB39" s="109"/>
      <c r="AC39" s="109"/>
      <c r="AD39" s="109"/>
      <c r="AE39" s="60">
        <v>0.28999999999999998</v>
      </c>
      <c r="AF39" s="60">
        <v>0.28999999999999998</v>
      </c>
      <c r="AG39" s="1803" t="s">
        <v>538</v>
      </c>
      <c r="AH39" s="1816">
        <v>1.4999999999999999E-2</v>
      </c>
      <c r="AI39" s="1803" t="s">
        <v>539</v>
      </c>
      <c r="AJ39" s="131" t="s">
        <v>540</v>
      </c>
      <c r="AK39" s="1802" t="s">
        <v>339</v>
      </c>
      <c r="AL39" s="26" t="s">
        <v>57</v>
      </c>
      <c r="AM39" s="26" t="s">
        <v>541</v>
      </c>
      <c r="AN39" s="98" t="s">
        <v>1</v>
      </c>
      <c r="AO39" s="26" t="s">
        <v>23</v>
      </c>
      <c r="AP39" s="63"/>
      <c r="AQ39" s="26"/>
      <c r="AR39" s="26">
        <v>150</v>
      </c>
      <c r="AS39" s="26">
        <v>2022</v>
      </c>
      <c r="AT39" s="90">
        <v>45047</v>
      </c>
      <c r="AU39" s="90">
        <v>49065</v>
      </c>
      <c r="AV39" s="101">
        <v>0.5</v>
      </c>
      <c r="AW39" s="101">
        <v>0.5</v>
      </c>
      <c r="AX39" s="101">
        <v>0.5</v>
      </c>
      <c r="AY39" s="101">
        <v>0.5</v>
      </c>
      <c r="AZ39" s="101">
        <v>0.5</v>
      </c>
      <c r="BA39" s="101">
        <v>0.5</v>
      </c>
      <c r="BB39" s="101">
        <v>0.5</v>
      </c>
      <c r="BC39" s="101">
        <v>0.5</v>
      </c>
      <c r="BD39" s="101">
        <v>0.5</v>
      </c>
      <c r="BE39" s="101">
        <v>0.5</v>
      </c>
      <c r="BF39" s="101">
        <v>0.5</v>
      </c>
      <c r="BG39" s="101">
        <v>0.5</v>
      </c>
      <c r="BH39" s="95"/>
      <c r="BI39" s="95"/>
      <c r="BJ39" s="95"/>
      <c r="BK39" s="95"/>
      <c r="BL39" s="95"/>
      <c r="BM39" s="95"/>
      <c r="BN39" s="95">
        <v>0.5</v>
      </c>
      <c r="BO39" s="92">
        <v>1660000000</v>
      </c>
      <c r="BP39" s="92"/>
      <c r="BQ39" s="93" t="s">
        <v>353</v>
      </c>
      <c r="BR39" s="89" t="s">
        <v>408</v>
      </c>
      <c r="BS39" s="92">
        <v>1660000000</v>
      </c>
      <c r="BT39" s="92"/>
      <c r="BU39" s="93"/>
      <c r="BV39" s="89"/>
      <c r="BW39" s="92">
        <v>1660000000</v>
      </c>
      <c r="BX39" s="92"/>
      <c r="BY39" s="93"/>
      <c r="BZ39" s="93"/>
      <c r="CA39" s="92">
        <v>1660000000</v>
      </c>
      <c r="CB39" s="92"/>
      <c r="CC39" s="93"/>
      <c r="CD39" s="93"/>
      <c r="CE39" s="92">
        <v>1660000000</v>
      </c>
      <c r="CF39" s="92"/>
      <c r="CG39" s="93"/>
      <c r="CH39" s="93"/>
      <c r="CI39" s="92">
        <v>1660000000</v>
      </c>
      <c r="CJ39" s="92"/>
      <c r="CK39" s="93"/>
      <c r="CL39" s="93"/>
      <c r="CM39" s="92">
        <v>1660000000</v>
      </c>
      <c r="CN39" s="92"/>
      <c r="CO39" s="93"/>
      <c r="CP39" s="93"/>
      <c r="CQ39" s="92">
        <v>1660000000</v>
      </c>
      <c r="CR39" s="102"/>
      <c r="CS39" s="98"/>
      <c r="CT39" s="98"/>
      <c r="CU39" s="92">
        <v>1660000000</v>
      </c>
      <c r="CV39" s="102"/>
      <c r="CW39" s="98"/>
      <c r="CX39" s="98"/>
      <c r="CY39" s="92">
        <v>1660000000</v>
      </c>
      <c r="CZ39" s="102"/>
      <c r="DA39" s="98"/>
      <c r="DB39" s="98"/>
      <c r="DC39" s="92">
        <v>1660000000</v>
      </c>
      <c r="DD39" s="102"/>
      <c r="DE39" s="98"/>
      <c r="DF39" s="98"/>
      <c r="DG39" s="92">
        <v>1660000000</v>
      </c>
      <c r="DH39" s="102"/>
      <c r="DI39" s="98"/>
      <c r="DJ39" s="98"/>
      <c r="DK39" s="102"/>
      <c r="DL39" s="102"/>
      <c r="DM39" s="98"/>
      <c r="DN39" s="98"/>
      <c r="DO39" s="102"/>
      <c r="DP39" s="102"/>
      <c r="DQ39" s="98"/>
      <c r="DR39" s="98"/>
      <c r="DS39" s="102"/>
      <c r="DT39" s="102"/>
      <c r="DU39" s="98"/>
      <c r="DV39" s="98"/>
      <c r="DW39" s="102"/>
      <c r="DX39" s="102"/>
      <c r="DY39" s="98"/>
      <c r="DZ39" s="98"/>
      <c r="EA39" s="99"/>
      <c r="EB39" s="99"/>
      <c r="EC39" s="26"/>
      <c r="ED39" s="26"/>
      <c r="EE39" s="99"/>
      <c r="EF39" s="99"/>
      <c r="EG39" s="26"/>
      <c r="EH39" s="26"/>
      <c r="EI39" s="92">
        <f t="shared" si="4"/>
        <v>19920000000</v>
      </c>
      <c r="EJ39" s="98" t="s">
        <v>342</v>
      </c>
      <c r="EK39" s="98" t="s">
        <v>343</v>
      </c>
      <c r="EL39" s="98" t="s">
        <v>354</v>
      </c>
      <c r="EM39" s="98" t="s">
        <v>355</v>
      </c>
      <c r="EN39" s="26" t="s">
        <v>356</v>
      </c>
      <c r="EO39" s="1050" t="s">
        <v>357</v>
      </c>
      <c r="EP39" s="98" t="s">
        <v>342</v>
      </c>
      <c r="EQ39" s="98" t="s">
        <v>343</v>
      </c>
      <c r="ER39" s="98" t="s">
        <v>358</v>
      </c>
      <c r="ES39" s="98" t="s">
        <v>359</v>
      </c>
      <c r="ET39" s="98" t="s">
        <v>360</v>
      </c>
      <c r="EU39" s="1050" t="s">
        <v>361</v>
      </c>
    </row>
    <row r="40" spans="1:151" s="1045" customFormat="1" ht="96" customHeight="1">
      <c r="A40" s="26" t="s">
        <v>534</v>
      </c>
      <c r="B40" s="1795"/>
      <c r="C40" s="26" t="s">
        <v>535</v>
      </c>
      <c r="D40" s="86"/>
      <c r="E40" s="26" t="s">
        <v>536</v>
      </c>
      <c r="F40" s="100" t="s">
        <v>537</v>
      </c>
      <c r="G40" s="26" t="s">
        <v>335</v>
      </c>
      <c r="H40" s="26" t="s">
        <v>26</v>
      </c>
      <c r="I40" s="60">
        <v>0.25</v>
      </c>
      <c r="J40" s="26">
        <v>2022</v>
      </c>
      <c r="K40" s="48">
        <v>2026</v>
      </c>
      <c r="L40" s="26">
        <v>2040</v>
      </c>
      <c r="M40" s="60"/>
      <c r="N40" s="109"/>
      <c r="O40" s="109"/>
      <c r="P40" s="109"/>
      <c r="Q40" s="60">
        <v>0.26</v>
      </c>
      <c r="R40" s="109"/>
      <c r="S40" s="109"/>
      <c r="T40" s="109"/>
      <c r="U40" s="89">
        <v>0.27</v>
      </c>
      <c r="V40" s="109"/>
      <c r="W40" s="109"/>
      <c r="X40" s="109"/>
      <c r="Y40" s="60">
        <v>0.28000000000000003</v>
      </c>
      <c r="Z40" s="109"/>
      <c r="AA40" s="109"/>
      <c r="AB40" s="109"/>
      <c r="AC40" s="109"/>
      <c r="AD40" s="109"/>
      <c r="AE40" s="60">
        <v>0.28999999999999998</v>
      </c>
      <c r="AF40" s="60">
        <v>0.28999999999999998</v>
      </c>
      <c r="AG40" s="1803" t="s">
        <v>542</v>
      </c>
      <c r="AH40" s="1816">
        <v>1.4999999999999999E-2</v>
      </c>
      <c r="AI40" s="1803" t="s">
        <v>543</v>
      </c>
      <c r="AJ40" s="131" t="s">
        <v>544</v>
      </c>
      <c r="AK40" s="1802" t="s">
        <v>339</v>
      </c>
      <c r="AL40" s="26" t="s">
        <v>69</v>
      </c>
      <c r="AM40" s="26" t="s">
        <v>545</v>
      </c>
      <c r="AN40" s="26" t="s">
        <v>458</v>
      </c>
      <c r="AO40" s="26" t="s">
        <v>26</v>
      </c>
      <c r="AP40" s="63" t="s">
        <v>374</v>
      </c>
      <c r="AQ40" s="89">
        <v>27</v>
      </c>
      <c r="AR40" s="95"/>
      <c r="AS40" s="26"/>
      <c r="AT40" s="27">
        <v>45047</v>
      </c>
      <c r="AU40" s="27">
        <v>51501</v>
      </c>
      <c r="AV40" s="95">
        <v>0.03</v>
      </c>
      <c r="AW40" s="95">
        <v>0.08</v>
      </c>
      <c r="AX40" s="95">
        <v>0.14000000000000001</v>
      </c>
      <c r="AY40" s="95">
        <v>0.2</v>
      </c>
      <c r="AZ40" s="95">
        <v>0.26</v>
      </c>
      <c r="BA40" s="95">
        <v>0.32</v>
      </c>
      <c r="BB40" s="95">
        <v>0.38</v>
      </c>
      <c r="BC40" s="95">
        <v>0.44</v>
      </c>
      <c r="BD40" s="95">
        <v>0.5</v>
      </c>
      <c r="BE40" s="95">
        <v>0.56000000000000005</v>
      </c>
      <c r="BF40" s="95">
        <v>0.62</v>
      </c>
      <c r="BG40" s="95">
        <v>0.68</v>
      </c>
      <c r="BH40" s="95">
        <v>0.74</v>
      </c>
      <c r="BI40" s="95">
        <v>0.8</v>
      </c>
      <c r="BJ40" s="95">
        <v>0.86</v>
      </c>
      <c r="BK40" s="26" t="s">
        <v>546</v>
      </c>
      <c r="BL40" s="95">
        <v>0.98</v>
      </c>
      <c r="BM40" s="26" t="s">
        <v>547</v>
      </c>
      <c r="BN40" s="95">
        <v>1</v>
      </c>
      <c r="BO40" s="92">
        <v>488274424</v>
      </c>
      <c r="BP40" s="92">
        <v>488274424</v>
      </c>
      <c r="BQ40" s="93" t="s">
        <v>76</v>
      </c>
      <c r="BR40" s="89"/>
      <c r="BS40" s="92">
        <v>566394815.29999995</v>
      </c>
      <c r="BT40" s="92"/>
      <c r="BU40" s="93" t="s">
        <v>76</v>
      </c>
      <c r="BV40" s="89"/>
      <c r="BW40" s="92">
        <v>585515206.5</v>
      </c>
      <c r="BX40" s="92"/>
      <c r="BY40" s="93" t="s">
        <v>76</v>
      </c>
      <c r="BZ40" s="93"/>
      <c r="CA40" s="92">
        <v>602635597.60000002</v>
      </c>
      <c r="CB40" s="92"/>
      <c r="CC40" s="93" t="s">
        <v>76</v>
      </c>
      <c r="CD40" s="93"/>
      <c r="CE40" s="92">
        <v>602755988.79999995</v>
      </c>
      <c r="CF40" s="92"/>
      <c r="CG40" s="93" t="s">
        <v>76</v>
      </c>
      <c r="CH40" s="93"/>
      <c r="CI40" s="92">
        <v>639876379.89999998</v>
      </c>
      <c r="CJ40" s="92"/>
      <c r="CK40" s="93" t="s">
        <v>76</v>
      </c>
      <c r="CL40" s="93"/>
      <c r="CM40" s="92">
        <v>658996771.10000002</v>
      </c>
      <c r="CN40" s="92"/>
      <c r="CO40" s="93" t="s">
        <v>76</v>
      </c>
      <c r="CP40" s="93"/>
      <c r="CQ40" s="92">
        <v>677117162.20000005</v>
      </c>
      <c r="CR40" s="99"/>
      <c r="CS40" s="88" t="s">
        <v>76</v>
      </c>
      <c r="CT40" s="26"/>
      <c r="CU40" s="92">
        <v>696237553.39999998</v>
      </c>
      <c r="CV40" s="99"/>
      <c r="CW40" s="88" t="s">
        <v>76</v>
      </c>
      <c r="CX40" s="26"/>
      <c r="CY40" s="92">
        <v>714357944.60000002</v>
      </c>
      <c r="CZ40" s="99"/>
      <c r="DA40" s="88" t="s">
        <v>76</v>
      </c>
      <c r="DB40" s="26"/>
      <c r="DC40" s="92">
        <v>733478335.70000005</v>
      </c>
      <c r="DD40" s="99"/>
      <c r="DE40" s="88" t="s">
        <v>76</v>
      </c>
      <c r="DF40" s="26"/>
      <c r="DG40" s="92">
        <v>750598726.89999998</v>
      </c>
      <c r="DH40" s="99"/>
      <c r="DI40" s="88" t="s">
        <v>76</v>
      </c>
      <c r="DJ40" s="26"/>
      <c r="DK40" s="92">
        <v>769719118</v>
      </c>
      <c r="DL40" s="99"/>
      <c r="DM40" s="88" t="s">
        <v>76</v>
      </c>
      <c r="DN40" s="26"/>
      <c r="DO40" s="92">
        <v>787719118</v>
      </c>
      <c r="DP40" s="99"/>
      <c r="DQ40" s="88" t="s">
        <v>76</v>
      </c>
      <c r="DR40" s="26"/>
      <c r="DS40" s="92">
        <v>806959900.29999995</v>
      </c>
      <c r="DT40" s="99"/>
      <c r="DU40" s="88" t="s">
        <v>76</v>
      </c>
      <c r="DV40" s="26"/>
      <c r="DW40" s="92">
        <v>825080291.5</v>
      </c>
      <c r="DX40" s="99"/>
      <c r="DY40" s="88" t="s">
        <v>76</v>
      </c>
      <c r="DZ40" s="26"/>
      <c r="EA40" s="92">
        <v>844200682.60000002</v>
      </c>
      <c r="EB40" s="99"/>
      <c r="EC40" s="88" t="s">
        <v>76</v>
      </c>
      <c r="ED40" s="26"/>
      <c r="EE40" s="92">
        <v>863321073.79999995</v>
      </c>
      <c r="EF40" s="99"/>
      <c r="EG40" s="88" t="s">
        <v>76</v>
      </c>
      <c r="EH40" s="26"/>
      <c r="EI40" s="92">
        <f t="shared" si="4"/>
        <v>12613239090.199997</v>
      </c>
      <c r="EJ40" s="26" t="s">
        <v>548</v>
      </c>
      <c r="EK40" s="26" t="s">
        <v>60</v>
      </c>
      <c r="EL40" s="26" t="s">
        <v>377</v>
      </c>
      <c r="EM40" s="67" t="s">
        <v>378</v>
      </c>
      <c r="EN40" s="67" t="s">
        <v>379</v>
      </c>
      <c r="EO40" s="67" t="s">
        <v>380</v>
      </c>
      <c r="EP40" s="26" t="s">
        <v>549</v>
      </c>
      <c r="EQ40" s="26" t="s">
        <v>550</v>
      </c>
      <c r="ER40" s="26" t="s">
        <v>551</v>
      </c>
      <c r="ES40" s="26" t="s">
        <v>552</v>
      </c>
      <c r="ET40" s="26" t="s">
        <v>553</v>
      </c>
      <c r="EU40" s="26" t="s">
        <v>554</v>
      </c>
    </row>
    <row r="41" spans="1:151" s="1045" customFormat="1" ht="77.25" customHeight="1">
      <c r="A41" s="36" t="s">
        <v>534</v>
      </c>
      <c r="B41" s="1795"/>
      <c r="C41" s="26" t="s">
        <v>535</v>
      </c>
      <c r="D41" s="86"/>
      <c r="E41" s="26" t="s">
        <v>536</v>
      </c>
      <c r="F41" s="100" t="s">
        <v>537</v>
      </c>
      <c r="G41" s="26" t="s">
        <v>335</v>
      </c>
      <c r="H41" s="26" t="s">
        <v>26</v>
      </c>
      <c r="I41" s="60">
        <v>0.25</v>
      </c>
      <c r="J41" s="26">
        <v>2022</v>
      </c>
      <c r="K41" s="48">
        <v>2026</v>
      </c>
      <c r="L41" s="26">
        <v>2040</v>
      </c>
      <c r="M41" s="60"/>
      <c r="N41" s="109"/>
      <c r="O41" s="109"/>
      <c r="P41" s="109"/>
      <c r="Q41" s="60">
        <v>0.26</v>
      </c>
      <c r="R41" s="109"/>
      <c r="S41" s="109"/>
      <c r="T41" s="109"/>
      <c r="U41" s="89">
        <v>0.27</v>
      </c>
      <c r="V41" s="109"/>
      <c r="W41" s="109"/>
      <c r="X41" s="109"/>
      <c r="Y41" s="60">
        <v>0.28000000000000003</v>
      </c>
      <c r="Z41" s="109"/>
      <c r="AA41" s="109"/>
      <c r="AB41" s="109"/>
      <c r="AC41" s="109"/>
      <c r="AD41" s="109"/>
      <c r="AE41" s="60">
        <v>0.28999999999999998</v>
      </c>
      <c r="AF41" s="60">
        <v>0.28999999999999998</v>
      </c>
      <c r="AG41" s="1803" t="s">
        <v>555</v>
      </c>
      <c r="AH41" s="1816">
        <v>1.4999999999999999E-2</v>
      </c>
      <c r="AI41" s="1803" t="s">
        <v>556</v>
      </c>
      <c r="AJ41" s="131" t="s">
        <v>557</v>
      </c>
      <c r="AK41" s="1802" t="s">
        <v>339</v>
      </c>
      <c r="AL41" s="26" t="s">
        <v>69</v>
      </c>
      <c r="AM41" s="26" t="s">
        <v>558</v>
      </c>
      <c r="AN41" s="26" t="s">
        <v>559</v>
      </c>
      <c r="AO41" s="26" t="s">
        <v>26</v>
      </c>
      <c r="AP41" s="63" t="s">
        <v>374</v>
      </c>
      <c r="AQ41" s="89">
        <v>27</v>
      </c>
      <c r="AR41" s="86">
        <v>0.17899999999999999</v>
      </c>
      <c r="AS41" s="26">
        <v>2021</v>
      </c>
      <c r="AT41" s="27">
        <v>44956</v>
      </c>
      <c r="AU41" s="27">
        <v>51501</v>
      </c>
      <c r="AV41" s="103">
        <v>0.186</v>
      </c>
      <c r="AW41" s="103">
        <v>0.193</v>
      </c>
      <c r="AX41" s="95">
        <v>0.2</v>
      </c>
      <c r="AY41" s="103">
        <v>0.20699999999999999</v>
      </c>
      <c r="AZ41" s="103">
        <v>0.214</v>
      </c>
      <c r="BA41" s="103">
        <v>0.221</v>
      </c>
      <c r="BB41" s="103">
        <v>0.22800000000000001</v>
      </c>
      <c r="BC41" s="103">
        <v>0.23499999999999999</v>
      </c>
      <c r="BD41" s="103">
        <v>0.24199999999999999</v>
      </c>
      <c r="BE41" s="103">
        <v>0.249</v>
      </c>
      <c r="BF41" s="103">
        <v>0.25600000000000001</v>
      </c>
      <c r="BG41" s="103">
        <v>0.26300000000000001</v>
      </c>
      <c r="BH41" s="95">
        <v>0.27</v>
      </c>
      <c r="BI41" s="103">
        <v>0.27700000000000002</v>
      </c>
      <c r="BJ41" s="103">
        <v>0.28399999999999997</v>
      </c>
      <c r="BK41" s="103">
        <v>0.29099999999999998</v>
      </c>
      <c r="BL41" s="103">
        <v>0.20799999999999999</v>
      </c>
      <c r="BM41" s="103">
        <v>0.30499999999999999</v>
      </c>
      <c r="BN41" s="103">
        <v>0.30499999999999999</v>
      </c>
      <c r="BO41" s="92">
        <v>84437782.969999999</v>
      </c>
      <c r="BP41" s="92">
        <v>84437782.969999999</v>
      </c>
      <c r="BQ41" s="93" t="s">
        <v>76</v>
      </c>
      <c r="BR41" s="89">
        <v>7880</v>
      </c>
      <c r="BS41" s="92">
        <v>87293166.930000007</v>
      </c>
      <c r="BT41" s="92"/>
      <c r="BU41" s="93" t="s">
        <v>76</v>
      </c>
      <c r="BV41" s="89"/>
      <c r="BW41" s="92">
        <v>90148550.900000006</v>
      </c>
      <c r="BX41" s="92"/>
      <c r="BY41" s="93" t="s">
        <v>76</v>
      </c>
      <c r="BZ41" s="93"/>
      <c r="CA41" s="92">
        <v>93003934.859999999</v>
      </c>
      <c r="CB41" s="92"/>
      <c r="CC41" s="93" t="s">
        <v>76</v>
      </c>
      <c r="CD41" s="93"/>
      <c r="CE41" s="92">
        <v>95859318.829999998</v>
      </c>
      <c r="CF41" s="92"/>
      <c r="CG41" s="93" t="s">
        <v>76</v>
      </c>
      <c r="CH41" s="93"/>
      <c r="CI41" s="92">
        <v>98714702.790000007</v>
      </c>
      <c r="CJ41" s="92"/>
      <c r="CK41" s="93" t="s">
        <v>76</v>
      </c>
      <c r="CL41" s="93"/>
      <c r="CM41" s="92">
        <v>101570086.8</v>
      </c>
      <c r="CN41" s="92"/>
      <c r="CO41" s="93" t="s">
        <v>76</v>
      </c>
      <c r="CP41" s="93"/>
      <c r="CQ41" s="99">
        <v>104425470.7</v>
      </c>
      <c r="CR41" s="99"/>
      <c r="CS41" s="88" t="s">
        <v>76</v>
      </c>
      <c r="CT41" s="26"/>
      <c r="CU41" s="99">
        <v>107280854.7</v>
      </c>
      <c r="CV41" s="99"/>
      <c r="CW41" s="88" t="s">
        <v>76</v>
      </c>
      <c r="CX41" s="26"/>
      <c r="CY41" s="99">
        <v>110136238.7</v>
      </c>
      <c r="CZ41" s="99"/>
      <c r="DA41" s="88" t="s">
        <v>76</v>
      </c>
      <c r="DB41" s="26"/>
      <c r="DC41" s="99">
        <v>112991622.59999999</v>
      </c>
      <c r="DD41" s="99"/>
      <c r="DE41" s="88" t="s">
        <v>76</v>
      </c>
      <c r="DF41" s="26"/>
      <c r="DG41" s="99">
        <v>115847006.59999999</v>
      </c>
      <c r="DH41" s="99"/>
      <c r="DI41" s="88" t="s">
        <v>76</v>
      </c>
      <c r="DJ41" s="26"/>
      <c r="DK41" s="99">
        <v>118702390.5</v>
      </c>
      <c r="DL41" s="99"/>
      <c r="DM41" s="88" t="s">
        <v>76</v>
      </c>
      <c r="DN41" s="26"/>
      <c r="DO41" s="92">
        <v>121557774.5</v>
      </c>
      <c r="DP41" s="99"/>
      <c r="DQ41" s="88" t="s">
        <v>76</v>
      </c>
      <c r="DR41" s="26"/>
      <c r="DS41" s="99">
        <v>124413158.5</v>
      </c>
      <c r="DT41" s="99"/>
      <c r="DU41" s="88" t="s">
        <v>76</v>
      </c>
      <c r="DV41" s="26"/>
      <c r="DW41" s="92">
        <v>127268542.40000001</v>
      </c>
      <c r="DX41" s="99"/>
      <c r="DY41" s="88" t="s">
        <v>76</v>
      </c>
      <c r="DZ41" s="26"/>
      <c r="EA41" s="99">
        <v>130123926.40000001</v>
      </c>
      <c r="EB41" s="99"/>
      <c r="EC41" s="88" t="s">
        <v>76</v>
      </c>
      <c r="ED41" s="26"/>
      <c r="EE41" s="99">
        <v>132979310.40000001</v>
      </c>
      <c r="EF41" s="99"/>
      <c r="EG41" s="88" t="s">
        <v>76</v>
      </c>
      <c r="EH41" s="26"/>
      <c r="EI41" s="92">
        <f t="shared" si="4"/>
        <v>1956753840.0800002</v>
      </c>
      <c r="EJ41" s="26" t="s">
        <v>560</v>
      </c>
      <c r="EK41" s="26" t="s">
        <v>60</v>
      </c>
      <c r="EL41" s="26" t="s">
        <v>377</v>
      </c>
      <c r="EM41" s="67" t="s">
        <v>378</v>
      </c>
      <c r="EN41" s="67" t="s">
        <v>379</v>
      </c>
      <c r="EO41" s="67" t="s">
        <v>380</v>
      </c>
      <c r="EP41" s="26" t="s">
        <v>561</v>
      </c>
      <c r="EQ41" s="26" t="s">
        <v>107</v>
      </c>
      <c r="ER41" s="26" t="s">
        <v>562</v>
      </c>
      <c r="ES41" s="26" t="s">
        <v>563</v>
      </c>
      <c r="ET41" s="26" t="s">
        <v>564</v>
      </c>
      <c r="EU41" s="26" t="s">
        <v>565</v>
      </c>
    </row>
    <row r="42" spans="1:151" s="1045" customFormat="1" ht="59.25" customHeight="1">
      <c r="A42" s="26" t="s">
        <v>534</v>
      </c>
      <c r="B42" s="1795"/>
      <c r="C42" s="26" t="s">
        <v>535</v>
      </c>
      <c r="D42" s="86"/>
      <c r="E42" s="26" t="s">
        <v>536</v>
      </c>
      <c r="F42" s="100" t="s">
        <v>537</v>
      </c>
      <c r="G42" s="26" t="s">
        <v>335</v>
      </c>
      <c r="H42" s="26" t="s">
        <v>26</v>
      </c>
      <c r="I42" s="60">
        <v>0.25</v>
      </c>
      <c r="J42" s="26">
        <v>2022</v>
      </c>
      <c r="K42" s="48">
        <v>2026</v>
      </c>
      <c r="L42" s="26">
        <v>2040</v>
      </c>
      <c r="M42" s="60"/>
      <c r="N42" s="109"/>
      <c r="O42" s="109"/>
      <c r="P42" s="109"/>
      <c r="Q42" s="60">
        <v>0.26</v>
      </c>
      <c r="R42" s="109"/>
      <c r="S42" s="109"/>
      <c r="T42" s="109"/>
      <c r="U42" s="89">
        <v>0.27</v>
      </c>
      <c r="V42" s="109"/>
      <c r="W42" s="109"/>
      <c r="X42" s="109"/>
      <c r="Y42" s="60">
        <v>0.28000000000000003</v>
      </c>
      <c r="Z42" s="109"/>
      <c r="AA42" s="109"/>
      <c r="AB42" s="109"/>
      <c r="AC42" s="109"/>
      <c r="AD42" s="109"/>
      <c r="AE42" s="60">
        <v>0.28999999999999998</v>
      </c>
      <c r="AF42" s="60">
        <v>0.28999999999999998</v>
      </c>
      <c r="AG42" s="1803" t="s">
        <v>566</v>
      </c>
      <c r="AH42" s="1816">
        <v>1.4999999999999999E-2</v>
      </c>
      <c r="AI42" s="1803" t="s">
        <v>567</v>
      </c>
      <c r="AJ42" s="131" t="s">
        <v>568</v>
      </c>
      <c r="AK42" s="1802" t="s">
        <v>339</v>
      </c>
      <c r="AL42" s="26" t="s">
        <v>69</v>
      </c>
      <c r="AM42" s="26" t="s">
        <v>513</v>
      </c>
      <c r="AN42" s="26" t="s">
        <v>569</v>
      </c>
      <c r="AO42" s="26" t="s">
        <v>26</v>
      </c>
      <c r="AP42" s="63" t="s">
        <v>374</v>
      </c>
      <c r="AQ42" s="89">
        <v>27</v>
      </c>
      <c r="AR42" s="86">
        <v>5.9999999999999995E-4</v>
      </c>
      <c r="AS42" s="26">
        <v>2022</v>
      </c>
      <c r="AT42" s="27">
        <v>44956</v>
      </c>
      <c r="AU42" s="27">
        <v>51501</v>
      </c>
      <c r="AV42" s="26" t="s">
        <v>570</v>
      </c>
      <c r="AW42" s="26" t="s">
        <v>571</v>
      </c>
      <c r="AX42" s="26" t="s">
        <v>572</v>
      </c>
      <c r="AY42" s="26" t="s">
        <v>573</v>
      </c>
      <c r="AZ42" s="26" t="s">
        <v>574</v>
      </c>
      <c r="BA42" s="26" t="s">
        <v>575</v>
      </c>
      <c r="BB42" s="26" t="s">
        <v>576</v>
      </c>
      <c r="BC42" s="26" t="s">
        <v>577</v>
      </c>
      <c r="BD42" s="26" t="s">
        <v>578</v>
      </c>
      <c r="BE42" s="26" t="s">
        <v>579</v>
      </c>
      <c r="BF42" s="26" t="s">
        <v>580</v>
      </c>
      <c r="BG42" s="26" t="s">
        <v>581</v>
      </c>
      <c r="BH42" s="26" t="s">
        <v>582</v>
      </c>
      <c r="BI42" s="26" t="s">
        <v>583</v>
      </c>
      <c r="BJ42" s="26" t="s">
        <v>584</v>
      </c>
      <c r="BK42" s="26" t="s">
        <v>585</v>
      </c>
      <c r="BL42" s="26" t="s">
        <v>586</v>
      </c>
      <c r="BM42" s="26" t="s">
        <v>587</v>
      </c>
      <c r="BN42" s="26" t="s">
        <v>587</v>
      </c>
      <c r="BO42" s="92">
        <v>60000000</v>
      </c>
      <c r="BP42" s="92">
        <v>60000000</v>
      </c>
      <c r="BQ42" s="93" t="s">
        <v>76</v>
      </c>
      <c r="BR42" s="89"/>
      <c r="BS42" s="92">
        <v>33919000</v>
      </c>
      <c r="BT42" s="92"/>
      <c r="BU42" s="93" t="s">
        <v>76</v>
      </c>
      <c r="BV42" s="89"/>
      <c r="BW42" s="92">
        <v>35028500</v>
      </c>
      <c r="BX42" s="92"/>
      <c r="BY42" s="93" t="s">
        <v>76</v>
      </c>
      <c r="BZ42" s="93"/>
      <c r="CA42" s="92">
        <v>36138000</v>
      </c>
      <c r="CB42" s="92"/>
      <c r="CC42" s="93" t="s">
        <v>76</v>
      </c>
      <c r="CD42" s="93"/>
      <c r="CE42" s="92">
        <v>37247500</v>
      </c>
      <c r="CF42" s="92"/>
      <c r="CG42" s="93" t="s">
        <v>76</v>
      </c>
      <c r="CH42" s="93"/>
      <c r="CI42" s="92">
        <v>38357000</v>
      </c>
      <c r="CJ42" s="92"/>
      <c r="CK42" s="93" t="s">
        <v>76</v>
      </c>
      <c r="CL42" s="93"/>
      <c r="CM42" s="92">
        <v>39466500</v>
      </c>
      <c r="CN42" s="92"/>
      <c r="CO42" s="93" t="s">
        <v>76</v>
      </c>
      <c r="CP42" s="93"/>
      <c r="CQ42" s="92">
        <v>40576000</v>
      </c>
      <c r="CR42" s="99"/>
      <c r="CS42" s="88" t="s">
        <v>76</v>
      </c>
      <c r="CT42" s="26"/>
      <c r="CU42" s="92">
        <v>41685500</v>
      </c>
      <c r="CV42" s="99"/>
      <c r="CW42" s="88" t="s">
        <v>76</v>
      </c>
      <c r="CX42" s="26"/>
      <c r="CY42" s="92">
        <v>42795000</v>
      </c>
      <c r="CZ42" s="99"/>
      <c r="DA42" s="88" t="s">
        <v>76</v>
      </c>
      <c r="DB42" s="26"/>
      <c r="DC42" s="92">
        <v>43904500</v>
      </c>
      <c r="DD42" s="99"/>
      <c r="DE42" s="88" t="s">
        <v>76</v>
      </c>
      <c r="DF42" s="26"/>
      <c r="DG42" s="92">
        <v>45014000</v>
      </c>
      <c r="DH42" s="99"/>
      <c r="DI42" s="88" t="s">
        <v>76</v>
      </c>
      <c r="DJ42" s="26"/>
      <c r="DK42" s="92">
        <v>46123500</v>
      </c>
      <c r="DL42" s="99"/>
      <c r="DM42" s="88" t="s">
        <v>76</v>
      </c>
      <c r="DN42" s="26"/>
      <c r="DO42" s="92">
        <v>47233000</v>
      </c>
      <c r="DP42" s="99"/>
      <c r="DQ42" s="88" t="s">
        <v>76</v>
      </c>
      <c r="DR42" s="26"/>
      <c r="DS42" s="92">
        <v>48342500</v>
      </c>
      <c r="DT42" s="99"/>
      <c r="DU42" s="88" t="s">
        <v>76</v>
      </c>
      <c r="DV42" s="26"/>
      <c r="DW42" s="92">
        <v>49452000</v>
      </c>
      <c r="DX42" s="99"/>
      <c r="DY42" s="88" t="s">
        <v>76</v>
      </c>
      <c r="DZ42" s="26"/>
      <c r="EA42" s="92">
        <v>50561500</v>
      </c>
      <c r="EB42" s="99"/>
      <c r="EC42" s="88" t="s">
        <v>76</v>
      </c>
      <c r="ED42" s="26"/>
      <c r="EE42" s="92">
        <v>51671000</v>
      </c>
      <c r="EF42" s="99"/>
      <c r="EG42" s="88" t="s">
        <v>76</v>
      </c>
      <c r="EH42" s="26"/>
      <c r="EI42" s="92">
        <f t="shared" si="4"/>
        <v>787515000</v>
      </c>
      <c r="EJ42" s="26" t="s">
        <v>560</v>
      </c>
      <c r="EK42" s="26" t="s">
        <v>588</v>
      </c>
      <c r="EL42" s="26" t="s">
        <v>377</v>
      </c>
      <c r="EM42" s="67" t="s">
        <v>378</v>
      </c>
      <c r="EN42" s="67" t="s">
        <v>379</v>
      </c>
      <c r="EO42" s="67" t="s">
        <v>380</v>
      </c>
      <c r="EP42" s="26"/>
      <c r="EQ42" s="26"/>
      <c r="ER42" s="26"/>
      <c r="ES42" s="26"/>
      <c r="ET42" s="26"/>
      <c r="EU42" s="26"/>
    </row>
    <row r="43" spans="1:151" s="1045" customFormat="1" ht="61.5" customHeight="1">
      <c r="A43" s="36" t="s">
        <v>534</v>
      </c>
      <c r="B43" s="1795"/>
      <c r="C43" s="26" t="s">
        <v>535</v>
      </c>
      <c r="D43" s="86"/>
      <c r="E43" s="26" t="s">
        <v>536</v>
      </c>
      <c r="F43" s="87" t="s">
        <v>444</v>
      </c>
      <c r="G43" s="26" t="s">
        <v>335</v>
      </c>
      <c r="H43" s="26" t="s">
        <v>26</v>
      </c>
      <c r="I43" s="60">
        <v>0.25</v>
      </c>
      <c r="J43" s="26">
        <v>2022</v>
      </c>
      <c r="K43" s="48">
        <v>2026</v>
      </c>
      <c r="L43" s="26">
        <v>2040</v>
      </c>
      <c r="M43" s="60"/>
      <c r="N43" s="109"/>
      <c r="O43" s="109"/>
      <c r="P43" s="109"/>
      <c r="Q43" s="60">
        <v>0.26</v>
      </c>
      <c r="R43" s="109"/>
      <c r="S43" s="109"/>
      <c r="T43" s="109"/>
      <c r="U43" s="89">
        <v>0.27</v>
      </c>
      <c r="V43" s="109"/>
      <c r="W43" s="109"/>
      <c r="X43" s="109"/>
      <c r="Y43" s="60">
        <v>0.28000000000000003</v>
      </c>
      <c r="Z43" s="109"/>
      <c r="AA43" s="109"/>
      <c r="AB43" s="109"/>
      <c r="AC43" s="109"/>
      <c r="AD43" s="109"/>
      <c r="AE43" s="60">
        <v>0.28999999999999998</v>
      </c>
      <c r="AF43" s="60">
        <v>0.28999999999999998</v>
      </c>
      <c r="AG43" s="1803" t="s">
        <v>589</v>
      </c>
      <c r="AH43" s="1816">
        <v>8.9999999999999993E-3</v>
      </c>
      <c r="AI43" s="1803" t="s">
        <v>590</v>
      </c>
      <c r="AJ43" s="131" t="s">
        <v>591</v>
      </c>
      <c r="AK43" s="1802" t="s">
        <v>339</v>
      </c>
      <c r="AL43" s="26" t="s">
        <v>86</v>
      </c>
      <c r="AM43" s="26" t="s">
        <v>592</v>
      </c>
      <c r="AN43" s="26" t="s">
        <v>593</v>
      </c>
      <c r="AO43" s="26" t="s">
        <v>426</v>
      </c>
      <c r="AP43" s="63" t="s">
        <v>374</v>
      </c>
      <c r="AQ43" s="89">
        <v>27</v>
      </c>
      <c r="AR43" s="26">
        <v>90</v>
      </c>
      <c r="AS43" s="26">
        <v>2021</v>
      </c>
      <c r="AT43" s="104">
        <v>44927</v>
      </c>
      <c r="AU43" s="104">
        <v>51501</v>
      </c>
      <c r="AV43" s="26">
        <v>90</v>
      </c>
      <c r="AW43" s="26">
        <v>90</v>
      </c>
      <c r="AX43" s="26">
        <v>35</v>
      </c>
      <c r="AY43" s="26">
        <v>35</v>
      </c>
      <c r="AZ43" s="26">
        <v>35</v>
      </c>
      <c r="BA43" s="26">
        <v>35</v>
      </c>
      <c r="BB43" s="26">
        <v>35</v>
      </c>
      <c r="BC43" s="26">
        <v>35</v>
      </c>
      <c r="BD43" s="26">
        <v>35</v>
      </c>
      <c r="BE43" s="26">
        <v>35</v>
      </c>
      <c r="BF43" s="26">
        <v>35</v>
      </c>
      <c r="BG43" s="26">
        <v>35</v>
      </c>
      <c r="BH43" s="26">
        <v>35</v>
      </c>
      <c r="BI43" s="26">
        <v>35</v>
      </c>
      <c r="BJ43" s="26">
        <v>35</v>
      </c>
      <c r="BK43" s="26">
        <v>35</v>
      </c>
      <c r="BL43" s="26">
        <v>35</v>
      </c>
      <c r="BM43" s="26">
        <v>35</v>
      </c>
      <c r="BN43" s="26">
        <f>SUM('Plan de acción'!$AV43:$BM43)</f>
        <v>740</v>
      </c>
      <c r="BO43" s="92">
        <v>3688016.5350000001</v>
      </c>
      <c r="BP43" s="92">
        <v>3688016.5350000001</v>
      </c>
      <c r="BQ43" s="93" t="s">
        <v>76</v>
      </c>
      <c r="BR43" s="89">
        <v>7880</v>
      </c>
      <c r="BS43" s="92">
        <v>3812732.07</v>
      </c>
      <c r="BT43" s="92"/>
      <c r="BU43" s="93" t="s">
        <v>76</v>
      </c>
      <c r="BV43" s="89"/>
      <c r="BW43" s="92">
        <v>3937447.605</v>
      </c>
      <c r="BX43" s="92"/>
      <c r="BY43" s="93" t="s">
        <v>76</v>
      </c>
      <c r="BZ43" s="93"/>
      <c r="CA43" s="92">
        <v>4062163.14</v>
      </c>
      <c r="CB43" s="92"/>
      <c r="CC43" s="93" t="s">
        <v>76</v>
      </c>
      <c r="CD43" s="93"/>
      <c r="CE43" s="92">
        <v>4186878.6749999998</v>
      </c>
      <c r="CF43" s="92"/>
      <c r="CG43" s="93" t="s">
        <v>76</v>
      </c>
      <c r="CH43" s="93"/>
      <c r="CI43" s="92">
        <v>4311594.21</v>
      </c>
      <c r="CJ43" s="92"/>
      <c r="CK43" s="93" t="s">
        <v>76</v>
      </c>
      <c r="CL43" s="93"/>
      <c r="CM43" s="92">
        <v>4436309.7450000001</v>
      </c>
      <c r="CN43" s="92"/>
      <c r="CO43" s="93" t="s">
        <v>76</v>
      </c>
      <c r="CP43" s="93"/>
      <c r="CQ43" s="92">
        <v>4561025.28</v>
      </c>
      <c r="CR43" s="99"/>
      <c r="CS43" s="88" t="s">
        <v>76</v>
      </c>
      <c r="CT43" s="26"/>
      <c r="CU43" s="92">
        <v>4685740.8150000004</v>
      </c>
      <c r="CV43" s="99"/>
      <c r="CW43" s="88" t="s">
        <v>76</v>
      </c>
      <c r="CX43" s="26"/>
      <c r="CY43" s="92">
        <v>4810456.3499999996</v>
      </c>
      <c r="CZ43" s="99"/>
      <c r="DA43" s="88" t="s">
        <v>76</v>
      </c>
      <c r="DB43" s="26"/>
      <c r="DC43" s="92">
        <v>4935171.8849999998</v>
      </c>
      <c r="DD43" s="99"/>
      <c r="DE43" s="88" t="s">
        <v>76</v>
      </c>
      <c r="DF43" s="26"/>
      <c r="DG43" s="92">
        <v>5059887.42</v>
      </c>
      <c r="DH43" s="99"/>
      <c r="DI43" s="88" t="s">
        <v>76</v>
      </c>
      <c r="DJ43" s="26"/>
      <c r="DK43" s="92">
        <v>5184602.9550000001</v>
      </c>
      <c r="DL43" s="99"/>
      <c r="DM43" s="88" t="s">
        <v>76</v>
      </c>
      <c r="DN43" s="26"/>
      <c r="DO43" s="92">
        <v>5309318.49</v>
      </c>
      <c r="DP43" s="99"/>
      <c r="DQ43" s="88" t="s">
        <v>76</v>
      </c>
      <c r="DR43" s="26"/>
      <c r="DS43" s="92">
        <v>5434034.0250000004</v>
      </c>
      <c r="DT43" s="99"/>
      <c r="DU43" s="88" t="s">
        <v>76</v>
      </c>
      <c r="DV43" s="26"/>
      <c r="DW43" s="92">
        <v>5558749.5599999996</v>
      </c>
      <c r="DX43" s="99"/>
      <c r="DY43" s="88" t="s">
        <v>76</v>
      </c>
      <c r="DZ43" s="26"/>
      <c r="EA43" s="92">
        <v>5683465.0949999997</v>
      </c>
      <c r="EB43" s="99"/>
      <c r="EC43" s="88" t="s">
        <v>76</v>
      </c>
      <c r="ED43" s="26"/>
      <c r="EE43" s="99">
        <v>5808180.6299999999</v>
      </c>
      <c r="EF43" s="99"/>
      <c r="EG43" s="88" t="s">
        <v>76</v>
      </c>
      <c r="EH43" s="26"/>
      <c r="EI43" s="92">
        <f t="shared" si="4"/>
        <v>85465774.484999999</v>
      </c>
      <c r="EJ43" s="26" t="s">
        <v>560</v>
      </c>
      <c r="EK43" s="26" t="s">
        <v>60</v>
      </c>
      <c r="EL43" s="26" t="s">
        <v>377</v>
      </c>
      <c r="EM43" s="67" t="s">
        <v>378</v>
      </c>
      <c r="EN43" s="67" t="s">
        <v>379</v>
      </c>
      <c r="EO43" s="67" t="s">
        <v>380</v>
      </c>
      <c r="EP43" s="26"/>
      <c r="EQ43" s="26"/>
      <c r="ER43" s="26"/>
      <c r="ES43" s="26"/>
      <c r="ET43" s="26"/>
      <c r="EU43" s="26"/>
    </row>
    <row r="44" spans="1:151" s="1045" customFormat="1" ht="45" customHeight="1">
      <c r="A44" s="26" t="s">
        <v>534</v>
      </c>
      <c r="B44" s="1795"/>
      <c r="C44" s="26" t="s">
        <v>535</v>
      </c>
      <c r="D44" s="86"/>
      <c r="E44" s="26" t="s">
        <v>536</v>
      </c>
      <c r="F44" s="87" t="s">
        <v>444</v>
      </c>
      <c r="G44" s="26" t="s">
        <v>335</v>
      </c>
      <c r="H44" s="26" t="s">
        <v>26</v>
      </c>
      <c r="I44" s="60">
        <v>0.25</v>
      </c>
      <c r="J44" s="26">
        <v>2022</v>
      </c>
      <c r="K44" s="48">
        <v>2026</v>
      </c>
      <c r="L44" s="26">
        <v>2040</v>
      </c>
      <c r="M44" s="60"/>
      <c r="N44" s="109"/>
      <c r="O44" s="109"/>
      <c r="P44" s="109"/>
      <c r="Q44" s="60">
        <v>0.26</v>
      </c>
      <c r="R44" s="109"/>
      <c r="S44" s="109"/>
      <c r="T44" s="109"/>
      <c r="U44" s="89">
        <v>0.27</v>
      </c>
      <c r="V44" s="109"/>
      <c r="W44" s="109"/>
      <c r="X44" s="109"/>
      <c r="Y44" s="60">
        <v>0.28000000000000003</v>
      </c>
      <c r="Z44" s="109"/>
      <c r="AA44" s="109"/>
      <c r="AB44" s="109"/>
      <c r="AC44" s="109"/>
      <c r="AD44" s="109"/>
      <c r="AE44" s="60">
        <v>0.28999999999999998</v>
      </c>
      <c r="AF44" s="60">
        <v>0.28999999999999998</v>
      </c>
      <c r="AG44" s="1803" t="s">
        <v>594</v>
      </c>
      <c r="AH44" s="1816">
        <v>0.01</v>
      </c>
      <c r="AI44" s="1803" t="s">
        <v>595</v>
      </c>
      <c r="AJ44" s="131" t="s">
        <v>596</v>
      </c>
      <c r="AK44" s="1802" t="s">
        <v>339</v>
      </c>
      <c r="AL44" s="26" t="s">
        <v>69</v>
      </c>
      <c r="AM44" s="112" t="s">
        <v>471</v>
      </c>
      <c r="AN44" s="26" t="s">
        <v>597</v>
      </c>
      <c r="AO44" s="26" t="s">
        <v>426</v>
      </c>
      <c r="AP44" s="63" t="s">
        <v>374</v>
      </c>
      <c r="AQ44" s="89">
        <v>329</v>
      </c>
      <c r="AR44" s="26">
        <v>0</v>
      </c>
      <c r="AS44" s="26"/>
      <c r="AT44" s="104">
        <v>44928</v>
      </c>
      <c r="AU44" s="104">
        <v>51501</v>
      </c>
      <c r="AV44" s="89">
        <v>20</v>
      </c>
      <c r="AW44" s="89">
        <v>20</v>
      </c>
      <c r="AX44" s="89">
        <v>20</v>
      </c>
      <c r="AY44" s="89">
        <v>20</v>
      </c>
      <c r="AZ44" s="89">
        <v>20</v>
      </c>
      <c r="BA44" s="89">
        <v>20</v>
      </c>
      <c r="BB44" s="89">
        <v>20</v>
      </c>
      <c r="BC44" s="89">
        <v>20</v>
      </c>
      <c r="BD44" s="89">
        <v>20</v>
      </c>
      <c r="BE44" s="89">
        <v>20</v>
      </c>
      <c r="BF44" s="89">
        <v>20</v>
      </c>
      <c r="BG44" s="89">
        <v>20</v>
      </c>
      <c r="BH44" s="89">
        <v>20</v>
      </c>
      <c r="BI44" s="89">
        <v>20</v>
      </c>
      <c r="BJ44" s="89">
        <v>20</v>
      </c>
      <c r="BK44" s="89">
        <v>20</v>
      </c>
      <c r="BL44" s="89">
        <v>20</v>
      </c>
      <c r="BM44" s="89">
        <v>20</v>
      </c>
      <c r="BN44" s="105" t="e">
        <v>#REF!</v>
      </c>
      <c r="BO44" s="92">
        <v>99665800</v>
      </c>
      <c r="BP44" s="92">
        <v>99665800</v>
      </c>
      <c r="BQ44" s="93" t="s">
        <v>76</v>
      </c>
      <c r="BR44" s="89" t="s">
        <v>598</v>
      </c>
      <c r="BS44" s="92">
        <v>62235480</v>
      </c>
      <c r="BT44" s="92">
        <v>40000000</v>
      </c>
      <c r="BU44" s="93" t="s">
        <v>76</v>
      </c>
      <c r="BV44" s="89">
        <v>7796</v>
      </c>
      <c r="BW44" s="92">
        <v>64271220</v>
      </c>
      <c r="BX44" s="92"/>
      <c r="BY44" s="93" t="s">
        <v>76</v>
      </c>
      <c r="BZ44" s="93"/>
      <c r="CA44" s="92">
        <v>66306960</v>
      </c>
      <c r="CB44" s="92"/>
      <c r="CC44" s="93" t="s">
        <v>76</v>
      </c>
      <c r="CD44" s="93"/>
      <c r="CE44" s="92">
        <v>68342700</v>
      </c>
      <c r="CF44" s="92"/>
      <c r="CG44" s="93" t="s">
        <v>76</v>
      </c>
      <c r="CH44" s="93"/>
      <c r="CI44" s="92">
        <v>70378440</v>
      </c>
      <c r="CJ44" s="92"/>
      <c r="CK44" s="93" t="s">
        <v>76</v>
      </c>
      <c r="CL44" s="93"/>
      <c r="CM44" s="92">
        <v>72414180</v>
      </c>
      <c r="CN44" s="92"/>
      <c r="CO44" s="93" t="s">
        <v>76</v>
      </c>
      <c r="CP44" s="93"/>
      <c r="CQ44" s="92">
        <v>74449920</v>
      </c>
      <c r="CR44" s="99"/>
      <c r="CS44" s="26" t="s">
        <v>76</v>
      </c>
      <c r="CT44" s="26"/>
      <c r="CU44" s="92">
        <v>76485660</v>
      </c>
      <c r="CV44" s="99"/>
      <c r="CW44" s="26" t="s">
        <v>76</v>
      </c>
      <c r="CX44" s="26"/>
      <c r="CY44" s="92">
        <v>78521400</v>
      </c>
      <c r="CZ44" s="99"/>
      <c r="DA44" s="26"/>
      <c r="DB44" s="26"/>
      <c r="DC44" s="92">
        <v>80557140</v>
      </c>
      <c r="DD44" s="99"/>
      <c r="DE44" s="26"/>
      <c r="DF44" s="26"/>
      <c r="DG44" s="92">
        <v>82592880</v>
      </c>
      <c r="DH44" s="99"/>
      <c r="DI44" s="26"/>
      <c r="DJ44" s="26"/>
      <c r="DK44" s="92">
        <v>84628620</v>
      </c>
      <c r="DL44" s="99"/>
      <c r="DM44" s="26"/>
      <c r="DN44" s="26"/>
      <c r="DO44" s="92">
        <v>86664360</v>
      </c>
      <c r="DP44" s="99"/>
      <c r="DQ44" s="26"/>
      <c r="DR44" s="26"/>
      <c r="DS44" s="92">
        <v>88700100</v>
      </c>
      <c r="DT44" s="99"/>
      <c r="DU44" s="88" t="s">
        <v>76</v>
      </c>
      <c r="DV44" s="26"/>
      <c r="DW44" s="92">
        <v>90735840</v>
      </c>
      <c r="DX44" s="99"/>
      <c r="DY44" s="26" t="s">
        <v>76</v>
      </c>
      <c r="DZ44" s="26"/>
      <c r="EA44" s="92">
        <v>92771580</v>
      </c>
      <c r="EB44" s="99"/>
      <c r="EC44" s="88" t="s">
        <v>76</v>
      </c>
      <c r="ED44" s="26"/>
      <c r="EE44" s="92">
        <v>94807320</v>
      </c>
      <c r="EF44" s="99"/>
      <c r="EG44" s="26" t="s">
        <v>76</v>
      </c>
      <c r="EH44" s="26"/>
      <c r="EI44" s="92">
        <f t="shared" si="4"/>
        <v>1434529600</v>
      </c>
      <c r="EJ44" s="26" t="s">
        <v>10</v>
      </c>
      <c r="EK44" s="26" t="s">
        <v>599</v>
      </c>
      <c r="EL44" s="26" t="s">
        <v>600</v>
      </c>
      <c r="EM44" s="26" t="s">
        <v>601</v>
      </c>
      <c r="EN44" s="89">
        <v>3155404840</v>
      </c>
      <c r="EO44" s="26" t="s">
        <v>602</v>
      </c>
      <c r="EP44" s="26" t="s">
        <v>603</v>
      </c>
      <c r="EQ44" s="26" t="s">
        <v>604</v>
      </c>
      <c r="ER44" s="26" t="s">
        <v>605</v>
      </c>
      <c r="ES44" s="26" t="s">
        <v>498</v>
      </c>
      <c r="ET44" s="26" t="s">
        <v>379</v>
      </c>
      <c r="EU44" s="26" t="s">
        <v>499</v>
      </c>
    </row>
    <row r="45" spans="1:151" s="1045" customFormat="1" ht="60" customHeight="1">
      <c r="A45" s="26" t="s">
        <v>606</v>
      </c>
      <c r="B45" s="1795"/>
      <c r="C45" s="26" t="s">
        <v>535</v>
      </c>
      <c r="D45" s="86"/>
      <c r="E45" s="26" t="s">
        <v>536</v>
      </c>
      <c r="F45" s="87" t="s">
        <v>444</v>
      </c>
      <c r="G45" s="26" t="s">
        <v>335</v>
      </c>
      <c r="H45" s="26" t="s">
        <v>26</v>
      </c>
      <c r="I45" s="60">
        <v>0.25</v>
      </c>
      <c r="J45" s="26">
        <v>2022</v>
      </c>
      <c r="K45" s="48">
        <v>2026</v>
      </c>
      <c r="L45" s="26">
        <v>2040</v>
      </c>
      <c r="M45" s="60"/>
      <c r="N45" s="109"/>
      <c r="O45" s="109"/>
      <c r="P45" s="109"/>
      <c r="Q45" s="60">
        <v>0.26</v>
      </c>
      <c r="R45" s="109"/>
      <c r="S45" s="109"/>
      <c r="T45" s="109"/>
      <c r="U45" s="89">
        <v>0.27</v>
      </c>
      <c r="V45" s="109"/>
      <c r="W45" s="109"/>
      <c r="X45" s="109"/>
      <c r="Y45" s="60">
        <v>0.28000000000000003</v>
      </c>
      <c r="Z45" s="109"/>
      <c r="AA45" s="109"/>
      <c r="AB45" s="109"/>
      <c r="AC45" s="109"/>
      <c r="AD45" s="109"/>
      <c r="AE45" s="60">
        <v>0.28999999999999998</v>
      </c>
      <c r="AF45" s="60">
        <v>0.28999999999999998</v>
      </c>
      <c r="AG45" s="1803" t="s">
        <v>607</v>
      </c>
      <c r="AH45" s="1816">
        <v>1.2999999999999999E-2</v>
      </c>
      <c r="AI45" s="1803" t="s">
        <v>608</v>
      </c>
      <c r="AJ45" s="131" t="s">
        <v>609</v>
      </c>
      <c r="AK45" s="1802" t="s">
        <v>339</v>
      </c>
      <c r="AL45" s="26" t="s">
        <v>69</v>
      </c>
      <c r="AM45" s="26" t="s">
        <v>471</v>
      </c>
      <c r="AN45" s="26" t="s">
        <v>610</v>
      </c>
      <c r="AO45" s="26" t="s">
        <v>426</v>
      </c>
      <c r="AP45" s="63" t="s">
        <v>374</v>
      </c>
      <c r="AQ45" s="89">
        <v>27</v>
      </c>
      <c r="AR45" s="89">
        <v>5</v>
      </c>
      <c r="AS45" s="89">
        <v>2022</v>
      </c>
      <c r="AT45" s="104">
        <v>44927</v>
      </c>
      <c r="AU45" s="104">
        <v>51501</v>
      </c>
      <c r="AV45" s="89">
        <v>5</v>
      </c>
      <c r="AW45" s="89">
        <v>5</v>
      </c>
      <c r="AX45" s="89">
        <v>5</v>
      </c>
      <c r="AY45" s="89">
        <v>5</v>
      </c>
      <c r="AZ45" s="89">
        <v>5</v>
      </c>
      <c r="BA45" s="89">
        <v>5</v>
      </c>
      <c r="BB45" s="89">
        <v>5</v>
      </c>
      <c r="BC45" s="89">
        <v>5</v>
      </c>
      <c r="BD45" s="89">
        <v>5</v>
      </c>
      <c r="BE45" s="89">
        <v>5</v>
      </c>
      <c r="BF45" s="89">
        <v>5</v>
      </c>
      <c r="BG45" s="89">
        <v>5</v>
      </c>
      <c r="BH45" s="89">
        <v>5</v>
      </c>
      <c r="BI45" s="89">
        <v>5</v>
      </c>
      <c r="BJ45" s="89">
        <v>5</v>
      </c>
      <c r="BK45" s="89">
        <v>5</v>
      </c>
      <c r="BL45" s="89">
        <v>5</v>
      </c>
      <c r="BM45" s="89">
        <v>5</v>
      </c>
      <c r="BN45" s="89">
        <f>+'Plan de acción'!$BM45+'Plan de acción'!$BL45+'Plan de acción'!$BK45+'Plan de acción'!$BJ45+'Plan de acción'!$BI45+'Plan de acción'!$BH45+'Plan de acción'!$BG45+'Plan de acción'!$BF45+'Plan de acción'!$BE45+'Plan de acción'!$BD45+'Plan de acción'!$BC45+'Plan de acción'!$BB45+'Plan de acción'!$BA45+'Plan de acción'!$AZ45+'Plan de acción'!$AY45+'Plan de acción'!$AX45+'Plan de acción'!$AW45+'Plan de acción'!$AV45</f>
        <v>90</v>
      </c>
      <c r="BO45" s="92">
        <v>98325000</v>
      </c>
      <c r="BP45" s="92"/>
      <c r="BQ45" s="93" t="s">
        <v>76</v>
      </c>
      <c r="BR45" s="89"/>
      <c r="BS45" s="92">
        <v>101650000</v>
      </c>
      <c r="BT45" s="92"/>
      <c r="BU45" s="93" t="s">
        <v>76</v>
      </c>
      <c r="BV45" s="89">
        <v>7881</v>
      </c>
      <c r="BW45" s="92">
        <v>104975000</v>
      </c>
      <c r="BX45" s="92"/>
      <c r="BY45" s="93" t="s">
        <v>76</v>
      </c>
      <c r="BZ45" s="93"/>
      <c r="CA45" s="92">
        <v>108300000</v>
      </c>
      <c r="CB45" s="92"/>
      <c r="CC45" s="93" t="s">
        <v>76</v>
      </c>
      <c r="CD45" s="93"/>
      <c r="CE45" s="92">
        <v>111625000</v>
      </c>
      <c r="CF45" s="92"/>
      <c r="CG45" s="93" t="s">
        <v>76</v>
      </c>
      <c r="CH45" s="93"/>
      <c r="CI45" s="92">
        <v>114950000</v>
      </c>
      <c r="CJ45" s="92"/>
      <c r="CK45" s="93" t="s">
        <v>76</v>
      </c>
      <c r="CL45" s="93"/>
      <c r="CM45" s="92">
        <v>118275000</v>
      </c>
      <c r="CN45" s="92"/>
      <c r="CO45" s="93" t="s">
        <v>76</v>
      </c>
      <c r="CP45" s="93"/>
      <c r="CQ45" s="92">
        <v>121600000</v>
      </c>
      <c r="CR45" s="99"/>
      <c r="CS45" s="88" t="s">
        <v>76</v>
      </c>
      <c r="CT45" s="26"/>
      <c r="CU45" s="92">
        <v>124925000</v>
      </c>
      <c r="CV45" s="99"/>
      <c r="CW45" s="26" t="s">
        <v>76</v>
      </c>
      <c r="CX45" s="26"/>
      <c r="CY45" s="92">
        <v>128250000</v>
      </c>
      <c r="CZ45" s="99"/>
      <c r="DA45" s="94" t="s">
        <v>76</v>
      </c>
      <c r="DB45" s="26"/>
      <c r="DC45" s="92">
        <v>131575000</v>
      </c>
      <c r="DD45" s="99"/>
      <c r="DE45" s="89" t="s">
        <v>76</v>
      </c>
      <c r="DF45" s="26"/>
      <c r="DG45" s="92">
        <v>134900000</v>
      </c>
      <c r="DH45" s="99"/>
      <c r="DI45" s="94" t="s">
        <v>76</v>
      </c>
      <c r="DJ45" s="26"/>
      <c r="DK45" s="92">
        <v>138225000</v>
      </c>
      <c r="DL45" s="99"/>
      <c r="DM45" s="26" t="s">
        <v>76</v>
      </c>
      <c r="DN45" s="26"/>
      <c r="DO45" s="92">
        <v>141550000</v>
      </c>
      <c r="DP45" s="99"/>
      <c r="DQ45" s="26" t="s">
        <v>76</v>
      </c>
      <c r="DR45" s="26"/>
      <c r="DS45" s="92">
        <v>144875000</v>
      </c>
      <c r="DT45" s="99"/>
      <c r="DU45" s="26" t="s">
        <v>519</v>
      </c>
      <c r="DV45" s="26"/>
      <c r="DW45" s="92">
        <v>148200000</v>
      </c>
      <c r="DX45" s="99"/>
      <c r="DY45" s="26" t="s">
        <v>76</v>
      </c>
      <c r="DZ45" s="26"/>
      <c r="EA45" s="92">
        <v>151525000</v>
      </c>
      <c r="EB45" s="99"/>
      <c r="EC45" s="26" t="s">
        <v>76</v>
      </c>
      <c r="ED45" s="26"/>
      <c r="EE45" s="92">
        <v>154850000</v>
      </c>
      <c r="EF45" s="99"/>
      <c r="EG45" s="26" t="s">
        <v>76</v>
      </c>
      <c r="EH45" s="26"/>
      <c r="EI45" s="92">
        <f t="shared" si="4"/>
        <v>2278575000</v>
      </c>
      <c r="EJ45" s="26" t="s">
        <v>35</v>
      </c>
      <c r="EK45" s="26" t="s">
        <v>60</v>
      </c>
      <c r="EL45" s="26" t="s">
        <v>520</v>
      </c>
      <c r="EM45" s="26" t="s">
        <v>521</v>
      </c>
      <c r="EN45" s="26" t="s">
        <v>522</v>
      </c>
      <c r="EO45" s="1048" t="s">
        <v>523</v>
      </c>
      <c r="EP45" s="26" t="s">
        <v>611</v>
      </c>
      <c r="EQ45" s="26" t="s">
        <v>604</v>
      </c>
      <c r="ER45" s="26" t="s">
        <v>612</v>
      </c>
      <c r="ES45" s="26" t="s">
        <v>498</v>
      </c>
      <c r="ET45" s="26" t="s">
        <v>379</v>
      </c>
      <c r="EU45" s="26" t="s">
        <v>499</v>
      </c>
    </row>
    <row r="46" spans="1:151" s="1045" customFormat="1" ht="93.75" customHeight="1">
      <c r="A46" s="26" t="s">
        <v>534</v>
      </c>
      <c r="B46" s="1795"/>
      <c r="C46" s="26" t="s">
        <v>535</v>
      </c>
      <c r="D46" s="86"/>
      <c r="E46" s="26" t="s">
        <v>536</v>
      </c>
      <c r="F46" s="87" t="s">
        <v>444</v>
      </c>
      <c r="G46" s="26" t="s">
        <v>335</v>
      </c>
      <c r="H46" s="26" t="s">
        <v>26</v>
      </c>
      <c r="I46" s="60">
        <v>0.25</v>
      </c>
      <c r="J46" s="26">
        <v>2022</v>
      </c>
      <c r="K46" s="48">
        <v>2026</v>
      </c>
      <c r="L46" s="26">
        <v>2040</v>
      </c>
      <c r="M46" s="60"/>
      <c r="N46" s="109"/>
      <c r="O46" s="109"/>
      <c r="P46" s="109"/>
      <c r="Q46" s="60">
        <v>0.26</v>
      </c>
      <c r="R46" s="109"/>
      <c r="S46" s="109"/>
      <c r="T46" s="109"/>
      <c r="U46" s="89">
        <v>0.27</v>
      </c>
      <c r="V46" s="109"/>
      <c r="W46" s="109"/>
      <c r="X46" s="109"/>
      <c r="Y46" s="60">
        <v>0.28000000000000003</v>
      </c>
      <c r="Z46" s="109"/>
      <c r="AA46" s="109"/>
      <c r="AB46" s="109"/>
      <c r="AC46" s="109"/>
      <c r="AD46" s="109"/>
      <c r="AE46" s="60">
        <v>0.28999999999999998</v>
      </c>
      <c r="AF46" s="60">
        <v>0.28999999999999998</v>
      </c>
      <c r="AG46" s="1803" t="s">
        <v>613</v>
      </c>
      <c r="AH46" s="1816">
        <v>1.2999999999999999E-2</v>
      </c>
      <c r="AI46" s="1803" t="s">
        <v>614</v>
      </c>
      <c r="AJ46" s="131" t="s">
        <v>615</v>
      </c>
      <c r="AK46" s="1802" t="s">
        <v>339</v>
      </c>
      <c r="AL46" s="26" t="s">
        <v>84</v>
      </c>
      <c r="AM46" s="26" t="s">
        <v>616</v>
      </c>
      <c r="AN46" s="26" t="s">
        <v>617</v>
      </c>
      <c r="AO46" s="26" t="s">
        <v>426</v>
      </c>
      <c r="AP46" s="63" t="s">
        <v>374</v>
      </c>
      <c r="AQ46" s="89">
        <v>27</v>
      </c>
      <c r="AR46" s="26">
        <v>413</v>
      </c>
      <c r="AS46" s="26">
        <v>2021</v>
      </c>
      <c r="AT46" s="104">
        <v>44927</v>
      </c>
      <c r="AU46" s="104">
        <v>51501</v>
      </c>
      <c r="AV46" s="26">
        <v>420</v>
      </c>
      <c r="AW46" s="26">
        <v>420</v>
      </c>
      <c r="AX46" s="26">
        <v>420</v>
      </c>
      <c r="AY46" s="26">
        <v>420</v>
      </c>
      <c r="AZ46" s="26">
        <v>420</v>
      </c>
      <c r="BA46" s="26">
        <v>420</v>
      </c>
      <c r="BB46" s="26">
        <v>420</v>
      </c>
      <c r="BC46" s="26">
        <v>420</v>
      </c>
      <c r="BD46" s="26">
        <v>420</v>
      </c>
      <c r="BE46" s="26">
        <v>420</v>
      </c>
      <c r="BF46" s="26">
        <v>420</v>
      </c>
      <c r="BG46" s="26">
        <v>420</v>
      </c>
      <c r="BH46" s="26">
        <v>420</v>
      </c>
      <c r="BI46" s="26">
        <v>420</v>
      </c>
      <c r="BJ46" s="26">
        <v>420</v>
      </c>
      <c r="BK46" s="26">
        <v>420</v>
      </c>
      <c r="BL46" s="26">
        <v>420</v>
      </c>
      <c r="BM46" s="26">
        <v>420</v>
      </c>
      <c r="BN46" s="106" t="e">
        <v>#REF!</v>
      </c>
      <c r="BO46" s="92">
        <v>15350970.960000001</v>
      </c>
      <c r="BP46" s="92"/>
      <c r="BQ46" s="93" t="s">
        <v>76</v>
      </c>
      <c r="BR46" s="89"/>
      <c r="BS46" s="92">
        <v>15870085.92</v>
      </c>
      <c r="BT46" s="92"/>
      <c r="BU46" s="93" t="s">
        <v>76</v>
      </c>
      <c r="BV46" s="89"/>
      <c r="BW46" s="92">
        <v>16389200.880000001</v>
      </c>
      <c r="BX46" s="92"/>
      <c r="BY46" s="93" t="s">
        <v>76</v>
      </c>
      <c r="BZ46" s="93"/>
      <c r="CA46" s="92">
        <v>16908315.84</v>
      </c>
      <c r="CB46" s="92"/>
      <c r="CC46" s="93" t="s">
        <v>76</v>
      </c>
      <c r="CD46" s="93"/>
      <c r="CE46" s="92">
        <v>17427430.800000001</v>
      </c>
      <c r="CF46" s="92"/>
      <c r="CG46" s="93" t="s">
        <v>76</v>
      </c>
      <c r="CH46" s="93"/>
      <c r="CI46" s="92">
        <v>17946545.760000002</v>
      </c>
      <c r="CJ46" s="92"/>
      <c r="CK46" s="93" t="s">
        <v>76</v>
      </c>
      <c r="CL46" s="93"/>
      <c r="CM46" s="92">
        <v>18465660.719999999</v>
      </c>
      <c r="CN46" s="92"/>
      <c r="CO46" s="93" t="s">
        <v>76</v>
      </c>
      <c r="CP46" s="93"/>
      <c r="CQ46" s="92">
        <v>18984775.68</v>
      </c>
      <c r="CR46" s="99"/>
      <c r="CS46" s="88" t="s">
        <v>76</v>
      </c>
      <c r="CT46" s="26"/>
      <c r="CU46" s="92">
        <v>19503890.640000001</v>
      </c>
      <c r="CV46" s="99"/>
      <c r="CW46" s="88" t="s">
        <v>76</v>
      </c>
      <c r="CX46" s="26"/>
      <c r="CY46" s="92">
        <v>20023005.600000001</v>
      </c>
      <c r="CZ46" s="99"/>
      <c r="DA46" s="88" t="s">
        <v>76</v>
      </c>
      <c r="DB46" s="26"/>
      <c r="DC46" s="92">
        <v>20542120.559999999</v>
      </c>
      <c r="DD46" s="99"/>
      <c r="DE46" s="88" t="s">
        <v>76</v>
      </c>
      <c r="DF46" s="26"/>
      <c r="DG46" s="92">
        <v>21061235.52</v>
      </c>
      <c r="DH46" s="99"/>
      <c r="DI46" s="88" t="s">
        <v>76</v>
      </c>
      <c r="DJ46" s="26"/>
      <c r="DK46" s="92">
        <v>21580350.48</v>
      </c>
      <c r="DL46" s="99"/>
      <c r="DM46" s="88" t="s">
        <v>76</v>
      </c>
      <c r="DN46" s="26"/>
      <c r="DO46" s="92">
        <v>22099465.440000001</v>
      </c>
      <c r="DP46" s="99"/>
      <c r="DQ46" s="88" t="s">
        <v>76</v>
      </c>
      <c r="DR46" s="26"/>
      <c r="DS46" s="92">
        <v>22618580.399999999</v>
      </c>
      <c r="DT46" s="99"/>
      <c r="DU46" s="88" t="s">
        <v>76</v>
      </c>
      <c r="DV46" s="26"/>
      <c r="DW46" s="92">
        <v>23137695.359999999</v>
      </c>
      <c r="DX46" s="99"/>
      <c r="DY46" s="88" t="s">
        <v>76</v>
      </c>
      <c r="DZ46" s="26"/>
      <c r="EA46" s="92">
        <v>23656810.32</v>
      </c>
      <c r="EB46" s="99"/>
      <c r="EC46" s="88" t="s">
        <v>76</v>
      </c>
      <c r="ED46" s="26"/>
      <c r="EE46" s="92">
        <v>24175925.280000001</v>
      </c>
      <c r="EF46" s="99"/>
      <c r="EG46" s="88" t="s">
        <v>76</v>
      </c>
      <c r="EH46" s="26"/>
      <c r="EI46" s="92">
        <f t="shared" si="4"/>
        <v>355742066.16000003</v>
      </c>
      <c r="EJ46" s="26" t="s">
        <v>35</v>
      </c>
      <c r="EK46" s="26" t="s">
        <v>60</v>
      </c>
      <c r="EL46" s="26" t="s">
        <v>377</v>
      </c>
      <c r="EM46" s="67" t="s">
        <v>378</v>
      </c>
      <c r="EN46" s="67" t="s">
        <v>379</v>
      </c>
      <c r="EO46" s="67" t="s">
        <v>380</v>
      </c>
      <c r="EP46" s="26"/>
      <c r="EQ46" s="26"/>
      <c r="ER46" s="26"/>
      <c r="ES46" s="26"/>
      <c r="ET46" s="26"/>
      <c r="EU46" s="26"/>
    </row>
    <row r="47" spans="1:151" s="1045" customFormat="1" ht="93.75" customHeight="1">
      <c r="A47" s="26" t="s">
        <v>534</v>
      </c>
      <c r="B47" s="1795"/>
      <c r="C47" s="26" t="s">
        <v>535</v>
      </c>
      <c r="D47" s="86"/>
      <c r="E47" s="26" t="s">
        <v>536</v>
      </c>
      <c r="F47" s="87" t="s">
        <v>444</v>
      </c>
      <c r="G47" s="26" t="s">
        <v>335</v>
      </c>
      <c r="H47" s="26" t="s">
        <v>26</v>
      </c>
      <c r="I47" s="60">
        <v>0.25</v>
      </c>
      <c r="J47" s="26">
        <v>2022</v>
      </c>
      <c r="K47" s="48">
        <v>2026</v>
      </c>
      <c r="L47" s="26">
        <v>2040</v>
      </c>
      <c r="M47" s="60"/>
      <c r="N47" s="109"/>
      <c r="O47" s="109"/>
      <c r="P47" s="109"/>
      <c r="Q47" s="60">
        <v>0.26</v>
      </c>
      <c r="R47" s="109"/>
      <c r="S47" s="109"/>
      <c r="T47" s="109"/>
      <c r="U47" s="89">
        <v>0.27</v>
      </c>
      <c r="V47" s="109"/>
      <c r="W47" s="109"/>
      <c r="X47" s="109"/>
      <c r="Y47" s="60">
        <v>0.28000000000000003</v>
      </c>
      <c r="Z47" s="109"/>
      <c r="AA47" s="109"/>
      <c r="AB47" s="109"/>
      <c r="AC47" s="109"/>
      <c r="AD47" s="109"/>
      <c r="AE47" s="60">
        <v>0.28999999999999998</v>
      </c>
      <c r="AF47" s="60">
        <v>0.28999999999999998</v>
      </c>
      <c r="AG47" s="1803" t="s">
        <v>618</v>
      </c>
      <c r="AH47" s="1816">
        <v>1.2999999999999999E-2</v>
      </c>
      <c r="AI47" s="1803" t="s">
        <v>619</v>
      </c>
      <c r="AJ47" s="131" t="s">
        <v>620</v>
      </c>
      <c r="AK47" s="1802" t="s">
        <v>339</v>
      </c>
      <c r="AL47" s="26" t="s">
        <v>621</v>
      </c>
      <c r="AM47" s="26" t="s">
        <v>622</v>
      </c>
      <c r="AN47" s="63" t="s">
        <v>11</v>
      </c>
      <c r="AO47" s="63" t="s">
        <v>20</v>
      </c>
      <c r="AP47" s="63" t="s">
        <v>374</v>
      </c>
      <c r="AQ47" s="89">
        <v>27</v>
      </c>
      <c r="AR47" s="107">
        <v>58</v>
      </c>
      <c r="AS47" s="63">
        <v>2022</v>
      </c>
      <c r="AT47" s="108">
        <v>44958</v>
      </c>
      <c r="AU47" s="108">
        <v>51501</v>
      </c>
      <c r="AV47" s="107">
        <v>45</v>
      </c>
      <c r="AW47" s="107">
        <v>45</v>
      </c>
      <c r="AX47" s="107">
        <v>45</v>
      </c>
      <c r="AY47" s="107">
        <v>45</v>
      </c>
      <c r="AZ47" s="107">
        <v>45</v>
      </c>
      <c r="BA47" s="107">
        <v>45</v>
      </c>
      <c r="BB47" s="107">
        <v>45</v>
      </c>
      <c r="BC47" s="107">
        <v>45</v>
      </c>
      <c r="BD47" s="107">
        <v>45</v>
      </c>
      <c r="BE47" s="107">
        <v>45</v>
      </c>
      <c r="BF47" s="107">
        <v>45</v>
      </c>
      <c r="BG47" s="107">
        <v>45</v>
      </c>
      <c r="BH47" s="107">
        <v>45</v>
      </c>
      <c r="BI47" s="107">
        <v>45</v>
      </c>
      <c r="BJ47" s="107">
        <v>45</v>
      </c>
      <c r="BK47" s="107">
        <v>45</v>
      </c>
      <c r="BL47" s="107">
        <v>45</v>
      </c>
      <c r="BM47" s="107">
        <v>45</v>
      </c>
      <c r="BN47" s="107">
        <f>SUM(AV47:BM47)</f>
        <v>810</v>
      </c>
      <c r="BO47" s="92">
        <v>72000000</v>
      </c>
      <c r="BP47" s="92">
        <v>0</v>
      </c>
      <c r="BQ47" s="93" t="s">
        <v>623</v>
      </c>
      <c r="BR47" s="89" t="s">
        <v>624</v>
      </c>
      <c r="BS47" s="92">
        <v>72000000</v>
      </c>
      <c r="BT47" s="92">
        <v>0</v>
      </c>
      <c r="BU47" s="93" t="s">
        <v>623</v>
      </c>
      <c r="BV47" s="89" t="s">
        <v>624</v>
      </c>
      <c r="BW47" s="92">
        <v>72000000</v>
      </c>
      <c r="BX47" s="92">
        <v>0</v>
      </c>
      <c r="BY47" s="93" t="s">
        <v>389</v>
      </c>
      <c r="BZ47" s="93" t="s">
        <v>625</v>
      </c>
      <c r="CA47" s="92">
        <v>72000000</v>
      </c>
      <c r="CB47" s="92">
        <v>0</v>
      </c>
      <c r="CC47" s="93" t="s">
        <v>389</v>
      </c>
      <c r="CD47" s="93" t="s">
        <v>625</v>
      </c>
      <c r="CE47" s="92">
        <v>72000000</v>
      </c>
      <c r="CF47" s="92">
        <v>0</v>
      </c>
      <c r="CG47" s="93" t="s">
        <v>389</v>
      </c>
      <c r="CH47" s="93" t="s">
        <v>625</v>
      </c>
      <c r="CI47" s="92">
        <v>72000000</v>
      </c>
      <c r="CJ47" s="92">
        <v>0</v>
      </c>
      <c r="CK47" s="93" t="s">
        <v>389</v>
      </c>
      <c r="CL47" s="93" t="s">
        <v>625</v>
      </c>
      <c r="CM47" s="92">
        <v>72000000</v>
      </c>
      <c r="CN47" s="92">
        <v>0</v>
      </c>
      <c r="CO47" s="93" t="s">
        <v>389</v>
      </c>
      <c r="CP47" s="93" t="s">
        <v>625</v>
      </c>
      <c r="CQ47" s="92">
        <v>72000000</v>
      </c>
      <c r="CR47" s="92">
        <v>0</v>
      </c>
      <c r="CS47" s="26" t="s">
        <v>389</v>
      </c>
      <c r="CT47" s="63" t="s">
        <v>625</v>
      </c>
      <c r="CU47" s="92">
        <v>72000000</v>
      </c>
      <c r="CV47" s="92">
        <v>0</v>
      </c>
      <c r="CW47" s="26" t="s">
        <v>389</v>
      </c>
      <c r="CX47" s="63" t="s">
        <v>625</v>
      </c>
      <c r="CY47" s="92">
        <v>72000000</v>
      </c>
      <c r="CZ47" s="92">
        <v>0</v>
      </c>
      <c r="DA47" s="26" t="s">
        <v>389</v>
      </c>
      <c r="DB47" s="63" t="s">
        <v>625</v>
      </c>
      <c r="DC47" s="92">
        <v>72000000</v>
      </c>
      <c r="DD47" s="92">
        <v>0</v>
      </c>
      <c r="DE47" s="26" t="s">
        <v>389</v>
      </c>
      <c r="DF47" s="63" t="s">
        <v>625</v>
      </c>
      <c r="DG47" s="92">
        <v>72000000</v>
      </c>
      <c r="DH47" s="92">
        <v>0</v>
      </c>
      <c r="DI47" s="26" t="s">
        <v>389</v>
      </c>
      <c r="DJ47" s="63" t="s">
        <v>625</v>
      </c>
      <c r="DK47" s="92">
        <v>72000000</v>
      </c>
      <c r="DL47" s="92">
        <v>0</v>
      </c>
      <c r="DM47" s="26" t="s">
        <v>389</v>
      </c>
      <c r="DN47" s="63" t="s">
        <v>625</v>
      </c>
      <c r="DO47" s="92">
        <v>72000000</v>
      </c>
      <c r="DP47" s="92">
        <v>0</v>
      </c>
      <c r="DQ47" s="26" t="s">
        <v>389</v>
      </c>
      <c r="DR47" s="63" t="s">
        <v>625</v>
      </c>
      <c r="DS47" s="92">
        <v>72000000</v>
      </c>
      <c r="DT47" s="92">
        <v>0</v>
      </c>
      <c r="DU47" s="26" t="s">
        <v>389</v>
      </c>
      <c r="DV47" s="63" t="s">
        <v>625</v>
      </c>
      <c r="DW47" s="92">
        <v>72000000</v>
      </c>
      <c r="DX47" s="92">
        <v>0</v>
      </c>
      <c r="DY47" s="26" t="s">
        <v>389</v>
      </c>
      <c r="DZ47" s="63" t="s">
        <v>625</v>
      </c>
      <c r="EA47" s="92">
        <v>72000000</v>
      </c>
      <c r="EB47" s="92">
        <v>0</v>
      </c>
      <c r="EC47" s="26" t="s">
        <v>389</v>
      </c>
      <c r="ED47" s="63" t="s">
        <v>625</v>
      </c>
      <c r="EE47" s="92">
        <v>72000000</v>
      </c>
      <c r="EF47" s="92">
        <v>0</v>
      </c>
      <c r="EG47" s="26" t="s">
        <v>389</v>
      </c>
      <c r="EH47" s="63" t="s">
        <v>625</v>
      </c>
      <c r="EI47" s="92">
        <f t="shared" si="4"/>
        <v>1296000000</v>
      </c>
      <c r="EJ47" s="26" t="s">
        <v>626</v>
      </c>
      <c r="EK47" s="26" t="s">
        <v>71</v>
      </c>
      <c r="EL47" s="26" t="s">
        <v>627</v>
      </c>
      <c r="EM47" s="26" t="s">
        <v>628</v>
      </c>
      <c r="EN47" s="63">
        <v>4320410</v>
      </c>
      <c r="EO47" s="1051" t="s">
        <v>629</v>
      </c>
      <c r="EP47" s="63" t="s">
        <v>626</v>
      </c>
      <c r="EQ47" s="26" t="s">
        <v>604</v>
      </c>
      <c r="ER47" s="26" t="s">
        <v>377</v>
      </c>
      <c r="ES47" s="26" t="s">
        <v>498</v>
      </c>
      <c r="ET47" s="26" t="s">
        <v>379</v>
      </c>
      <c r="EU47" s="26" t="s">
        <v>499</v>
      </c>
    </row>
    <row r="48" spans="1:151" s="1045" customFormat="1" ht="78" customHeight="1">
      <c r="A48" s="48" t="s">
        <v>534</v>
      </c>
      <c r="B48" s="1795"/>
      <c r="C48" s="26" t="s">
        <v>535</v>
      </c>
      <c r="D48" s="86"/>
      <c r="E48" s="26" t="s">
        <v>536</v>
      </c>
      <c r="F48" s="50" t="s">
        <v>444</v>
      </c>
      <c r="G48" s="26" t="s">
        <v>335</v>
      </c>
      <c r="H48" s="26" t="s">
        <v>26</v>
      </c>
      <c r="I48" s="60">
        <v>0.25</v>
      </c>
      <c r="J48" s="26">
        <v>2022</v>
      </c>
      <c r="K48" s="48">
        <v>2026</v>
      </c>
      <c r="L48" s="26">
        <v>2040</v>
      </c>
      <c r="M48" s="60"/>
      <c r="N48" s="109"/>
      <c r="O48" s="109"/>
      <c r="P48" s="109"/>
      <c r="Q48" s="60">
        <v>0.26</v>
      </c>
      <c r="R48" s="109"/>
      <c r="S48" s="109"/>
      <c r="T48" s="109"/>
      <c r="U48" s="89">
        <v>0.27</v>
      </c>
      <c r="V48" s="109"/>
      <c r="W48" s="109"/>
      <c r="X48" s="109"/>
      <c r="Y48" s="60">
        <v>0.28000000000000003</v>
      </c>
      <c r="Z48" s="109"/>
      <c r="AA48" s="109"/>
      <c r="AB48" s="109"/>
      <c r="AC48" s="109"/>
      <c r="AD48" s="109"/>
      <c r="AE48" s="60">
        <v>0.28999999999999998</v>
      </c>
      <c r="AF48" s="60">
        <v>0.28999999999999998</v>
      </c>
      <c r="AG48" s="1803" t="s">
        <v>630</v>
      </c>
      <c r="AH48" s="1816">
        <v>1.4999999999999999E-2</v>
      </c>
      <c r="AI48" s="1803" t="s">
        <v>631</v>
      </c>
      <c r="AJ48" s="131" t="s">
        <v>632</v>
      </c>
      <c r="AK48" s="1802" t="s">
        <v>339</v>
      </c>
      <c r="AL48" s="26" t="s">
        <v>57</v>
      </c>
      <c r="AM48" s="26" t="s">
        <v>424</v>
      </c>
      <c r="AN48" s="63" t="s">
        <v>633</v>
      </c>
      <c r="AO48" s="26" t="s">
        <v>26</v>
      </c>
      <c r="AP48" s="63" t="s">
        <v>374</v>
      </c>
      <c r="AQ48" s="89">
        <v>103</v>
      </c>
      <c r="AR48" s="63">
        <v>63</v>
      </c>
      <c r="AS48" s="63">
        <v>2022</v>
      </c>
      <c r="AT48" s="110">
        <v>44927</v>
      </c>
      <c r="AU48" s="110">
        <v>51501</v>
      </c>
      <c r="AV48" s="63">
        <v>63</v>
      </c>
      <c r="AW48" s="63">
        <v>73</v>
      </c>
      <c r="AX48" s="63">
        <v>78</v>
      </c>
      <c r="AY48" s="63">
        <v>83</v>
      </c>
      <c r="AZ48" s="63">
        <v>88</v>
      </c>
      <c r="BA48" s="63">
        <v>93</v>
      </c>
      <c r="BB48" s="63">
        <v>98</v>
      </c>
      <c r="BC48" s="63">
        <v>103</v>
      </c>
      <c r="BD48" s="63">
        <v>108</v>
      </c>
      <c r="BE48" s="63">
        <v>113</v>
      </c>
      <c r="BF48" s="63">
        <v>118</v>
      </c>
      <c r="BG48" s="63">
        <v>123</v>
      </c>
      <c r="BH48" s="63">
        <v>128</v>
      </c>
      <c r="BI48" s="63">
        <v>133</v>
      </c>
      <c r="BJ48" s="63">
        <v>138</v>
      </c>
      <c r="BK48" s="63">
        <v>143</v>
      </c>
      <c r="BL48" s="63">
        <v>148</v>
      </c>
      <c r="BM48" s="63">
        <v>153</v>
      </c>
      <c r="BN48" s="63">
        <v>153</v>
      </c>
      <c r="BO48" s="92">
        <v>81600000</v>
      </c>
      <c r="BP48" s="92"/>
      <c r="BQ48" s="93" t="s">
        <v>76</v>
      </c>
      <c r="BR48" s="89">
        <v>7594</v>
      </c>
      <c r="BS48" s="92">
        <v>90228000</v>
      </c>
      <c r="BT48" s="92"/>
      <c r="BU48" s="93" t="s">
        <v>76</v>
      </c>
      <c r="BV48" s="89">
        <v>7594</v>
      </c>
      <c r="BW48" s="92">
        <v>96408000</v>
      </c>
      <c r="BX48" s="92"/>
      <c r="BY48" s="93" t="s">
        <v>76</v>
      </c>
      <c r="BZ48" s="93" t="s">
        <v>440</v>
      </c>
      <c r="CA48" s="92">
        <v>102588000</v>
      </c>
      <c r="CB48" s="92"/>
      <c r="CC48" s="93" t="s">
        <v>76</v>
      </c>
      <c r="CD48" s="93" t="s">
        <v>440</v>
      </c>
      <c r="CE48" s="92">
        <v>108768000</v>
      </c>
      <c r="CF48" s="92"/>
      <c r="CG48" s="93" t="s">
        <v>76</v>
      </c>
      <c r="CH48" s="93" t="s">
        <v>440</v>
      </c>
      <c r="CI48" s="92">
        <v>114948000</v>
      </c>
      <c r="CJ48" s="92"/>
      <c r="CK48" s="93" t="s">
        <v>76</v>
      </c>
      <c r="CL48" s="93" t="s">
        <v>440</v>
      </c>
      <c r="CM48" s="92">
        <v>121128000</v>
      </c>
      <c r="CN48" s="92"/>
      <c r="CO48" s="93" t="s">
        <v>76</v>
      </c>
      <c r="CP48" s="93" t="s">
        <v>440</v>
      </c>
      <c r="CQ48" s="92">
        <v>12730800</v>
      </c>
      <c r="CR48" s="99"/>
      <c r="CS48" s="63" t="s">
        <v>76</v>
      </c>
      <c r="CT48" s="26" t="s">
        <v>440</v>
      </c>
      <c r="CU48" s="92">
        <v>133488000</v>
      </c>
      <c r="CV48" s="99"/>
      <c r="CW48" s="63" t="s">
        <v>76</v>
      </c>
      <c r="CX48" s="26" t="s">
        <v>440</v>
      </c>
      <c r="CY48" s="92">
        <v>139668000</v>
      </c>
      <c r="CZ48" s="99"/>
      <c r="DA48" s="63" t="s">
        <v>76</v>
      </c>
      <c r="DB48" s="26" t="s">
        <v>440</v>
      </c>
      <c r="DC48" s="92">
        <v>145848000</v>
      </c>
      <c r="DD48" s="99"/>
      <c r="DE48" s="63" t="s">
        <v>76</v>
      </c>
      <c r="DF48" s="26" t="s">
        <v>440</v>
      </c>
      <c r="DG48" s="92">
        <v>152028000</v>
      </c>
      <c r="DH48" s="99"/>
      <c r="DI48" s="63" t="s">
        <v>76</v>
      </c>
      <c r="DJ48" s="26" t="s">
        <v>440</v>
      </c>
      <c r="DK48" s="92">
        <v>158208000</v>
      </c>
      <c r="DL48" s="99"/>
      <c r="DM48" s="63" t="s">
        <v>76</v>
      </c>
      <c r="DN48" s="26" t="s">
        <v>440</v>
      </c>
      <c r="DO48" s="92">
        <v>164388000</v>
      </c>
      <c r="DP48" s="99"/>
      <c r="DQ48" s="63" t="s">
        <v>76</v>
      </c>
      <c r="DR48" s="26" t="s">
        <v>440</v>
      </c>
      <c r="DS48" s="92">
        <v>170568000</v>
      </c>
      <c r="DT48" s="99"/>
      <c r="DU48" s="63" t="s">
        <v>76</v>
      </c>
      <c r="DV48" s="26" t="s">
        <v>440</v>
      </c>
      <c r="DW48" s="92">
        <v>176748000</v>
      </c>
      <c r="DX48" s="99"/>
      <c r="DY48" s="63" t="s">
        <v>76</v>
      </c>
      <c r="DZ48" s="26" t="s">
        <v>440</v>
      </c>
      <c r="EA48" s="92">
        <v>182928000</v>
      </c>
      <c r="EB48" s="99"/>
      <c r="EC48" s="63" t="s">
        <v>76</v>
      </c>
      <c r="ED48" s="26" t="s">
        <v>440</v>
      </c>
      <c r="EE48" s="92">
        <v>189108000</v>
      </c>
      <c r="EF48" s="99"/>
      <c r="EG48" s="63" t="s">
        <v>76</v>
      </c>
      <c r="EH48" s="26" t="s">
        <v>440</v>
      </c>
      <c r="EI48" s="92">
        <f t="shared" si="4"/>
        <v>2341378800</v>
      </c>
      <c r="EJ48" s="26" t="s">
        <v>35</v>
      </c>
      <c r="EK48" s="98" t="s">
        <v>264</v>
      </c>
      <c r="EL48" s="98" t="s">
        <v>441</v>
      </c>
      <c r="EM48" s="98" t="s">
        <v>442</v>
      </c>
      <c r="EN48" s="89">
        <v>3795750</v>
      </c>
      <c r="EO48" s="98" t="s">
        <v>443</v>
      </c>
      <c r="EP48" s="26"/>
      <c r="EQ48" s="26"/>
      <c r="ER48" s="26"/>
      <c r="ES48" s="26"/>
      <c r="ET48" s="26"/>
      <c r="EU48" s="26"/>
    </row>
    <row r="49" spans="1:151" s="1045" customFormat="1" ht="54" customHeight="1">
      <c r="A49" s="48" t="s">
        <v>534</v>
      </c>
      <c r="B49" s="1795"/>
      <c r="C49" s="26" t="s">
        <v>535</v>
      </c>
      <c r="D49" s="86"/>
      <c r="E49" s="26" t="s">
        <v>536</v>
      </c>
      <c r="F49" s="50" t="s">
        <v>444</v>
      </c>
      <c r="G49" s="26" t="s">
        <v>335</v>
      </c>
      <c r="H49" s="26" t="s">
        <v>26</v>
      </c>
      <c r="I49" s="60">
        <v>0.25</v>
      </c>
      <c r="J49" s="26">
        <v>2022</v>
      </c>
      <c r="K49" s="48">
        <v>2026</v>
      </c>
      <c r="L49" s="26">
        <v>2040</v>
      </c>
      <c r="M49" s="60"/>
      <c r="N49" s="109"/>
      <c r="O49" s="109"/>
      <c r="P49" s="109"/>
      <c r="Q49" s="60">
        <v>0.26</v>
      </c>
      <c r="R49" s="109"/>
      <c r="S49" s="109"/>
      <c r="T49" s="109"/>
      <c r="U49" s="89">
        <v>0.27</v>
      </c>
      <c r="V49" s="109"/>
      <c r="W49" s="109"/>
      <c r="X49" s="109"/>
      <c r="Y49" s="60">
        <v>0.28000000000000003</v>
      </c>
      <c r="Z49" s="109"/>
      <c r="AA49" s="109"/>
      <c r="AB49" s="109"/>
      <c r="AC49" s="109"/>
      <c r="AD49" s="109"/>
      <c r="AE49" s="60">
        <v>0.28999999999999998</v>
      </c>
      <c r="AF49" s="60">
        <v>0.28999999999999998</v>
      </c>
      <c r="AG49" s="1803" t="s">
        <v>634</v>
      </c>
      <c r="AH49" s="1816">
        <v>1.4999999999999999E-2</v>
      </c>
      <c r="AI49" s="1803" t="s">
        <v>635</v>
      </c>
      <c r="AJ49" s="131" t="s">
        <v>636</v>
      </c>
      <c r="AK49" s="1802" t="s">
        <v>339</v>
      </c>
      <c r="AL49" s="26" t="s">
        <v>57</v>
      </c>
      <c r="AM49" s="26" t="s">
        <v>424</v>
      </c>
      <c r="AN49" s="63" t="s">
        <v>637</v>
      </c>
      <c r="AO49" s="26" t="s">
        <v>26</v>
      </c>
      <c r="AP49" s="63" t="s">
        <v>374</v>
      </c>
      <c r="AQ49" s="89">
        <v>103</v>
      </c>
      <c r="AR49" s="63">
        <v>600</v>
      </c>
      <c r="AS49" s="63">
        <v>2022</v>
      </c>
      <c r="AT49" s="110">
        <v>44927</v>
      </c>
      <c r="AU49" s="110">
        <v>51501</v>
      </c>
      <c r="AV49" s="63">
        <v>600</v>
      </c>
      <c r="AW49" s="63">
        <v>720</v>
      </c>
      <c r="AX49" s="63">
        <v>730</v>
      </c>
      <c r="AY49" s="63">
        <v>740</v>
      </c>
      <c r="AZ49" s="63">
        <v>750</v>
      </c>
      <c r="BA49" s="63">
        <v>760</v>
      </c>
      <c r="BB49" s="63">
        <v>770</v>
      </c>
      <c r="BC49" s="63">
        <v>780</v>
      </c>
      <c r="BD49" s="63">
        <v>790</v>
      </c>
      <c r="BE49" s="63">
        <v>800</v>
      </c>
      <c r="BF49" s="63">
        <v>810</v>
      </c>
      <c r="BG49" s="63">
        <v>820</v>
      </c>
      <c r="BH49" s="63">
        <v>830</v>
      </c>
      <c r="BI49" s="63">
        <v>840</v>
      </c>
      <c r="BJ49" s="63">
        <v>850</v>
      </c>
      <c r="BK49" s="63">
        <v>860</v>
      </c>
      <c r="BL49" s="63">
        <v>870</v>
      </c>
      <c r="BM49" s="63">
        <v>880</v>
      </c>
      <c r="BN49" s="63">
        <v>880</v>
      </c>
      <c r="BO49" s="92">
        <v>63000000</v>
      </c>
      <c r="BP49" s="92"/>
      <c r="BQ49" s="93" t="s">
        <v>76</v>
      </c>
      <c r="BR49" s="89">
        <v>7594</v>
      </c>
      <c r="BS49" s="92">
        <v>66000000</v>
      </c>
      <c r="BT49" s="92"/>
      <c r="BU49" s="93" t="s">
        <v>76</v>
      </c>
      <c r="BV49" s="89">
        <v>7594</v>
      </c>
      <c r="BW49" s="92">
        <v>69000000</v>
      </c>
      <c r="BX49" s="92"/>
      <c r="BY49" s="93" t="s">
        <v>76</v>
      </c>
      <c r="BZ49" s="93" t="s">
        <v>440</v>
      </c>
      <c r="CA49" s="92">
        <v>73000000</v>
      </c>
      <c r="CB49" s="92"/>
      <c r="CC49" s="93" t="s">
        <v>76</v>
      </c>
      <c r="CD49" s="93" t="s">
        <v>440</v>
      </c>
      <c r="CE49" s="92">
        <v>77000000</v>
      </c>
      <c r="CF49" s="92"/>
      <c r="CG49" s="93" t="s">
        <v>76</v>
      </c>
      <c r="CH49" s="93" t="s">
        <v>440</v>
      </c>
      <c r="CI49" s="92">
        <v>80000000</v>
      </c>
      <c r="CJ49" s="92"/>
      <c r="CK49" s="93" t="s">
        <v>76</v>
      </c>
      <c r="CL49" s="93" t="s">
        <v>440</v>
      </c>
      <c r="CM49" s="92">
        <v>84000000</v>
      </c>
      <c r="CN49" s="92"/>
      <c r="CO49" s="93" t="s">
        <v>76</v>
      </c>
      <c r="CP49" s="93" t="s">
        <v>440</v>
      </c>
      <c r="CQ49" s="92">
        <v>89000000</v>
      </c>
      <c r="CR49" s="99"/>
      <c r="CS49" s="63" t="s">
        <v>76</v>
      </c>
      <c r="CT49" s="26" t="s">
        <v>440</v>
      </c>
      <c r="CU49" s="92">
        <v>93000000</v>
      </c>
      <c r="CV49" s="99"/>
      <c r="CW49" s="63" t="s">
        <v>76</v>
      </c>
      <c r="CX49" s="26" t="s">
        <v>440</v>
      </c>
      <c r="CY49" s="92">
        <v>98000000</v>
      </c>
      <c r="CZ49" s="99"/>
      <c r="DA49" s="63" t="s">
        <v>76</v>
      </c>
      <c r="DB49" s="26" t="s">
        <v>440</v>
      </c>
      <c r="DC49" s="92">
        <v>103000000</v>
      </c>
      <c r="DD49" s="99"/>
      <c r="DE49" s="63" t="s">
        <v>76</v>
      </c>
      <c r="DF49" s="26" t="s">
        <v>440</v>
      </c>
      <c r="DG49" s="92">
        <v>108000000</v>
      </c>
      <c r="DH49" s="99"/>
      <c r="DI49" s="63" t="s">
        <v>76</v>
      </c>
      <c r="DJ49" s="26" t="s">
        <v>440</v>
      </c>
      <c r="DK49" s="92">
        <v>113000000</v>
      </c>
      <c r="DL49" s="99"/>
      <c r="DM49" s="63" t="s">
        <v>76</v>
      </c>
      <c r="DN49" s="26" t="s">
        <v>440</v>
      </c>
      <c r="DO49" s="92">
        <v>119000000</v>
      </c>
      <c r="DP49" s="99"/>
      <c r="DQ49" s="63" t="s">
        <v>76</v>
      </c>
      <c r="DR49" s="26" t="s">
        <v>440</v>
      </c>
      <c r="DS49" s="92">
        <v>125000000</v>
      </c>
      <c r="DT49" s="99"/>
      <c r="DU49" s="63" t="s">
        <v>76</v>
      </c>
      <c r="DV49" s="26" t="s">
        <v>440</v>
      </c>
      <c r="DW49" s="92">
        <v>131000000</v>
      </c>
      <c r="DX49" s="99"/>
      <c r="DY49" s="63" t="s">
        <v>76</v>
      </c>
      <c r="DZ49" s="26" t="s">
        <v>440</v>
      </c>
      <c r="EA49" s="92">
        <v>138000000</v>
      </c>
      <c r="EB49" s="99"/>
      <c r="EC49" s="63" t="s">
        <v>76</v>
      </c>
      <c r="ED49" s="26" t="s">
        <v>440</v>
      </c>
      <c r="EE49" s="92">
        <v>144000000</v>
      </c>
      <c r="EF49" s="71"/>
      <c r="EG49" s="63" t="s">
        <v>76</v>
      </c>
      <c r="EH49" s="26" t="s">
        <v>440</v>
      </c>
      <c r="EI49" s="92">
        <f t="shared" si="4"/>
        <v>1773000000</v>
      </c>
      <c r="EJ49" s="26" t="s">
        <v>35</v>
      </c>
      <c r="EK49" s="98" t="s">
        <v>264</v>
      </c>
      <c r="EL49" s="98" t="s">
        <v>441</v>
      </c>
      <c r="EM49" s="98" t="s">
        <v>442</v>
      </c>
      <c r="EN49" s="89">
        <v>3795750</v>
      </c>
      <c r="EO49" s="98" t="s">
        <v>443</v>
      </c>
      <c r="EP49" s="26"/>
      <c r="EQ49" s="26"/>
      <c r="ER49" s="26"/>
      <c r="ES49" s="26"/>
      <c r="ET49" s="26"/>
      <c r="EU49" s="26"/>
    </row>
    <row r="50" spans="1:151" s="1045" customFormat="1" ht="96" customHeight="1">
      <c r="A50" s="48" t="s">
        <v>534</v>
      </c>
      <c r="B50" s="1795"/>
      <c r="C50" s="26" t="s">
        <v>535</v>
      </c>
      <c r="D50" s="86"/>
      <c r="E50" s="26" t="s">
        <v>536</v>
      </c>
      <c r="F50" s="50" t="s">
        <v>444</v>
      </c>
      <c r="G50" s="26" t="s">
        <v>335</v>
      </c>
      <c r="H50" s="26" t="s">
        <v>26</v>
      </c>
      <c r="I50" s="60">
        <v>0.25</v>
      </c>
      <c r="J50" s="26">
        <v>2022</v>
      </c>
      <c r="K50" s="48">
        <v>2026</v>
      </c>
      <c r="L50" s="26">
        <v>2040</v>
      </c>
      <c r="M50" s="60"/>
      <c r="N50" s="109"/>
      <c r="O50" s="109"/>
      <c r="P50" s="109"/>
      <c r="Q50" s="60">
        <v>0.26</v>
      </c>
      <c r="R50" s="109"/>
      <c r="S50" s="109"/>
      <c r="T50" s="109"/>
      <c r="U50" s="89">
        <v>0.27</v>
      </c>
      <c r="V50" s="109"/>
      <c r="W50" s="109"/>
      <c r="X50" s="109"/>
      <c r="Y50" s="60">
        <v>0.28000000000000003</v>
      </c>
      <c r="Z50" s="109"/>
      <c r="AA50" s="109"/>
      <c r="AB50" s="109"/>
      <c r="AC50" s="109"/>
      <c r="AD50" s="109"/>
      <c r="AE50" s="60">
        <v>0.28999999999999998</v>
      </c>
      <c r="AF50" s="60">
        <v>0.28999999999999998</v>
      </c>
      <c r="AG50" s="1803" t="s">
        <v>638</v>
      </c>
      <c r="AH50" s="1816">
        <v>1.4999999999999999E-2</v>
      </c>
      <c r="AI50" s="1803" t="s">
        <v>639</v>
      </c>
      <c r="AJ50" s="131" t="s">
        <v>640</v>
      </c>
      <c r="AK50" s="1802" t="s">
        <v>339</v>
      </c>
      <c r="AL50" s="26" t="s">
        <v>57</v>
      </c>
      <c r="AM50" s="26" t="s">
        <v>424</v>
      </c>
      <c r="AN50" s="98" t="s">
        <v>1</v>
      </c>
      <c r="AO50" s="98" t="s">
        <v>20</v>
      </c>
      <c r="AP50" s="98" t="s">
        <v>449</v>
      </c>
      <c r="AQ50" s="98"/>
      <c r="AR50" s="73" t="s">
        <v>641</v>
      </c>
      <c r="AS50" s="98"/>
      <c r="AT50" s="90">
        <v>45200</v>
      </c>
      <c r="AU50" s="90">
        <v>48488</v>
      </c>
      <c r="AV50" s="98">
        <v>20</v>
      </c>
      <c r="AW50" s="98">
        <v>20</v>
      </c>
      <c r="AX50" s="98">
        <v>20</v>
      </c>
      <c r="AY50" s="98">
        <v>20</v>
      </c>
      <c r="AZ50" s="98">
        <v>20</v>
      </c>
      <c r="BA50" s="98">
        <v>20</v>
      </c>
      <c r="BB50" s="98">
        <v>20</v>
      </c>
      <c r="BC50" s="98">
        <v>20</v>
      </c>
      <c r="BD50" s="98">
        <v>20</v>
      </c>
      <c r="BE50" s="98">
        <v>20</v>
      </c>
      <c r="BF50" s="101"/>
      <c r="BG50" s="101"/>
      <c r="BH50" s="101"/>
      <c r="BI50" s="101"/>
      <c r="BJ50" s="101"/>
      <c r="BK50" s="101"/>
      <c r="BL50" s="95"/>
      <c r="BM50" s="95"/>
      <c r="BN50" s="60">
        <f>SUM(AV50:BM50)</f>
        <v>200</v>
      </c>
      <c r="BO50" s="92">
        <v>200000000</v>
      </c>
      <c r="BP50" s="92"/>
      <c r="BQ50" s="93" t="s">
        <v>353</v>
      </c>
      <c r="BR50" s="89" t="s">
        <v>642</v>
      </c>
      <c r="BS50" s="92">
        <v>200000000</v>
      </c>
      <c r="BT50" s="105"/>
      <c r="BU50" s="105"/>
      <c r="BV50" s="105"/>
      <c r="BW50" s="92">
        <v>200000000</v>
      </c>
      <c r="BX50" s="105"/>
      <c r="BY50" s="105"/>
      <c r="BZ50" s="105"/>
      <c r="CA50" s="92">
        <v>200000000</v>
      </c>
      <c r="CB50" s="105"/>
      <c r="CC50" s="105"/>
      <c r="CD50" s="105"/>
      <c r="CE50" s="92">
        <v>200000000</v>
      </c>
      <c r="CF50" s="105"/>
      <c r="CG50" s="105"/>
      <c r="CH50" s="105"/>
      <c r="CI50" s="92">
        <v>200000000</v>
      </c>
      <c r="CJ50" s="105"/>
      <c r="CK50" s="105"/>
      <c r="CL50" s="105"/>
      <c r="CM50" s="92">
        <v>200000000</v>
      </c>
      <c r="CN50" s="105"/>
      <c r="CO50" s="105"/>
      <c r="CP50" s="105"/>
      <c r="CQ50" s="92">
        <v>200000000</v>
      </c>
      <c r="CR50" s="60"/>
      <c r="CS50" s="60"/>
      <c r="CT50" s="60"/>
      <c r="CU50" s="92">
        <v>200000000</v>
      </c>
      <c r="CV50" s="60"/>
      <c r="CW50" s="60"/>
      <c r="CX50" s="60"/>
      <c r="CY50" s="92">
        <v>200000000</v>
      </c>
      <c r="CZ50" s="102"/>
      <c r="DA50" s="98"/>
      <c r="DB50" s="98"/>
      <c r="DC50" s="102"/>
      <c r="DD50" s="102"/>
      <c r="DE50" s="98"/>
      <c r="DF50" s="98"/>
      <c r="DG50" s="102"/>
      <c r="DH50" s="102"/>
      <c r="DI50" s="98"/>
      <c r="DJ50" s="98"/>
      <c r="DK50" s="102"/>
      <c r="DL50" s="102"/>
      <c r="DM50" s="98"/>
      <c r="DN50" s="98"/>
      <c r="DO50" s="102"/>
      <c r="DP50" s="102"/>
      <c r="DQ50" s="98"/>
      <c r="DR50" s="98"/>
      <c r="DS50" s="102"/>
      <c r="DT50" s="102"/>
      <c r="DU50" s="98"/>
      <c r="DV50" s="98"/>
      <c r="DW50" s="102"/>
      <c r="DX50" s="102"/>
      <c r="DY50" s="98"/>
      <c r="DZ50" s="98"/>
      <c r="EA50" s="99"/>
      <c r="EB50" s="99"/>
      <c r="EC50" s="26"/>
      <c r="ED50" s="26"/>
      <c r="EE50" s="99"/>
      <c r="EF50" s="99"/>
      <c r="EG50" s="26"/>
      <c r="EH50" s="26"/>
      <c r="EI50" s="92">
        <f t="shared" si="4"/>
        <v>2000000000</v>
      </c>
      <c r="EJ50" s="98" t="s">
        <v>342</v>
      </c>
      <c r="EK50" s="98" t="s">
        <v>343</v>
      </c>
      <c r="EL50" s="98" t="s">
        <v>354</v>
      </c>
      <c r="EM50" s="98" t="s">
        <v>355</v>
      </c>
      <c r="EN50" s="26" t="s">
        <v>356</v>
      </c>
      <c r="EO50" s="1052" t="s">
        <v>357</v>
      </c>
      <c r="EP50" s="98" t="s">
        <v>343</v>
      </c>
      <c r="EQ50" s="98" t="s">
        <v>343</v>
      </c>
      <c r="ER50" s="98" t="s">
        <v>358</v>
      </c>
      <c r="ES50" s="98" t="s">
        <v>359</v>
      </c>
      <c r="ET50" s="98" t="s">
        <v>360</v>
      </c>
      <c r="EU50" s="1052" t="s">
        <v>361</v>
      </c>
    </row>
    <row r="51" spans="1:151" s="1045" customFormat="1" ht="60.75" customHeight="1">
      <c r="A51" s="36" t="s">
        <v>534</v>
      </c>
      <c r="B51" s="1795"/>
      <c r="C51" s="26" t="s">
        <v>535</v>
      </c>
      <c r="D51" s="86"/>
      <c r="E51" s="26" t="s">
        <v>536</v>
      </c>
      <c r="F51" s="50" t="s">
        <v>444</v>
      </c>
      <c r="G51" s="26" t="s">
        <v>335</v>
      </c>
      <c r="H51" s="26" t="s">
        <v>26</v>
      </c>
      <c r="I51" s="60">
        <v>0.25</v>
      </c>
      <c r="J51" s="26">
        <v>2022</v>
      </c>
      <c r="K51" s="48">
        <v>2026</v>
      </c>
      <c r="L51" s="26">
        <v>2040</v>
      </c>
      <c r="M51" s="60"/>
      <c r="N51" s="109"/>
      <c r="O51" s="109"/>
      <c r="P51" s="109"/>
      <c r="Q51" s="60">
        <v>0.26</v>
      </c>
      <c r="R51" s="109"/>
      <c r="S51" s="109"/>
      <c r="T51" s="109"/>
      <c r="U51" s="89">
        <v>0.27</v>
      </c>
      <c r="V51" s="109"/>
      <c r="W51" s="109"/>
      <c r="X51" s="109"/>
      <c r="Y51" s="60">
        <v>0.28000000000000003</v>
      </c>
      <c r="Z51" s="109"/>
      <c r="AA51" s="109"/>
      <c r="AB51" s="109"/>
      <c r="AC51" s="109"/>
      <c r="AD51" s="109"/>
      <c r="AE51" s="60">
        <v>0.28999999999999998</v>
      </c>
      <c r="AF51" s="60">
        <v>0.28999999999999998</v>
      </c>
      <c r="AG51" s="1803" t="s">
        <v>643</v>
      </c>
      <c r="AH51" s="1816">
        <v>1.4999999999999999E-2</v>
      </c>
      <c r="AI51" s="1803" t="s">
        <v>644</v>
      </c>
      <c r="AJ51" s="131" t="s">
        <v>645</v>
      </c>
      <c r="AK51" s="1802" t="s">
        <v>339</v>
      </c>
      <c r="AL51" s="26" t="s">
        <v>67</v>
      </c>
      <c r="AM51" s="26" t="s">
        <v>160</v>
      </c>
      <c r="AN51" s="26" t="s">
        <v>593</v>
      </c>
      <c r="AO51" s="26" t="s">
        <v>26</v>
      </c>
      <c r="AP51" s="63" t="s">
        <v>374</v>
      </c>
      <c r="AQ51" s="89">
        <v>27</v>
      </c>
      <c r="AR51" s="26">
        <v>0</v>
      </c>
      <c r="AS51" s="73" t="s">
        <v>449</v>
      </c>
      <c r="AT51" s="110">
        <v>44927</v>
      </c>
      <c r="AU51" s="110">
        <v>51501</v>
      </c>
      <c r="AV51" s="79">
        <v>12</v>
      </c>
      <c r="AW51" s="79">
        <v>14</v>
      </c>
      <c r="AX51" s="79">
        <v>16</v>
      </c>
      <c r="AY51" s="79">
        <v>18</v>
      </c>
      <c r="AZ51" s="79">
        <v>20</v>
      </c>
      <c r="BA51" s="79">
        <v>22</v>
      </c>
      <c r="BB51" s="79">
        <v>24</v>
      </c>
      <c r="BC51" s="79">
        <v>26</v>
      </c>
      <c r="BD51" s="79">
        <v>28</v>
      </c>
      <c r="BE51" s="79">
        <v>30</v>
      </c>
      <c r="BF51" s="79">
        <v>32</v>
      </c>
      <c r="BG51" s="79">
        <v>34</v>
      </c>
      <c r="BH51" s="79">
        <v>36</v>
      </c>
      <c r="BI51" s="79">
        <v>38</v>
      </c>
      <c r="BJ51" s="79">
        <v>40</v>
      </c>
      <c r="BK51" s="79">
        <v>42</v>
      </c>
      <c r="BL51" s="79">
        <v>44</v>
      </c>
      <c r="BM51" s="79">
        <v>46</v>
      </c>
      <c r="BN51" s="79">
        <v>46</v>
      </c>
      <c r="BO51" s="92">
        <v>1289531872</v>
      </c>
      <c r="BP51" s="92">
        <v>1289531872</v>
      </c>
      <c r="BQ51" s="93" t="s">
        <v>76</v>
      </c>
      <c r="BR51" s="89">
        <v>7880</v>
      </c>
      <c r="BS51" s="92">
        <v>998775000</v>
      </c>
      <c r="BT51" s="92"/>
      <c r="BU51" s="93"/>
      <c r="BV51" s="89"/>
      <c r="BW51" s="92">
        <v>1033732125</v>
      </c>
      <c r="BX51" s="92"/>
      <c r="BY51" s="93"/>
      <c r="BZ51" s="93"/>
      <c r="CA51" s="92">
        <v>1069912749</v>
      </c>
      <c r="CB51" s="92"/>
      <c r="CC51" s="93"/>
      <c r="CD51" s="93"/>
      <c r="CE51" s="92">
        <v>1107359696</v>
      </c>
      <c r="CF51" s="92"/>
      <c r="CG51" s="93"/>
      <c r="CH51" s="93"/>
      <c r="CI51" s="92">
        <v>1146117285</v>
      </c>
      <c r="CJ51" s="92"/>
      <c r="CK51" s="93"/>
      <c r="CL51" s="93"/>
      <c r="CM51" s="92">
        <v>1186231390</v>
      </c>
      <c r="CN51" s="92"/>
      <c r="CO51" s="93"/>
      <c r="CP51" s="93"/>
      <c r="CQ51" s="71">
        <v>1227749489</v>
      </c>
      <c r="CR51" s="99"/>
      <c r="CS51" s="26"/>
      <c r="CT51" s="26"/>
      <c r="CU51" s="71">
        <v>1270720721</v>
      </c>
      <c r="CV51" s="99"/>
      <c r="CW51" s="26"/>
      <c r="CX51" s="26"/>
      <c r="CY51" s="71">
        <v>1315195946</v>
      </c>
      <c r="CZ51" s="99"/>
      <c r="DA51" s="26"/>
      <c r="DB51" s="26"/>
      <c r="DC51" s="71">
        <v>1361227804</v>
      </c>
      <c r="DD51" s="99"/>
      <c r="DE51" s="26"/>
      <c r="DF51" s="26"/>
      <c r="DG51" s="71">
        <v>1408870777</v>
      </c>
      <c r="DH51" s="99"/>
      <c r="DI51" s="26"/>
      <c r="DJ51" s="26"/>
      <c r="DK51" s="71">
        <v>1458181254</v>
      </c>
      <c r="DL51" s="99"/>
      <c r="DM51" s="26"/>
      <c r="DN51" s="26"/>
      <c r="DO51" s="71">
        <v>1509217598</v>
      </c>
      <c r="DP51" s="99"/>
      <c r="DQ51" s="26"/>
      <c r="DR51" s="26"/>
      <c r="DS51" s="71">
        <v>1562040214</v>
      </c>
      <c r="DT51" s="99"/>
      <c r="DU51" s="26"/>
      <c r="DV51" s="26"/>
      <c r="DW51" s="71">
        <v>1616711622</v>
      </c>
      <c r="DX51" s="99"/>
      <c r="DY51" s="26"/>
      <c r="DZ51" s="26"/>
      <c r="EA51" s="71">
        <v>1673296528</v>
      </c>
      <c r="EB51" s="99"/>
      <c r="EC51" s="26"/>
      <c r="ED51" s="26"/>
      <c r="EE51" s="71">
        <v>1731861907</v>
      </c>
      <c r="EF51" s="99"/>
      <c r="EG51" s="26"/>
      <c r="EH51" s="26"/>
      <c r="EI51" s="92">
        <f t="shared" si="4"/>
        <v>23966733977</v>
      </c>
      <c r="EJ51" s="26" t="s">
        <v>560</v>
      </c>
      <c r="EK51" s="26" t="s">
        <v>60</v>
      </c>
      <c r="EL51" s="26" t="s">
        <v>646</v>
      </c>
      <c r="EM51" s="67" t="s">
        <v>378</v>
      </c>
      <c r="EN51" s="67" t="s">
        <v>379</v>
      </c>
      <c r="EO51" s="67" t="s">
        <v>380</v>
      </c>
      <c r="EP51" s="26" t="s">
        <v>647</v>
      </c>
      <c r="EQ51" s="26" t="s">
        <v>648</v>
      </c>
      <c r="ER51" s="26" t="s">
        <v>649</v>
      </c>
      <c r="ES51" s="26" t="s">
        <v>650</v>
      </c>
      <c r="ET51" s="26" t="s">
        <v>651</v>
      </c>
      <c r="EU51" s="26" t="s">
        <v>652</v>
      </c>
    </row>
    <row r="52" spans="1:151" s="1045" customFormat="1" ht="51" customHeight="1">
      <c r="A52" s="36" t="s">
        <v>534</v>
      </c>
      <c r="B52" s="1795"/>
      <c r="C52" s="26" t="s">
        <v>535</v>
      </c>
      <c r="D52" s="86"/>
      <c r="E52" s="26" t="s">
        <v>536</v>
      </c>
      <c r="F52" s="50" t="s">
        <v>444</v>
      </c>
      <c r="G52" s="26" t="s">
        <v>335</v>
      </c>
      <c r="H52" s="26" t="s">
        <v>26</v>
      </c>
      <c r="I52" s="60">
        <v>0.25</v>
      </c>
      <c r="J52" s="26">
        <v>2022</v>
      </c>
      <c r="K52" s="48">
        <v>2026</v>
      </c>
      <c r="L52" s="26">
        <v>2040</v>
      </c>
      <c r="M52" s="60"/>
      <c r="N52" s="109"/>
      <c r="O52" s="109"/>
      <c r="P52" s="109"/>
      <c r="Q52" s="60">
        <v>0.26</v>
      </c>
      <c r="R52" s="109"/>
      <c r="S52" s="109"/>
      <c r="T52" s="109"/>
      <c r="U52" s="89">
        <v>0.27</v>
      </c>
      <c r="V52" s="109"/>
      <c r="W52" s="109"/>
      <c r="X52" s="109"/>
      <c r="Y52" s="60">
        <v>0.28000000000000003</v>
      </c>
      <c r="Z52" s="109"/>
      <c r="AA52" s="109"/>
      <c r="AB52" s="109"/>
      <c r="AC52" s="109"/>
      <c r="AD52" s="109"/>
      <c r="AE52" s="60">
        <v>0.28999999999999998</v>
      </c>
      <c r="AF52" s="60">
        <v>0.28999999999999998</v>
      </c>
      <c r="AG52" s="1803" t="s">
        <v>653</v>
      </c>
      <c r="AH52" s="1816">
        <v>7.0000000000000001E-3</v>
      </c>
      <c r="AI52" s="1803" t="s">
        <v>654</v>
      </c>
      <c r="AJ52" s="131" t="s">
        <v>655</v>
      </c>
      <c r="AK52" s="1802" t="s">
        <v>339</v>
      </c>
      <c r="AL52" s="26" t="s">
        <v>86</v>
      </c>
      <c r="AM52" s="26" t="s">
        <v>592</v>
      </c>
      <c r="AN52" s="26" t="s">
        <v>458</v>
      </c>
      <c r="AO52" s="26" t="s">
        <v>23</v>
      </c>
      <c r="AP52" s="63" t="s">
        <v>374</v>
      </c>
      <c r="AQ52" s="89">
        <v>156</v>
      </c>
      <c r="AR52" s="62">
        <v>1</v>
      </c>
      <c r="AS52" s="89">
        <v>2022</v>
      </c>
      <c r="AT52" s="110">
        <v>44927</v>
      </c>
      <c r="AU52" s="110">
        <v>51501</v>
      </c>
      <c r="AV52" s="62">
        <v>1</v>
      </c>
      <c r="AW52" s="62">
        <v>1</v>
      </c>
      <c r="AX52" s="62">
        <v>1</v>
      </c>
      <c r="AY52" s="62">
        <v>1</v>
      </c>
      <c r="AZ52" s="62">
        <v>1</v>
      </c>
      <c r="BA52" s="62">
        <v>1</v>
      </c>
      <c r="BB52" s="62">
        <v>1</v>
      </c>
      <c r="BC52" s="62">
        <v>1</v>
      </c>
      <c r="BD52" s="62">
        <v>1</v>
      </c>
      <c r="BE52" s="62">
        <v>1</v>
      </c>
      <c r="BF52" s="62">
        <v>1</v>
      </c>
      <c r="BG52" s="62">
        <v>1</v>
      </c>
      <c r="BH52" s="62">
        <v>1</v>
      </c>
      <c r="BI52" s="62">
        <v>1</v>
      </c>
      <c r="BJ52" s="62">
        <v>1</v>
      </c>
      <c r="BK52" s="62">
        <v>1</v>
      </c>
      <c r="BL52" s="62">
        <v>1</v>
      </c>
      <c r="BM52" s="62">
        <v>1</v>
      </c>
      <c r="BN52" s="62">
        <v>1</v>
      </c>
      <c r="BO52" s="92">
        <v>7000000</v>
      </c>
      <c r="BP52" s="92"/>
      <c r="BQ52" s="93" t="s">
        <v>76</v>
      </c>
      <c r="BR52" s="89">
        <v>7585</v>
      </c>
      <c r="BS52" s="92">
        <v>7000000</v>
      </c>
      <c r="BT52" s="92"/>
      <c r="BU52" s="93" t="s">
        <v>76</v>
      </c>
      <c r="BV52" s="89">
        <v>7585</v>
      </c>
      <c r="BW52" s="92">
        <v>7000000</v>
      </c>
      <c r="BX52" s="92"/>
      <c r="BY52" s="93" t="s">
        <v>76</v>
      </c>
      <c r="BZ52" s="93" t="s">
        <v>440</v>
      </c>
      <c r="CA52" s="92">
        <v>8000000</v>
      </c>
      <c r="CB52" s="92"/>
      <c r="CC52" s="93" t="s">
        <v>76</v>
      </c>
      <c r="CD52" s="93" t="s">
        <v>440</v>
      </c>
      <c r="CE52" s="92">
        <v>8000000</v>
      </c>
      <c r="CF52" s="92"/>
      <c r="CG52" s="93" t="s">
        <v>76</v>
      </c>
      <c r="CH52" s="93" t="s">
        <v>440</v>
      </c>
      <c r="CI52" s="92">
        <v>8000000</v>
      </c>
      <c r="CJ52" s="92"/>
      <c r="CK52" s="93" t="s">
        <v>76</v>
      </c>
      <c r="CL52" s="93" t="s">
        <v>440</v>
      </c>
      <c r="CM52" s="92">
        <v>8000000</v>
      </c>
      <c r="CN52" s="92"/>
      <c r="CO52" s="93" t="s">
        <v>76</v>
      </c>
      <c r="CP52" s="93" t="s">
        <v>440</v>
      </c>
      <c r="CQ52" s="92">
        <v>9000000</v>
      </c>
      <c r="CR52" s="99"/>
      <c r="CS52" s="63" t="s">
        <v>76</v>
      </c>
      <c r="CT52" s="26" t="s">
        <v>440</v>
      </c>
      <c r="CU52" s="92">
        <v>9000000</v>
      </c>
      <c r="CV52" s="99"/>
      <c r="CW52" s="63" t="s">
        <v>76</v>
      </c>
      <c r="CX52" s="26" t="s">
        <v>440</v>
      </c>
      <c r="CY52" s="92">
        <v>9000000</v>
      </c>
      <c r="CZ52" s="99"/>
      <c r="DA52" s="63" t="s">
        <v>76</v>
      </c>
      <c r="DB52" s="26" t="s">
        <v>440</v>
      </c>
      <c r="DC52" s="92">
        <v>9000000</v>
      </c>
      <c r="DD52" s="99"/>
      <c r="DE52" s="63" t="s">
        <v>76</v>
      </c>
      <c r="DF52" s="26" t="s">
        <v>440</v>
      </c>
      <c r="DG52" s="92">
        <v>10000000</v>
      </c>
      <c r="DH52" s="99"/>
      <c r="DI52" s="63" t="s">
        <v>76</v>
      </c>
      <c r="DJ52" s="26" t="s">
        <v>440</v>
      </c>
      <c r="DK52" s="92">
        <v>10000000</v>
      </c>
      <c r="DL52" s="99"/>
      <c r="DM52" s="63" t="s">
        <v>76</v>
      </c>
      <c r="DN52" s="26" t="s">
        <v>440</v>
      </c>
      <c r="DO52" s="92">
        <v>10000000</v>
      </c>
      <c r="DP52" s="99"/>
      <c r="DQ52" s="63" t="s">
        <v>76</v>
      </c>
      <c r="DR52" s="26" t="s">
        <v>440</v>
      </c>
      <c r="DS52" s="92">
        <v>10000000</v>
      </c>
      <c r="DT52" s="99"/>
      <c r="DU52" s="63" t="s">
        <v>76</v>
      </c>
      <c r="DV52" s="26" t="s">
        <v>440</v>
      </c>
      <c r="DW52" s="92">
        <v>11000000</v>
      </c>
      <c r="DX52" s="99"/>
      <c r="DY52" s="63" t="s">
        <v>76</v>
      </c>
      <c r="DZ52" s="26" t="s">
        <v>440</v>
      </c>
      <c r="EA52" s="92">
        <v>11000000</v>
      </c>
      <c r="EB52" s="99"/>
      <c r="EC52" s="63" t="s">
        <v>76</v>
      </c>
      <c r="ED52" s="26" t="s">
        <v>440</v>
      </c>
      <c r="EE52" s="92">
        <v>11000000</v>
      </c>
      <c r="EF52" s="99"/>
      <c r="EG52" s="63" t="s">
        <v>76</v>
      </c>
      <c r="EH52" s="26" t="s">
        <v>440</v>
      </c>
      <c r="EI52" s="92">
        <f t="shared" si="4"/>
        <v>162000000</v>
      </c>
      <c r="EJ52" s="26" t="s">
        <v>35</v>
      </c>
      <c r="EK52" s="26" t="s">
        <v>264</v>
      </c>
      <c r="EL52" s="26" t="s">
        <v>441</v>
      </c>
      <c r="EM52" s="26" t="s">
        <v>442</v>
      </c>
      <c r="EN52" s="89">
        <v>3795750</v>
      </c>
      <c r="EO52" s="26" t="s">
        <v>443</v>
      </c>
      <c r="EP52" s="26" t="s">
        <v>603</v>
      </c>
      <c r="EQ52" s="26" t="s">
        <v>376</v>
      </c>
      <c r="ER52" s="26" t="s">
        <v>377</v>
      </c>
      <c r="ES52" s="131" t="s">
        <v>498</v>
      </c>
      <c r="ET52" s="67" t="s">
        <v>379</v>
      </c>
      <c r="EU52" s="67" t="s">
        <v>499</v>
      </c>
    </row>
    <row r="53" spans="1:151" s="1045" customFormat="1" ht="121.5" customHeight="1">
      <c r="A53" s="36" t="s">
        <v>534</v>
      </c>
      <c r="B53" s="1795"/>
      <c r="C53" s="26" t="s">
        <v>535</v>
      </c>
      <c r="D53" s="86"/>
      <c r="E53" s="26" t="s">
        <v>536</v>
      </c>
      <c r="F53" s="50" t="s">
        <v>444</v>
      </c>
      <c r="G53" s="26" t="s">
        <v>335</v>
      </c>
      <c r="H53" s="26" t="s">
        <v>26</v>
      </c>
      <c r="I53" s="60">
        <v>0.25</v>
      </c>
      <c r="J53" s="26">
        <v>2022</v>
      </c>
      <c r="K53" s="48">
        <v>2026</v>
      </c>
      <c r="L53" s="26">
        <v>2040</v>
      </c>
      <c r="M53" s="60"/>
      <c r="N53" s="109"/>
      <c r="O53" s="109"/>
      <c r="P53" s="109"/>
      <c r="Q53" s="60">
        <v>0.26</v>
      </c>
      <c r="R53" s="109"/>
      <c r="S53" s="109"/>
      <c r="T53" s="109"/>
      <c r="U53" s="89">
        <v>0.27</v>
      </c>
      <c r="V53" s="109"/>
      <c r="W53" s="109"/>
      <c r="X53" s="109"/>
      <c r="Y53" s="60">
        <v>0.28000000000000003</v>
      </c>
      <c r="Z53" s="109"/>
      <c r="AA53" s="109"/>
      <c r="AB53" s="109"/>
      <c r="AC53" s="109"/>
      <c r="AD53" s="109"/>
      <c r="AE53" s="60">
        <v>0.28999999999999998</v>
      </c>
      <c r="AF53" s="60">
        <v>0.28999999999999998</v>
      </c>
      <c r="AG53" s="1803" t="s">
        <v>656</v>
      </c>
      <c r="AH53" s="1816">
        <v>1.4999999999999999E-2</v>
      </c>
      <c r="AI53" s="1803" t="s">
        <v>657</v>
      </c>
      <c r="AJ53" s="131" t="s">
        <v>658</v>
      </c>
      <c r="AK53" s="1802" t="s">
        <v>339</v>
      </c>
      <c r="AL53" s="63" t="s">
        <v>69</v>
      </c>
      <c r="AM53" s="112" t="s">
        <v>471</v>
      </c>
      <c r="AN53" s="63" t="s">
        <v>659</v>
      </c>
      <c r="AO53" s="112" t="s">
        <v>20</v>
      </c>
      <c r="AP53" s="113" t="s">
        <v>660</v>
      </c>
      <c r="AQ53" s="113">
        <v>17</v>
      </c>
      <c r="AR53" s="113"/>
      <c r="AS53" s="113"/>
      <c r="AT53" s="114">
        <v>44927</v>
      </c>
      <c r="AU53" s="114">
        <v>47848</v>
      </c>
      <c r="AV53" s="113">
        <v>5</v>
      </c>
      <c r="AW53" s="113">
        <v>5</v>
      </c>
      <c r="AX53" s="113">
        <v>5</v>
      </c>
      <c r="AY53" s="113">
        <v>5</v>
      </c>
      <c r="AZ53" s="113">
        <v>5</v>
      </c>
      <c r="BA53" s="113">
        <v>5</v>
      </c>
      <c r="BB53" s="113">
        <v>5</v>
      </c>
      <c r="BC53" s="113">
        <v>5</v>
      </c>
      <c r="BD53" s="113"/>
      <c r="BE53" s="113"/>
      <c r="BF53" s="113"/>
      <c r="BG53" s="113"/>
      <c r="BH53" s="113"/>
      <c r="BI53" s="113"/>
      <c r="BJ53" s="113"/>
      <c r="BK53" s="113"/>
      <c r="BL53" s="113"/>
      <c r="BM53" s="113"/>
      <c r="BN53" s="115">
        <f>SUM(AV53:BL53)</f>
        <v>40</v>
      </c>
      <c r="BO53" s="92">
        <v>8200000</v>
      </c>
      <c r="BP53" s="92"/>
      <c r="BQ53" s="93" t="s">
        <v>76</v>
      </c>
      <c r="BR53" s="89">
        <v>7757</v>
      </c>
      <c r="BS53" s="92">
        <v>8400000</v>
      </c>
      <c r="BT53" s="92"/>
      <c r="BU53" s="93" t="s">
        <v>76</v>
      </c>
      <c r="BV53" s="89">
        <v>7757</v>
      </c>
      <c r="BW53" s="92">
        <v>8700000</v>
      </c>
      <c r="BX53" s="92"/>
      <c r="BY53" s="93"/>
      <c r="BZ53" s="93"/>
      <c r="CA53" s="92">
        <v>8900000</v>
      </c>
      <c r="CB53" s="92"/>
      <c r="CC53" s="93"/>
      <c r="CD53" s="93"/>
      <c r="CE53" s="92">
        <v>9200000</v>
      </c>
      <c r="CF53" s="92"/>
      <c r="CG53" s="93"/>
      <c r="CH53" s="93"/>
      <c r="CI53" s="92">
        <v>9500000</v>
      </c>
      <c r="CJ53" s="92"/>
      <c r="CK53" s="93"/>
      <c r="CL53" s="93"/>
      <c r="CM53" s="92">
        <v>9700000</v>
      </c>
      <c r="CN53" s="92"/>
      <c r="CO53" s="93"/>
      <c r="CP53" s="93"/>
      <c r="CQ53" s="92">
        <v>10000000</v>
      </c>
      <c r="CR53" s="92"/>
      <c r="CS53" s="113"/>
      <c r="CT53" s="113"/>
      <c r="CU53" s="92"/>
      <c r="CV53" s="99"/>
      <c r="CW53" s="63"/>
      <c r="CX53" s="26"/>
      <c r="CY53" s="92"/>
      <c r="CZ53" s="99"/>
      <c r="DA53" s="63"/>
      <c r="DB53" s="26"/>
      <c r="DC53" s="92"/>
      <c r="DD53" s="99"/>
      <c r="DE53" s="63"/>
      <c r="DF53" s="26"/>
      <c r="DG53" s="92"/>
      <c r="DH53" s="99"/>
      <c r="DI53" s="63"/>
      <c r="DJ53" s="26"/>
      <c r="DK53" s="92"/>
      <c r="DL53" s="99"/>
      <c r="DM53" s="63"/>
      <c r="DN53" s="26"/>
      <c r="DO53" s="92"/>
      <c r="DP53" s="99"/>
      <c r="DQ53" s="63"/>
      <c r="DR53" s="26"/>
      <c r="DS53" s="92"/>
      <c r="DT53" s="99"/>
      <c r="DU53" s="63"/>
      <c r="DV53" s="26"/>
      <c r="DW53" s="92"/>
      <c r="DX53" s="99"/>
      <c r="DY53" s="63"/>
      <c r="DZ53" s="26"/>
      <c r="EA53" s="92"/>
      <c r="EB53" s="99"/>
      <c r="EC53" s="63"/>
      <c r="ED53" s="26"/>
      <c r="EE53" s="92"/>
      <c r="EF53" s="99"/>
      <c r="EG53" s="63"/>
      <c r="EH53" s="26"/>
      <c r="EI53" s="92">
        <f t="shared" si="4"/>
        <v>72600000</v>
      </c>
      <c r="EJ53" s="63" t="s">
        <v>33</v>
      </c>
      <c r="EK53" s="63" t="s">
        <v>56</v>
      </c>
      <c r="EL53" s="63" t="s">
        <v>661</v>
      </c>
      <c r="EM53" s="63" t="s">
        <v>662</v>
      </c>
      <c r="EN53" s="63" t="s">
        <v>663</v>
      </c>
      <c r="EO53" s="116" t="s">
        <v>664</v>
      </c>
      <c r="EP53" s="113" t="s">
        <v>35</v>
      </c>
      <c r="EQ53" s="26" t="s">
        <v>376</v>
      </c>
      <c r="ER53" s="26" t="s">
        <v>377</v>
      </c>
      <c r="ES53" s="131" t="s">
        <v>498</v>
      </c>
      <c r="ET53" s="67" t="s">
        <v>379</v>
      </c>
      <c r="EU53" s="67" t="s">
        <v>499</v>
      </c>
    </row>
    <row r="54" spans="1:151" s="1045" customFormat="1" ht="111.75" customHeight="1">
      <c r="A54" s="26" t="s">
        <v>665</v>
      </c>
      <c r="B54" s="1795">
        <v>0.2</v>
      </c>
      <c r="C54" s="26" t="s">
        <v>666</v>
      </c>
      <c r="D54" s="103">
        <v>0.2</v>
      </c>
      <c r="E54" s="26" t="s">
        <v>667</v>
      </c>
      <c r="F54" s="1053" t="s">
        <v>668</v>
      </c>
      <c r="G54" s="26" t="s">
        <v>335</v>
      </c>
      <c r="H54" s="26" t="s">
        <v>26</v>
      </c>
      <c r="I54" s="26">
        <v>0.04</v>
      </c>
      <c r="J54" s="26">
        <v>2022</v>
      </c>
      <c r="K54" s="48">
        <v>2026</v>
      </c>
      <c r="L54" s="91">
        <v>2040</v>
      </c>
      <c r="M54" s="26"/>
      <c r="N54" s="117"/>
      <c r="O54" s="117"/>
      <c r="P54" s="117"/>
      <c r="Q54" s="26">
        <v>0.05</v>
      </c>
      <c r="R54" s="117"/>
      <c r="S54" s="117"/>
      <c r="T54" s="117"/>
      <c r="U54" s="26">
        <v>0.06</v>
      </c>
      <c r="V54" s="117"/>
      <c r="W54" s="117"/>
      <c r="X54" s="117"/>
      <c r="Y54" s="26">
        <v>7.0000000000000007E-2</v>
      </c>
      <c r="Z54" s="117"/>
      <c r="AA54" s="117"/>
      <c r="AB54" s="117"/>
      <c r="AC54" s="117"/>
      <c r="AD54" s="117"/>
      <c r="AE54" s="26">
        <v>0.08</v>
      </c>
      <c r="AF54" s="26">
        <v>0.08</v>
      </c>
      <c r="AG54" s="1803" t="s">
        <v>669</v>
      </c>
      <c r="AH54" s="1816">
        <v>8.0000000000000002E-3</v>
      </c>
      <c r="AI54" s="1803" t="s">
        <v>670</v>
      </c>
      <c r="AJ54" s="131" t="s">
        <v>671</v>
      </c>
      <c r="AK54" s="1802" t="s">
        <v>339</v>
      </c>
      <c r="AL54" s="26" t="s">
        <v>72</v>
      </c>
      <c r="AM54" s="26" t="s">
        <v>672</v>
      </c>
      <c r="AN54" s="26" t="s">
        <v>673</v>
      </c>
      <c r="AO54" s="26" t="s">
        <v>20</v>
      </c>
      <c r="AP54" s="63" t="s">
        <v>374</v>
      </c>
      <c r="AQ54" s="26">
        <v>27</v>
      </c>
      <c r="AR54" s="26"/>
      <c r="AS54" s="73"/>
      <c r="AT54" s="110">
        <v>44927</v>
      </c>
      <c r="AU54" s="110">
        <v>51501</v>
      </c>
      <c r="AV54" s="26">
        <v>40</v>
      </c>
      <c r="AW54" s="26">
        <v>40</v>
      </c>
      <c r="AX54" s="26">
        <v>40</v>
      </c>
      <c r="AY54" s="26">
        <v>40</v>
      </c>
      <c r="AZ54" s="26">
        <v>40</v>
      </c>
      <c r="BA54" s="26">
        <v>40</v>
      </c>
      <c r="BB54" s="26">
        <v>40</v>
      </c>
      <c r="BC54" s="26">
        <v>40</v>
      </c>
      <c r="BD54" s="26">
        <v>40</v>
      </c>
      <c r="BE54" s="26">
        <v>40</v>
      </c>
      <c r="BF54" s="26">
        <v>40</v>
      </c>
      <c r="BG54" s="26">
        <v>40</v>
      </c>
      <c r="BH54" s="26">
        <v>40</v>
      </c>
      <c r="BI54" s="26">
        <v>40</v>
      </c>
      <c r="BJ54" s="26">
        <v>40</v>
      </c>
      <c r="BK54" s="26">
        <v>40</v>
      </c>
      <c r="BL54" s="26">
        <v>40</v>
      </c>
      <c r="BM54" s="26">
        <v>40</v>
      </c>
      <c r="BN54" s="115">
        <f t="shared" ref="BN54:BN56" si="7">SUM(AV54:BM54)</f>
        <v>720</v>
      </c>
      <c r="BO54" s="92">
        <v>218536793.09999999</v>
      </c>
      <c r="BP54" s="92"/>
      <c r="BQ54" s="93"/>
      <c r="BR54" s="89">
        <v>7880</v>
      </c>
      <c r="BS54" s="92">
        <v>225926926.19999999</v>
      </c>
      <c r="BT54" s="92"/>
      <c r="BU54" s="93"/>
      <c r="BV54" s="89">
        <v>7880</v>
      </c>
      <c r="BW54" s="92">
        <v>233317059.30000001</v>
      </c>
      <c r="BX54" s="92"/>
      <c r="BY54" s="93"/>
      <c r="BZ54" s="93"/>
      <c r="CA54" s="92">
        <v>240707192.40000001</v>
      </c>
      <c r="CB54" s="92"/>
      <c r="CC54" s="93"/>
      <c r="CD54" s="93"/>
      <c r="CE54" s="92">
        <v>248097325.5</v>
      </c>
      <c r="CF54" s="92"/>
      <c r="CG54" s="93"/>
      <c r="CH54" s="93"/>
      <c r="CI54" s="92">
        <v>255487458.59999999</v>
      </c>
      <c r="CJ54" s="92"/>
      <c r="CK54" s="93"/>
      <c r="CL54" s="93"/>
      <c r="CM54" s="92">
        <v>262877591.69999999</v>
      </c>
      <c r="CN54" s="92"/>
      <c r="CO54" s="93"/>
      <c r="CP54" s="93"/>
      <c r="CQ54" s="92">
        <v>270267724.80000001</v>
      </c>
      <c r="CR54" s="99"/>
      <c r="CS54" s="88"/>
      <c r="CT54" s="26"/>
      <c r="CU54" s="92">
        <v>277657857.89999998</v>
      </c>
      <c r="CV54" s="99"/>
      <c r="CW54" s="88"/>
      <c r="CX54" s="26"/>
      <c r="CY54" s="92">
        <v>285047991</v>
      </c>
      <c r="CZ54" s="99"/>
      <c r="DA54" s="88"/>
      <c r="DB54" s="26"/>
      <c r="DC54" s="92">
        <v>292438124.10000002</v>
      </c>
      <c r="DD54" s="99"/>
      <c r="DE54" s="88"/>
      <c r="DF54" s="26"/>
      <c r="DG54" s="92">
        <v>299828257.19999999</v>
      </c>
      <c r="DH54" s="99"/>
      <c r="DI54" s="88"/>
      <c r="DJ54" s="26"/>
      <c r="DK54" s="92">
        <v>307218390.30000001</v>
      </c>
      <c r="DL54" s="99"/>
      <c r="DM54" s="88"/>
      <c r="DN54" s="26"/>
      <c r="DO54" s="92">
        <v>314608523.39999998</v>
      </c>
      <c r="DP54" s="99"/>
      <c r="DQ54" s="88"/>
      <c r="DR54" s="26"/>
      <c r="DS54" s="92">
        <v>321998656.5</v>
      </c>
      <c r="DT54" s="99"/>
      <c r="DU54" s="88"/>
      <c r="DV54" s="26"/>
      <c r="DW54" s="92">
        <v>329388789.60000002</v>
      </c>
      <c r="DX54" s="99"/>
      <c r="DY54" s="88"/>
      <c r="DZ54" s="26"/>
      <c r="EA54" s="92">
        <v>336778922.69999999</v>
      </c>
      <c r="EB54" s="99"/>
      <c r="EC54" s="88"/>
      <c r="ED54" s="26"/>
      <c r="EE54" s="92">
        <v>344169055.80000001</v>
      </c>
      <c r="EF54" s="99"/>
      <c r="EG54" s="88"/>
      <c r="EH54" s="26"/>
      <c r="EI54" s="92">
        <f t="shared" si="4"/>
        <v>5064352640.1000004</v>
      </c>
      <c r="EJ54" s="26" t="s">
        <v>35</v>
      </c>
      <c r="EK54" s="26" t="s">
        <v>376</v>
      </c>
      <c r="EL54" s="26" t="s">
        <v>377</v>
      </c>
      <c r="EM54" s="67" t="s">
        <v>378</v>
      </c>
      <c r="EN54" s="67" t="s">
        <v>379</v>
      </c>
      <c r="EO54" s="67" t="s">
        <v>380</v>
      </c>
      <c r="EP54" s="26"/>
      <c r="EQ54" s="26"/>
      <c r="ER54" s="26"/>
      <c r="ES54" s="26"/>
      <c r="ET54" s="26"/>
      <c r="EU54" s="118"/>
    </row>
    <row r="55" spans="1:151" s="1045" customFormat="1" ht="107.25" customHeight="1">
      <c r="A55" s="36" t="s">
        <v>665</v>
      </c>
      <c r="B55" s="1795"/>
      <c r="C55" s="26" t="s">
        <v>666</v>
      </c>
      <c r="D55" s="103"/>
      <c r="E55" s="26" t="s">
        <v>667</v>
      </c>
      <c r="F55" s="1053" t="s">
        <v>668</v>
      </c>
      <c r="G55" s="26" t="s">
        <v>335</v>
      </c>
      <c r="H55" s="26" t="s">
        <v>26</v>
      </c>
      <c r="I55" s="26">
        <v>0.04</v>
      </c>
      <c r="J55" s="26">
        <v>2022</v>
      </c>
      <c r="K55" s="48">
        <v>2026</v>
      </c>
      <c r="L55" s="91">
        <v>2040</v>
      </c>
      <c r="M55" s="26"/>
      <c r="N55" s="117"/>
      <c r="O55" s="117"/>
      <c r="P55" s="117"/>
      <c r="Q55" s="26">
        <v>0.05</v>
      </c>
      <c r="R55" s="117"/>
      <c r="S55" s="117"/>
      <c r="T55" s="117"/>
      <c r="U55" s="26">
        <v>0.06</v>
      </c>
      <c r="V55" s="117"/>
      <c r="W55" s="117"/>
      <c r="X55" s="117"/>
      <c r="Y55" s="26">
        <v>7.0000000000000007E-2</v>
      </c>
      <c r="Z55" s="117"/>
      <c r="AA55" s="117"/>
      <c r="AB55" s="117"/>
      <c r="AC55" s="117"/>
      <c r="AD55" s="117"/>
      <c r="AE55" s="26">
        <v>0.08</v>
      </c>
      <c r="AF55" s="26">
        <v>0.08</v>
      </c>
      <c r="AG55" s="1803" t="s">
        <v>674</v>
      </c>
      <c r="AH55" s="1816">
        <v>1.4999999999999999E-2</v>
      </c>
      <c r="AI55" s="1803" t="s">
        <v>675</v>
      </c>
      <c r="AJ55" s="131" t="s">
        <v>676</v>
      </c>
      <c r="AK55" s="1802" t="s">
        <v>339</v>
      </c>
      <c r="AL55" s="26" t="s">
        <v>67</v>
      </c>
      <c r="AM55" s="26" t="s">
        <v>677</v>
      </c>
      <c r="AN55" s="26" t="s">
        <v>673</v>
      </c>
      <c r="AO55" s="26" t="s">
        <v>20</v>
      </c>
      <c r="AP55" s="63" t="s">
        <v>374</v>
      </c>
      <c r="AQ55" s="26">
        <v>27</v>
      </c>
      <c r="AR55" s="119">
        <v>0.09</v>
      </c>
      <c r="AS55" s="26">
        <v>2021</v>
      </c>
      <c r="AT55" s="110">
        <v>45292</v>
      </c>
      <c r="AU55" s="110">
        <v>51501</v>
      </c>
      <c r="AV55" s="95"/>
      <c r="AW55" s="120">
        <v>0.08</v>
      </c>
      <c r="AX55" s="95"/>
      <c r="AY55" s="95"/>
      <c r="AZ55" s="95"/>
      <c r="BA55" s="121">
        <v>0.08</v>
      </c>
      <c r="BB55" s="95"/>
      <c r="BC55" s="95"/>
      <c r="BD55" s="95"/>
      <c r="BE55" s="121">
        <v>0.08</v>
      </c>
      <c r="BF55" s="95"/>
      <c r="BG55" s="95"/>
      <c r="BH55" s="95"/>
      <c r="BI55" s="121">
        <v>0.08</v>
      </c>
      <c r="BJ55" s="95"/>
      <c r="BK55" s="95"/>
      <c r="BL55" s="95"/>
      <c r="BM55" s="121">
        <v>0.08</v>
      </c>
      <c r="BN55" s="121">
        <f t="shared" si="7"/>
        <v>0.4</v>
      </c>
      <c r="BO55" s="92"/>
      <c r="BP55" s="92"/>
      <c r="BQ55" s="93"/>
      <c r="BR55" s="89"/>
      <c r="BS55" s="92">
        <v>583321200</v>
      </c>
      <c r="BT55" s="92"/>
      <c r="BU55" s="93"/>
      <c r="BV55" s="89">
        <v>7880</v>
      </c>
      <c r="BW55" s="92">
        <v>602401800</v>
      </c>
      <c r="BX55" s="92"/>
      <c r="BY55" s="93"/>
      <c r="BZ55" s="93"/>
      <c r="CA55" s="92">
        <v>621482400</v>
      </c>
      <c r="CB55" s="92"/>
      <c r="CC55" s="93"/>
      <c r="CD55" s="93"/>
      <c r="CE55" s="92">
        <v>640563000</v>
      </c>
      <c r="CF55" s="92"/>
      <c r="CG55" s="93"/>
      <c r="CH55" s="93"/>
      <c r="CI55" s="92">
        <v>659643600</v>
      </c>
      <c r="CJ55" s="92"/>
      <c r="CK55" s="93"/>
      <c r="CL55" s="93"/>
      <c r="CM55" s="92">
        <v>678724200</v>
      </c>
      <c r="CN55" s="92"/>
      <c r="CO55" s="93"/>
      <c r="CP55" s="93"/>
      <c r="CQ55" s="92">
        <v>697804800</v>
      </c>
      <c r="CR55" s="99"/>
      <c r="CS55" s="88"/>
      <c r="CT55" s="26"/>
      <c r="CU55" s="92">
        <v>716885400</v>
      </c>
      <c r="CV55" s="99"/>
      <c r="CW55" s="88"/>
      <c r="CX55" s="26"/>
      <c r="CY55" s="92">
        <v>735966000</v>
      </c>
      <c r="CZ55" s="99"/>
      <c r="DA55" s="88"/>
      <c r="DB55" s="26"/>
      <c r="DC55" s="92">
        <v>755046600</v>
      </c>
      <c r="DD55" s="99"/>
      <c r="DE55" s="88"/>
      <c r="DF55" s="26"/>
      <c r="DG55" s="92">
        <v>774127200</v>
      </c>
      <c r="DH55" s="99"/>
      <c r="DI55" s="88"/>
      <c r="DJ55" s="26"/>
      <c r="DK55" s="92">
        <v>793207800</v>
      </c>
      <c r="DL55" s="99"/>
      <c r="DM55" s="88"/>
      <c r="DN55" s="26"/>
      <c r="DO55" s="92">
        <v>812288400</v>
      </c>
      <c r="DP55" s="99"/>
      <c r="DQ55" s="88"/>
      <c r="DR55" s="26"/>
      <c r="DS55" s="92">
        <v>831369000</v>
      </c>
      <c r="DT55" s="99"/>
      <c r="DU55" s="88"/>
      <c r="DV55" s="26"/>
      <c r="DW55" s="92">
        <v>850449600</v>
      </c>
      <c r="DX55" s="99"/>
      <c r="DY55" s="88"/>
      <c r="DZ55" s="26"/>
      <c r="EA55" s="92">
        <v>869530200</v>
      </c>
      <c r="EB55" s="99"/>
      <c r="EC55" s="88"/>
      <c r="ED55" s="26"/>
      <c r="EE55" s="92">
        <v>888610800</v>
      </c>
      <c r="EF55" s="99"/>
      <c r="EG55" s="88"/>
      <c r="EH55" s="26"/>
      <c r="EI55" s="92">
        <f t="shared" si="4"/>
        <v>12511422000</v>
      </c>
      <c r="EJ55" s="26" t="s">
        <v>35</v>
      </c>
      <c r="EK55" s="26" t="s">
        <v>376</v>
      </c>
      <c r="EL55" s="26" t="s">
        <v>377</v>
      </c>
      <c r="EM55" s="67" t="s">
        <v>378</v>
      </c>
      <c r="EN55" s="67" t="s">
        <v>379</v>
      </c>
      <c r="EO55" s="67" t="s">
        <v>380</v>
      </c>
      <c r="EP55" s="98"/>
      <c r="EQ55" s="26"/>
      <c r="ER55" s="26"/>
      <c r="ES55" s="26"/>
      <c r="ET55" s="26"/>
      <c r="EU55" s="122"/>
    </row>
    <row r="56" spans="1:151" s="1045" customFormat="1" ht="136.5" customHeight="1">
      <c r="A56" s="36" t="s">
        <v>665</v>
      </c>
      <c r="B56" s="1795"/>
      <c r="C56" s="26" t="s">
        <v>666</v>
      </c>
      <c r="D56" s="103"/>
      <c r="E56" s="26" t="s">
        <v>667</v>
      </c>
      <c r="F56" s="1053" t="s">
        <v>668</v>
      </c>
      <c r="G56" s="26" t="s">
        <v>335</v>
      </c>
      <c r="H56" s="26" t="s">
        <v>26</v>
      </c>
      <c r="I56" s="26">
        <v>0.04</v>
      </c>
      <c r="J56" s="26">
        <v>2022</v>
      </c>
      <c r="K56" s="48">
        <v>2026</v>
      </c>
      <c r="L56" s="91">
        <v>2040</v>
      </c>
      <c r="M56" s="26"/>
      <c r="N56" s="109"/>
      <c r="O56" s="109"/>
      <c r="P56" s="109"/>
      <c r="Q56" s="26">
        <v>0.05</v>
      </c>
      <c r="R56" s="109"/>
      <c r="S56" s="109"/>
      <c r="T56" s="109"/>
      <c r="U56" s="26">
        <v>0.06</v>
      </c>
      <c r="V56" s="109"/>
      <c r="W56" s="109"/>
      <c r="X56" s="109"/>
      <c r="Y56" s="26">
        <v>7.0000000000000007E-2</v>
      </c>
      <c r="Z56" s="109"/>
      <c r="AA56" s="109"/>
      <c r="AB56" s="109"/>
      <c r="AC56" s="109"/>
      <c r="AD56" s="109"/>
      <c r="AE56" s="26">
        <v>0.08</v>
      </c>
      <c r="AF56" s="26">
        <v>0.08</v>
      </c>
      <c r="AG56" s="1803" t="s">
        <v>678</v>
      </c>
      <c r="AH56" s="1816">
        <v>1.4999999999999999E-2</v>
      </c>
      <c r="AI56" s="1803" t="s">
        <v>679</v>
      </c>
      <c r="AJ56" s="131" t="s">
        <v>680</v>
      </c>
      <c r="AK56" s="1802" t="s">
        <v>339</v>
      </c>
      <c r="AL56" s="98" t="s">
        <v>57</v>
      </c>
      <c r="AM56" s="98" t="s">
        <v>681</v>
      </c>
      <c r="AN56" s="98" t="s">
        <v>1</v>
      </c>
      <c r="AO56" s="98" t="s">
        <v>20</v>
      </c>
      <c r="AP56" s="98"/>
      <c r="AQ56" s="98"/>
      <c r="AR56" s="101"/>
      <c r="AS56" s="98"/>
      <c r="AT56" s="90">
        <v>45200</v>
      </c>
      <c r="AU56" s="90">
        <v>48488</v>
      </c>
      <c r="AV56" s="101">
        <v>0.1</v>
      </c>
      <c r="AW56" s="101">
        <v>0.1</v>
      </c>
      <c r="AX56" s="101">
        <v>0.1</v>
      </c>
      <c r="AY56" s="101">
        <v>0.1</v>
      </c>
      <c r="AZ56" s="101">
        <v>0.1</v>
      </c>
      <c r="BA56" s="101">
        <v>0.1</v>
      </c>
      <c r="BB56" s="101">
        <v>0.1</v>
      </c>
      <c r="BC56" s="101">
        <v>0.1</v>
      </c>
      <c r="BD56" s="101">
        <v>0.1</v>
      </c>
      <c r="BE56" s="101">
        <v>0.1</v>
      </c>
      <c r="BF56" s="101"/>
      <c r="BG56" s="101"/>
      <c r="BH56" s="101"/>
      <c r="BI56" s="95"/>
      <c r="BJ56" s="95"/>
      <c r="BK56" s="95"/>
      <c r="BL56" s="95"/>
      <c r="BM56" s="95"/>
      <c r="BN56" s="101">
        <f t="shared" si="7"/>
        <v>0.99999999999999989</v>
      </c>
      <c r="BO56" s="92">
        <v>1500000000</v>
      </c>
      <c r="BP56" s="92"/>
      <c r="BQ56" s="93" t="s">
        <v>353</v>
      </c>
      <c r="BR56" s="89" t="s">
        <v>408</v>
      </c>
      <c r="BS56" s="92">
        <v>1500000000</v>
      </c>
      <c r="BT56" s="92"/>
      <c r="BU56" s="93" t="s">
        <v>353</v>
      </c>
      <c r="BV56" s="89"/>
      <c r="BW56" s="92">
        <v>1500000000</v>
      </c>
      <c r="BX56" s="92"/>
      <c r="BY56" s="93" t="s">
        <v>353</v>
      </c>
      <c r="BZ56" s="93"/>
      <c r="CA56" s="92">
        <v>1500000000</v>
      </c>
      <c r="CB56" s="92"/>
      <c r="CC56" s="93" t="s">
        <v>353</v>
      </c>
      <c r="CD56" s="93"/>
      <c r="CE56" s="92">
        <v>1500000000</v>
      </c>
      <c r="CF56" s="92"/>
      <c r="CG56" s="93" t="s">
        <v>353</v>
      </c>
      <c r="CH56" s="93"/>
      <c r="CI56" s="92">
        <v>1500000000</v>
      </c>
      <c r="CJ56" s="92"/>
      <c r="CK56" s="93" t="s">
        <v>353</v>
      </c>
      <c r="CL56" s="93"/>
      <c r="CM56" s="92">
        <v>1500000000</v>
      </c>
      <c r="CN56" s="92"/>
      <c r="CO56" s="93" t="s">
        <v>353</v>
      </c>
      <c r="CP56" s="93"/>
      <c r="CQ56" s="92">
        <v>1500000000</v>
      </c>
      <c r="CR56" s="102"/>
      <c r="CS56" s="98" t="s">
        <v>353</v>
      </c>
      <c r="CT56" s="98"/>
      <c r="CU56" s="92">
        <v>1500000000</v>
      </c>
      <c r="CV56" s="102"/>
      <c r="CW56" s="98" t="s">
        <v>353</v>
      </c>
      <c r="CX56" s="98"/>
      <c r="CY56" s="92">
        <v>1500000000</v>
      </c>
      <c r="CZ56" s="102"/>
      <c r="DA56" s="98" t="s">
        <v>353</v>
      </c>
      <c r="DB56" s="98"/>
      <c r="DC56" s="102"/>
      <c r="DD56" s="102"/>
      <c r="DE56" s="98"/>
      <c r="DF56" s="98"/>
      <c r="DG56" s="102"/>
      <c r="DH56" s="102"/>
      <c r="DI56" s="98"/>
      <c r="DJ56" s="98"/>
      <c r="DK56" s="102"/>
      <c r="DL56" s="102"/>
      <c r="DM56" s="98"/>
      <c r="DN56" s="98"/>
      <c r="DO56" s="102"/>
      <c r="DP56" s="102"/>
      <c r="DQ56" s="98"/>
      <c r="DR56" s="123"/>
      <c r="DS56" s="99"/>
      <c r="DT56" s="99"/>
      <c r="DU56" s="123"/>
      <c r="DV56" s="123"/>
      <c r="DW56" s="99"/>
      <c r="DX56" s="99"/>
      <c r="DY56" s="123"/>
      <c r="DZ56" s="123"/>
      <c r="EA56" s="99"/>
      <c r="EB56" s="99"/>
      <c r="EC56" s="123"/>
      <c r="ED56" s="123"/>
      <c r="EE56" s="99"/>
      <c r="EF56" s="99"/>
      <c r="EG56" s="123"/>
      <c r="EH56" s="123"/>
      <c r="EI56" s="92">
        <f t="shared" si="4"/>
        <v>15000000000</v>
      </c>
      <c r="EJ56" s="98" t="s">
        <v>342</v>
      </c>
      <c r="EK56" s="98" t="s">
        <v>343</v>
      </c>
      <c r="EL56" s="98" t="s">
        <v>354</v>
      </c>
      <c r="EM56" s="98" t="s">
        <v>355</v>
      </c>
      <c r="EN56" s="26" t="s">
        <v>356</v>
      </c>
      <c r="EO56" s="1052" t="s">
        <v>357</v>
      </c>
      <c r="EP56" s="98" t="s">
        <v>342</v>
      </c>
      <c r="EQ56" s="98" t="s">
        <v>343</v>
      </c>
      <c r="ER56" s="98" t="s">
        <v>358</v>
      </c>
      <c r="ES56" s="98" t="s">
        <v>359</v>
      </c>
      <c r="ET56" s="98" t="s">
        <v>360</v>
      </c>
      <c r="EU56" s="1052" t="s">
        <v>361</v>
      </c>
    </row>
    <row r="57" spans="1:151" s="1045" customFormat="1" ht="93" customHeight="1">
      <c r="A57" s="36" t="s">
        <v>665</v>
      </c>
      <c r="B57" s="1795"/>
      <c r="C57" s="26" t="s">
        <v>666</v>
      </c>
      <c r="D57" s="103"/>
      <c r="E57" s="26" t="s">
        <v>667</v>
      </c>
      <c r="F57" s="1053" t="s">
        <v>668</v>
      </c>
      <c r="G57" s="26" t="s">
        <v>335</v>
      </c>
      <c r="H57" s="26" t="s">
        <v>26</v>
      </c>
      <c r="I57" s="26">
        <v>0.04</v>
      </c>
      <c r="J57" s="26">
        <v>2022</v>
      </c>
      <c r="K57" s="48">
        <v>2026</v>
      </c>
      <c r="L57" s="91">
        <v>2040</v>
      </c>
      <c r="M57" s="26"/>
      <c r="N57" s="109"/>
      <c r="O57" s="109"/>
      <c r="P57" s="109"/>
      <c r="Q57" s="26">
        <v>0.05</v>
      </c>
      <c r="R57" s="109"/>
      <c r="S57" s="109"/>
      <c r="T57" s="109"/>
      <c r="U57" s="26">
        <v>0.06</v>
      </c>
      <c r="V57" s="109"/>
      <c r="W57" s="109"/>
      <c r="X57" s="109"/>
      <c r="Y57" s="26">
        <v>7.0000000000000007E-2</v>
      </c>
      <c r="Z57" s="109"/>
      <c r="AA57" s="109"/>
      <c r="AB57" s="109"/>
      <c r="AC57" s="109"/>
      <c r="AD57" s="109"/>
      <c r="AE57" s="26">
        <v>0.08</v>
      </c>
      <c r="AF57" s="26">
        <v>0.08</v>
      </c>
      <c r="AG57" s="1803" t="s">
        <v>682</v>
      </c>
      <c r="AH57" s="1816">
        <v>1.2E-2</v>
      </c>
      <c r="AI57" s="1803" t="s">
        <v>683</v>
      </c>
      <c r="AJ57" s="131" t="s">
        <v>684</v>
      </c>
      <c r="AK57" s="1802" t="s">
        <v>339</v>
      </c>
      <c r="AL57" s="98" t="s">
        <v>57</v>
      </c>
      <c r="AM57" s="98" t="s">
        <v>681</v>
      </c>
      <c r="AN57" s="98" t="s">
        <v>1</v>
      </c>
      <c r="AO57" s="98" t="s">
        <v>23</v>
      </c>
      <c r="AP57" s="98"/>
      <c r="AQ57" s="98"/>
      <c r="AR57" s="98">
        <v>28</v>
      </c>
      <c r="AS57" s="98">
        <v>2022</v>
      </c>
      <c r="AT57" s="90">
        <v>45290</v>
      </c>
      <c r="AU57" s="90">
        <v>48943</v>
      </c>
      <c r="AV57" s="98">
        <v>28</v>
      </c>
      <c r="AW57" s="98">
        <v>28</v>
      </c>
      <c r="AX57" s="98">
        <v>28</v>
      </c>
      <c r="AY57" s="98">
        <v>28</v>
      </c>
      <c r="AZ57" s="98">
        <v>28</v>
      </c>
      <c r="BA57" s="98">
        <v>28</v>
      </c>
      <c r="BB57" s="98">
        <v>28</v>
      </c>
      <c r="BC57" s="98">
        <v>28</v>
      </c>
      <c r="BD57" s="98">
        <v>28</v>
      </c>
      <c r="BE57" s="98">
        <v>28</v>
      </c>
      <c r="BF57" s="98">
        <v>28</v>
      </c>
      <c r="BG57" s="101"/>
      <c r="BH57" s="101"/>
      <c r="BI57" s="101"/>
      <c r="BJ57" s="101"/>
      <c r="BK57" s="95"/>
      <c r="BL57" s="95"/>
      <c r="BM57" s="95"/>
      <c r="BN57" s="98">
        <v>28</v>
      </c>
      <c r="BO57" s="92">
        <v>504000000</v>
      </c>
      <c r="BP57" s="92"/>
      <c r="BQ57" s="93" t="s">
        <v>353</v>
      </c>
      <c r="BR57" s="89" t="s">
        <v>408</v>
      </c>
      <c r="BS57" s="92">
        <v>504000000</v>
      </c>
      <c r="BT57" s="92"/>
      <c r="BU57" s="93" t="s">
        <v>353</v>
      </c>
      <c r="BV57" s="89"/>
      <c r="BW57" s="92">
        <v>504000000</v>
      </c>
      <c r="BX57" s="92"/>
      <c r="BY57" s="93" t="s">
        <v>353</v>
      </c>
      <c r="BZ57" s="93"/>
      <c r="CA57" s="92">
        <v>504000000</v>
      </c>
      <c r="CB57" s="92"/>
      <c r="CC57" s="93" t="s">
        <v>353</v>
      </c>
      <c r="CD57" s="93"/>
      <c r="CE57" s="92">
        <v>504000000</v>
      </c>
      <c r="CF57" s="92"/>
      <c r="CG57" s="93" t="s">
        <v>353</v>
      </c>
      <c r="CH57" s="93"/>
      <c r="CI57" s="92">
        <v>504000000</v>
      </c>
      <c r="CJ57" s="92"/>
      <c r="CK57" s="93" t="s">
        <v>353</v>
      </c>
      <c r="CL57" s="93"/>
      <c r="CM57" s="92">
        <v>504000000</v>
      </c>
      <c r="CN57" s="92"/>
      <c r="CO57" s="93" t="s">
        <v>353</v>
      </c>
      <c r="CP57" s="93"/>
      <c r="CQ57" s="92">
        <v>504000000</v>
      </c>
      <c r="CR57" s="102"/>
      <c r="CS57" s="98" t="s">
        <v>353</v>
      </c>
      <c r="CT57" s="98"/>
      <c r="CU57" s="92">
        <v>504000000</v>
      </c>
      <c r="CV57" s="102"/>
      <c r="CW57" s="98" t="s">
        <v>353</v>
      </c>
      <c r="CX57" s="98"/>
      <c r="CY57" s="92">
        <v>504000000</v>
      </c>
      <c r="CZ57" s="102"/>
      <c r="DA57" s="98" t="s">
        <v>353</v>
      </c>
      <c r="DB57" s="98"/>
      <c r="DC57" s="92">
        <v>504000000</v>
      </c>
      <c r="DD57" s="102"/>
      <c r="DE57" s="98" t="s">
        <v>353</v>
      </c>
      <c r="DF57" s="98"/>
      <c r="DG57" s="102"/>
      <c r="DH57" s="102"/>
      <c r="DI57" s="98"/>
      <c r="DJ57" s="98"/>
      <c r="DK57" s="102"/>
      <c r="DL57" s="102"/>
      <c r="DM57" s="98"/>
      <c r="DN57" s="98"/>
      <c r="DO57" s="102"/>
      <c r="DP57" s="102"/>
      <c r="DQ57" s="98"/>
      <c r="DR57" s="98"/>
      <c r="DS57" s="102"/>
      <c r="DT57" s="102"/>
      <c r="DU57" s="98"/>
      <c r="DV57" s="98"/>
      <c r="DW57" s="102"/>
      <c r="DX57" s="102"/>
      <c r="DY57" s="98"/>
      <c r="DZ57" s="98"/>
      <c r="EA57" s="99"/>
      <c r="EB57" s="99"/>
      <c r="EC57" s="26"/>
      <c r="ED57" s="26"/>
      <c r="EE57" s="99"/>
      <c r="EF57" s="99"/>
      <c r="EG57" s="26"/>
      <c r="EH57" s="26"/>
      <c r="EI57" s="92">
        <f t="shared" si="4"/>
        <v>5544000000</v>
      </c>
      <c r="EJ57" s="98" t="s">
        <v>342</v>
      </c>
      <c r="EK57" s="98" t="s">
        <v>343</v>
      </c>
      <c r="EL57" s="98" t="s">
        <v>354</v>
      </c>
      <c r="EM57" s="98" t="s">
        <v>355</v>
      </c>
      <c r="EN57" s="26" t="s">
        <v>356</v>
      </c>
      <c r="EO57" s="1052" t="s">
        <v>357</v>
      </c>
      <c r="EP57" s="98" t="s">
        <v>343</v>
      </c>
      <c r="EQ57" s="98" t="s">
        <v>343</v>
      </c>
      <c r="ER57" s="98" t="s">
        <v>358</v>
      </c>
      <c r="ES57" s="98" t="s">
        <v>359</v>
      </c>
      <c r="ET57" s="98" t="s">
        <v>360</v>
      </c>
      <c r="EU57" s="1052" t="s">
        <v>361</v>
      </c>
    </row>
    <row r="58" spans="1:151" s="1045" customFormat="1" ht="42" customHeight="1" thickBot="1">
      <c r="A58" s="43" t="s">
        <v>665</v>
      </c>
      <c r="B58" s="1795"/>
      <c r="C58" s="26" t="s">
        <v>666</v>
      </c>
      <c r="D58" s="103"/>
      <c r="E58" s="26" t="s">
        <v>667</v>
      </c>
      <c r="F58" s="1053" t="s">
        <v>668</v>
      </c>
      <c r="G58" s="26" t="s">
        <v>335</v>
      </c>
      <c r="H58" s="26" t="s">
        <v>26</v>
      </c>
      <c r="I58" s="26">
        <v>0.04</v>
      </c>
      <c r="J58" s="26">
        <v>2022</v>
      </c>
      <c r="K58" s="48">
        <v>2026</v>
      </c>
      <c r="L58" s="91">
        <v>2040</v>
      </c>
      <c r="M58" s="26"/>
      <c r="N58" s="117"/>
      <c r="O58" s="117"/>
      <c r="P58" s="117"/>
      <c r="Q58" s="26">
        <v>0.05</v>
      </c>
      <c r="R58" s="117"/>
      <c r="S58" s="117"/>
      <c r="T58" s="117"/>
      <c r="U58" s="26">
        <v>0.06</v>
      </c>
      <c r="V58" s="117"/>
      <c r="W58" s="117"/>
      <c r="X58" s="117"/>
      <c r="Y58" s="26">
        <v>7.0000000000000007E-2</v>
      </c>
      <c r="Z58" s="117"/>
      <c r="AA58" s="117"/>
      <c r="AB58" s="117"/>
      <c r="AC58" s="117"/>
      <c r="AD58" s="117"/>
      <c r="AE58" s="26">
        <v>0.08</v>
      </c>
      <c r="AF58" s="26">
        <v>0.08</v>
      </c>
      <c r="AG58" s="1803" t="s">
        <v>685</v>
      </c>
      <c r="AH58" s="1816">
        <v>1.4999999999999999E-2</v>
      </c>
      <c r="AI58" s="1803" t="s">
        <v>686</v>
      </c>
      <c r="AJ58" s="131" t="s">
        <v>687</v>
      </c>
      <c r="AK58" s="1802" t="s">
        <v>339</v>
      </c>
      <c r="AL58" s="26" t="s">
        <v>67</v>
      </c>
      <c r="AM58" s="26" t="s">
        <v>688</v>
      </c>
      <c r="AN58" s="26" t="s">
        <v>689</v>
      </c>
      <c r="AO58" s="26" t="s">
        <v>26</v>
      </c>
      <c r="AP58" s="63" t="s">
        <v>374</v>
      </c>
      <c r="AQ58" s="89">
        <v>27</v>
      </c>
      <c r="AR58" s="89"/>
      <c r="AS58" s="98" t="s">
        <v>690</v>
      </c>
      <c r="AT58" s="110">
        <v>45292</v>
      </c>
      <c r="AU58" s="110">
        <v>51501</v>
      </c>
      <c r="AV58" s="95"/>
      <c r="AW58" s="95">
        <v>0.2</v>
      </c>
      <c r="AX58" s="95"/>
      <c r="AY58" s="95"/>
      <c r="AZ58" s="95"/>
      <c r="BA58" s="95">
        <v>0.4</v>
      </c>
      <c r="BB58" s="95"/>
      <c r="BC58" s="95"/>
      <c r="BD58" s="95"/>
      <c r="BE58" s="95">
        <v>0.8</v>
      </c>
      <c r="BF58" s="95"/>
      <c r="BG58" s="95"/>
      <c r="BH58" s="95"/>
      <c r="BI58" s="95">
        <v>0.9</v>
      </c>
      <c r="BJ58" s="95"/>
      <c r="BK58" s="95"/>
      <c r="BL58" s="95"/>
      <c r="BM58" s="95">
        <v>1</v>
      </c>
      <c r="BN58" s="95">
        <v>1</v>
      </c>
      <c r="BO58" s="92"/>
      <c r="BP58" s="92"/>
      <c r="BQ58" s="93"/>
      <c r="BR58" s="89"/>
      <c r="BS58" s="92">
        <v>361443873.91000003</v>
      </c>
      <c r="BT58" s="92"/>
      <c r="BU58" s="93"/>
      <c r="BV58" s="89">
        <v>7880</v>
      </c>
      <c r="BW58" s="92">
        <v>373266804.36500001</v>
      </c>
      <c r="BX58" s="92"/>
      <c r="BY58" s="93"/>
      <c r="BZ58" s="93"/>
      <c r="CA58" s="92">
        <v>385089734.81999999</v>
      </c>
      <c r="CB58" s="92"/>
      <c r="CC58" s="93"/>
      <c r="CD58" s="93"/>
      <c r="CE58" s="92">
        <v>396912665.27499998</v>
      </c>
      <c r="CF58" s="92"/>
      <c r="CG58" s="93"/>
      <c r="CH58" s="93"/>
      <c r="CI58" s="92">
        <v>409735595.73000002</v>
      </c>
      <c r="CJ58" s="92"/>
      <c r="CK58" s="93"/>
      <c r="CL58" s="93"/>
      <c r="CM58" s="92">
        <v>420558526.185</v>
      </c>
      <c r="CN58" s="92"/>
      <c r="CO58" s="93"/>
      <c r="CP58" s="93"/>
      <c r="CQ58" s="92">
        <v>432381456.63999999</v>
      </c>
      <c r="CR58" s="99"/>
      <c r="CS58" s="26"/>
      <c r="CT58" s="26"/>
      <c r="CU58" s="92">
        <v>444204387.09500003</v>
      </c>
      <c r="CV58" s="99"/>
      <c r="CW58" s="26"/>
      <c r="CX58" s="26"/>
      <c r="CY58" s="92">
        <v>456027317.55000001</v>
      </c>
      <c r="CZ58" s="99"/>
      <c r="DA58" s="26"/>
      <c r="DB58" s="26"/>
      <c r="DC58" s="92">
        <v>467850248.005</v>
      </c>
      <c r="DD58" s="99"/>
      <c r="DE58" s="26"/>
      <c r="DF58" s="26"/>
      <c r="DG58" s="92">
        <v>479673178.45999998</v>
      </c>
      <c r="DH58" s="99"/>
      <c r="DI58" s="26"/>
      <c r="DJ58" s="26"/>
      <c r="DK58" s="92">
        <v>491496108.91500002</v>
      </c>
      <c r="DL58" s="99"/>
      <c r="DM58" s="26"/>
      <c r="DN58" s="26"/>
      <c r="DO58" s="92">
        <v>503319039.37</v>
      </c>
      <c r="DP58" s="99"/>
      <c r="DQ58" s="26"/>
      <c r="DR58" s="26"/>
      <c r="DS58" s="92">
        <v>515141969.82499999</v>
      </c>
      <c r="DT58" s="99"/>
      <c r="DU58" s="26"/>
      <c r="DV58" s="26"/>
      <c r="DW58" s="92">
        <v>526964900.27999997</v>
      </c>
      <c r="DX58" s="99"/>
      <c r="DY58" s="26"/>
      <c r="DZ58" s="26"/>
      <c r="EA58" s="92">
        <v>538787830.73500001</v>
      </c>
      <c r="EB58" s="99"/>
      <c r="EC58" s="26"/>
      <c r="ED58" s="26"/>
      <c r="EE58" s="92">
        <v>550610761.19000006</v>
      </c>
      <c r="EF58" s="99"/>
      <c r="EG58" s="26"/>
      <c r="EH58" s="26"/>
      <c r="EI58" s="92">
        <f t="shared" si="4"/>
        <v>7753464398.3500004</v>
      </c>
      <c r="EJ58" s="26" t="s">
        <v>35</v>
      </c>
      <c r="EK58" s="26" t="s">
        <v>376</v>
      </c>
      <c r="EL58" s="26" t="s">
        <v>691</v>
      </c>
      <c r="EM58" s="67" t="s">
        <v>378</v>
      </c>
      <c r="EN58" s="67" t="s">
        <v>379</v>
      </c>
      <c r="EO58" s="67" t="s">
        <v>380</v>
      </c>
      <c r="EP58" s="26"/>
      <c r="EQ58" s="26"/>
      <c r="ER58" s="26"/>
      <c r="ES58" s="98"/>
      <c r="ET58" s="98"/>
      <c r="EU58" s="98"/>
    </row>
    <row r="59" spans="1:151" s="1045" customFormat="1" ht="78.75" customHeight="1" thickBot="1">
      <c r="A59" s="36" t="s">
        <v>665</v>
      </c>
      <c r="B59" s="1795"/>
      <c r="C59" s="26" t="s">
        <v>666</v>
      </c>
      <c r="D59" s="103"/>
      <c r="E59" s="26" t="s">
        <v>667</v>
      </c>
      <c r="F59" s="1053" t="s">
        <v>668</v>
      </c>
      <c r="G59" s="26" t="s">
        <v>335</v>
      </c>
      <c r="H59" s="26" t="s">
        <v>26</v>
      </c>
      <c r="I59" s="26">
        <v>0.04</v>
      </c>
      <c r="J59" s="26">
        <v>2022</v>
      </c>
      <c r="K59" s="48">
        <v>2026</v>
      </c>
      <c r="L59" s="91">
        <v>2040</v>
      </c>
      <c r="M59" s="26"/>
      <c r="N59" s="117"/>
      <c r="O59" s="117"/>
      <c r="P59" s="117"/>
      <c r="Q59" s="26">
        <v>0.05</v>
      </c>
      <c r="R59" s="117"/>
      <c r="S59" s="117"/>
      <c r="T59" s="117"/>
      <c r="U59" s="26">
        <v>0.06</v>
      </c>
      <c r="V59" s="117"/>
      <c r="W59" s="117"/>
      <c r="X59" s="117"/>
      <c r="Y59" s="26">
        <v>7.0000000000000007E-2</v>
      </c>
      <c r="Z59" s="117"/>
      <c r="AA59" s="117"/>
      <c r="AB59" s="117"/>
      <c r="AC59" s="117"/>
      <c r="AD59" s="117"/>
      <c r="AE59" s="26">
        <v>0.08</v>
      </c>
      <c r="AF59" s="26">
        <v>0.08</v>
      </c>
      <c r="AG59" s="1807" t="s">
        <v>1894</v>
      </c>
      <c r="AH59" s="1817">
        <v>1.2E-2</v>
      </c>
      <c r="AI59" s="1810" t="s">
        <v>1895</v>
      </c>
      <c r="AJ59" s="1071" t="s">
        <v>1896</v>
      </c>
      <c r="AK59" s="1072" t="s">
        <v>339</v>
      </c>
      <c r="AL59" s="1071" t="s">
        <v>67</v>
      </c>
      <c r="AM59" s="1071" t="s">
        <v>688</v>
      </c>
      <c r="AN59" s="1071" t="s">
        <v>692</v>
      </c>
      <c r="AO59" s="1071" t="s">
        <v>26</v>
      </c>
      <c r="AP59" s="1072" t="s">
        <v>374</v>
      </c>
      <c r="AQ59" s="1073">
        <v>27</v>
      </c>
      <c r="AR59" s="1073">
        <v>26</v>
      </c>
      <c r="AS59" s="1071">
        <v>2022</v>
      </c>
      <c r="AT59" s="1074">
        <v>45473</v>
      </c>
      <c r="AU59" s="1074">
        <v>51501</v>
      </c>
      <c r="AV59" s="1075"/>
      <c r="AW59" s="1076">
        <v>32</v>
      </c>
      <c r="AX59" s="1075"/>
      <c r="AY59" s="1075"/>
      <c r="AZ59" s="1075"/>
      <c r="BA59" s="1076">
        <v>35</v>
      </c>
      <c r="BB59" s="1075"/>
      <c r="BC59" s="1075"/>
      <c r="BD59" s="1075"/>
      <c r="BE59" s="1076">
        <v>37</v>
      </c>
      <c r="BF59" s="1075"/>
      <c r="BG59" s="1075"/>
      <c r="BH59" s="1075"/>
      <c r="BI59" s="1076">
        <v>40</v>
      </c>
      <c r="BJ59" s="1075"/>
      <c r="BK59" s="1075"/>
      <c r="BL59" s="1075"/>
      <c r="BM59" s="1076">
        <v>42</v>
      </c>
      <c r="BN59" s="1076">
        <v>42</v>
      </c>
      <c r="BO59" s="1071"/>
      <c r="BP59" s="1071"/>
      <c r="BQ59" s="1071"/>
      <c r="BR59" s="1071"/>
      <c r="BS59" s="1077">
        <v>3350.13</v>
      </c>
      <c r="BT59" s="1071"/>
      <c r="BU59" s="1071"/>
      <c r="BV59" s="1071"/>
      <c r="BW59" s="1071"/>
      <c r="BX59" s="1071"/>
      <c r="BY59" s="1071"/>
      <c r="BZ59" s="1071"/>
      <c r="CA59" s="1071"/>
      <c r="CB59" s="1071"/>
      <c r="CC59" s="1071"/>
      <c r="CD59" s="1071"/>
      <c r="CE59" s="1071"/>
      <c r="CF59" s="1071"/>
      <c r="CG59" s="1071"/>
      <c r="CH59" s="1071"/>
      <c r="CI59" s="1077">
        <v>5051.29</v>
      </c>
      <c r="CJ59" s="1071"/>
      <c r="CK59" s="1071"/>
      <c r="CL59" s="1071"/>
      <c r="CM59" s="1071"/>
      <c r="CN59" s="1071"/>
      <c r="CO59" s="1071"/>
      <c r="CP59" s="1071"/>
      <c r="CQ59" s="1071"/>
      <c r="CR59" s="1071"/>
      <c r="CS59" s="1071"/>
      <c r="CT59" s="1071"/>
      <c r="CU59" s="1071"/>
      <c r="CV59" s="1071"/>
      <c r="CW59" s="1071"/>
      <c r="CX59" s="1071"/>
      <c r="CY59" s="1077">
        <v>7044.67</v>
      </c>
      <c r="CZ59" s="1071"/>
      <c r="DA59" s="1071"/>
      <c r="DB59" s="1071"/>
      <c r="DC59" s="1071"/>
      <c r="DD59" s="1071"/>
      <c r="DE59" s="1071"/>
      <c r="DF59" s="1071"/>
      <c r="DG59" s="1071"/>
      <c r="DH59" s="1071"/>
      <c r="DI59" s="1071"/>
      <c r="DJ59" s="1071"/>
      <c r="DK59" s="1071"/>
      <c r="DL59" s="1071"/>
      <c r="DM59" s="1071"/>
      <c r="DN59" s="1071"/>
      <c r="DO59" s="1077">
        <v>9330.27</v>
      </c>
      <c r="DP59" s="1071"/>
      <c r="DQ59" s="1071"/>
      <c r="DR59" s="1071"/>
      <c r="DS59" s="1071"/>
      <c r="DT59" s="1071"/>
      <c r="DU59" s="1071"/>
      <c r="DV59" s="1071"/>
      <c r="DW59" s="1071"/>
      <c r="DX59" s="1071"/>
      <c r="DY59" s="1071"/>
      <c r="DZ59" s="1071"/>
      <c r="EA59" s="1071"/>
      <c r="EB59" s="1071"/>
      <c r="EC59" s="1071"/>
      <c r="ED59" s="1071"/>
      <c r="EE59" s="1077">
        <v>12758.67</v>
      </c>
      <c r="EF59" s="1071"/>
      <c r="EG59" s="1071"/>
      <c r="EH59" s="1071"/>
      <c r="EI59" s="1077">
        <v>37535.03</v>
      </c>
      <c r="EJ59" s="1071" t="s">
        <v>35</v>
      </c>
      <c r="EK59" s="1071" t="s">
        <v>376</v>
      </c>
      <c r="EL59" s="1071" t="s">
        <v>377</v>
      </c>
      <c r="EM59" s="1071" t="s">
        <v>378</v>
      </c>
      <c r="EN59" s="1071" t="s">
        <v>379</v>
      </c>
      <c r="EO59" s="1071" t="s">
        <v>380</v>
      </c>
      <c r="EP59" s="1071" t="s">
        <v>603</v>
      </c>
      <c r="EQ59" s="1071" t="s">
        <v>376</v>
      </c>
      <c r="ER59" s="1071" t="s">
        <v>693</v>
      </c>
      <c r="ES59" s="1071" t="s">
        <v>1897</v>
      </c>
      <c r="ET59" s="1073"/>
      <c r="EU59" s="1078" t="s">
        <v>1898</v>
      </c>
    </row>
    <row r="60" spans="1:151" s="1045" customFormat="1" ht="73.5" customHeight="1" thickBot="1">
      <c r="A60" s="30" t="s">
        <v>665</v>
      </c>
      <c r="B60" s="1795"/>
      <c r="C60" s="26" t="s">
        <v>666</v>
      </c>
      <c r="D60" s="103"/>
      <c r="E60" s="26" t="s">
        <v>667</v>
      </c>
      <c r="F60" s="1053" t="s">
        <v>668</v>
      </c>
      <c r="G60" s="26" t="s">
        <v>335</v>
      </c>
      <c r="H60" s="26" t="s">
        <v>26</v>
      </c>
      <c r="I60" s="26">
        <v>0.04</v>
      </c>
      <c r="J60" s="26">
        <v>2022</v>
      </c>
      <c r="K60" s="48">
        <v>2026</v>
      </c>
      <c r="L60" s="91">
        <v>2040</v>
      </c>
      <c r="M60" s="26"/>
      <c r="N60" s="117"/>
      <c r="O60" s="117"/>
      <c r="P60" s="117"/>
      <c r="Q60" s="26">
        <v>0.05</v>
      </c>
      <c r="R60" s="117"/>
      <c r="S60" s="117"/>
      <c r="T60" s="117"/>
      <c r="U60" s="26">
        <v>0.06</v>
      </c>
      <c r="V60" s="117"/>
      <c r="W60" s="117"/>
      <c r="X60" s="117"/>
      <c r="Y60" s="26">
        <v>7.0000000000000007E-2</v>
      </c>
      <c r="Z60" s="117"/>
      <c r="AA60" s="117"/>
      <c r="AB60" s="117"/>
      <c r="AC60" s="117"/>
      <c r="AD60" s="117"/>
      <c r="AE60" s="26">
        <v>0.08</v>
      </c>
      <c r="AF60" s="26">
        <v>0.08</v>
      </c>
      <c r="AG60" s="1803" t="s">
        <v>696</v>
      </c>
      <c r="AH60" s="1816">
        <v>1.2999999999999999E-2</v>
      </c>
      <c r="AI60" s="1803" t="s">
        <v>697</v>
      </c>
      <c r="AJ60" s="131" t="s">
        <v>698</v>
      </c>
      <c r="AK60" s="1802" t="s">
        <v>339</v>
      </c>
      <c r="AL60" s="26" t="s">
        <v>67</v>
      </c>
      <c r="AM60" s="98" t="s">
        <v>688</v>
      </c>
      <c r="AN60" s="26" t="s">
        <v>699</v>
      </c>
      <c r="AO60" s="26" t="s">
        <v>26</v>
      </c>
      <c r="AP60" s="63" t="s">
        <v>374</v>
      </c>
      <c r="AQ60" s="26">
        <v>27</v>
      </c>
      <c r="AR60" s="89"/>
      <c r="AS60" s="98" t="s">
        <v>690</v>
      </c>
      <c r="AT60" s="124">
        <v>44927</v>
      </c>
      <c r="AU60" s="124">
        <v>51501</v>
      </c>
      <c r="AV60" s="95">
        <v>7.0000000000000007E-2</v>
      </c>
      <c r="AW60" s="95">
        <v>0.15</v>
      </c>
      <c r="AX60" s="95">
        <v>0.35</v>
      </c>
      <c r="AY60" s="95">
        <v>0.55000000000000004</v>
      </c>
      <c r="AZ60" s="95">
        <v>0.75</v>
      </c>
      <c r="BA60" s="95">
        <v>0.77100000000000002</v>
      </c>
      <c r="BB60" s="95">
        <v>0.79200000000000004</v>
      </c>
      <c r="BC60" s="95">
        <v>0.81299999999999994</v>
      </c>
      <c r="BD60" s="95">
        <v>0.83399999999999996</v>
      </c>
      <c r="BE60" s="95">
        <v>0.85499999999999998</v>
      </c>
      <c r="BF60" s="95">
        <v>0.876</v>
      </c>
      <c r="BG60" s="95">
        <v>0.89700000000000002</v>
      </c>
      <c r="BH60" s="95">
        <v>0.91800000000000004</v>
      </c>
      <c r="BI60" s="95">
        <v>0.93899999999999995</v>
      </c>
      <c r="BJ60" s="95">
        <v>0.96</v>
      </c>
      <c r="BK60" s="95">
        <v>0.98099999999999998</v>
      </c>
      <c r="BL60" s="95">
        <v>1</v>
      </c>
      <c r="BM60" s="95">
        <v>1</v>
      </c>
      <c r="BN60" s="95">
        <v>1</v>
      </c>
      <c r="BO60" s="92">
        <v>40000000</v>
      </c>
      <c r="BP60" s="92">
        <v>40000000</v>
      </c>
      <c r="BQ60" s="93" t="s">
        <v>76</v>
      </c>
      <c r="BR60" s="79">
        <v>7880</v>
      </c>
      <c r="BS60" s="92">
        <v>91484721.839999989</v>
      </c>
      <c r="BT60" s="92"/>
      <c r="BU60" s="93"/>
      <c r="BV60" s="93"/>
      <c r="BW60" s="92">
        <v>94293463.299999997</v>
      </c>
      <c r="BX60" s="92"/>
      <c r="BY60" s="93"/>
      <c r="BZ60" s="93"/>
      <c r="CA60" s="92">
        <v>97102204.75999999</v>
      </c>
      <c r="CB60" s="92"/>
      <c r="CC60" s="93"/>
      <c r="CD60" s="93"/>
      <c r="CE60" s="92">
        <v>99910946.220000014</v>
      </c>
      <c r="CF60" s="92"/>
      <c r="CG60" s="93"/>
      <c r="CH60" s="93"/>
      <c r="CI60" s="92">
        <v>102719687.68000001</v>
      </c>
      <c r="CJ60" s="99"/>
      <c r="CK60" s="26"/>
      <c r="CL60" s="26"/>
      <c r="CM60" s="74">
        <v>105528429.14</v>
      </c>
      <c r="CN60" s="99"/>
      <c r="CO60" s="26"/>
      <c r="CP60" s="26"/>
      <c r="CQ60" s="74">
        <v>108337170.60000001</v>
      </c>
      <c r="CR60" s="99"/>
      <c r="CS60" s="26"/>
      <c r="CT60" s="26"/>
      <c r="CU60" s="74">
        <v>111145912.06</v>
      </c>
      <c r="CV60" s="99"/>
      <c r="CW60" s="26"/>
      <c r="CX60" s="26"/>
      <c r="CY60" s="74">
        <v>113954653.52</v>
      </c>
      <c r="CZ60" s="99"/>
      <c r="DA60" s="26"/>
      <c r="DB60" s="26"/>
      <c r="DC60" s="74">
        <v>116763394.98</v>
      </c>
      <c r="DD60" s="99"/>
      <c r="DE60" s="26"/>
      <c r="DF60" s="26"/>
      <c r="DG60" s="74">
        <v>119572136.44</v>
      </c>
      <c r="DH60" s="99"/>
      <c r="DI60" s="26"/>
      <c r="DJ60" s="26"/>
      <c r="DK60" s="74">
        <v>122380877.89999999</v>
      </c>
      <c r="DL60" s="99"/>
      <c r="DM60" s="26"/>
      <c r="DN60" s="26"/>
      <c r="DO60" s="74">
        <v>125189619.36</v>
      </c>
      <c r="DP60" s="99"/>
      <c r="DQ60" s="26"/>
      <c r="DR60" s="26"/>
      <c r="DS60" s="74">
        <v>127998360.82000002</v>
      </c>
      <c r="DT60" s="99"/>
      <c r="DU60" s="26"/>
      <c r="DV60" s="26"/>
      <c r="DW60" s="74">
        <v>130807102.28000002</v>
      </c>
      <c r="DX60" s="99"/>
      <c r="DY60" s="26"/>
      <c r="DZ60" s="26"/>
      <c r="EA60" s="73"/>
      <c r="EB60" s="73"/>
      <c r="EC60" s="73"/>
      <c r="ED60" s="73"/>
      <c r="EE60" s="73"/>
      <c r="EF60" s="73"/>
      <c r="EG60" s="73"/>
      <c r="EH60" s="73"/>
      <c r="EI60" s="92">
        <f t="shared" si="4"/>
        <v>1707188680.8999999</v>
      </c>
      <c r="EJ60" s="26" t="s">
        <v>35</v>
      </c>
      <c r="EK60" s="26" t="s">
        <v>376</v>
      </c>
      <c r="EL60" s="26" t="s">
        <v>377</v>
      </c>
      <c r="EM60" s="67" t="s">
        <v>378</v>
      </c>
      <c r="EN60" s="67" t="s">
        <v>379</v>
      </c>
      <c r="EO60" s="67" t="s">
        <v>380</v>
      </c>
      <c r="EP60" s="26" t="s">
        <v>603</v>
      </c>
      <c r="EQ60" s="26" t="s">
        <v>376</v>
      </c>
      <c r="ER60" s="26" t="s">
        <v>693</v>
      </c>
      <c r="ES60" s="26" t="s">
        <v>694</v>
      </c>
      <c r="ET60" s="26">
        <v>3274850</v>
      </c>
      <c r="EU60" s="85" t="s">
        <v>695</v>
      </c>
    </row>
    <row r="61" spans="1:151" s="1045" customFormat="1" ht="112.5" customHeight="1" thickBot="1">
      <c r="A61" s="30" t="s">
        <v>665</v>
      </c>
      <c r="B61" s="1795"/>
      <c r="C61" s="26" t="s">
        <v>666</v>
      </c>
      <c r="D61" s="103"/>
      <c r="E61" s="26" t="s">
        <v>667</v>
      </c>
      <c r="F61" s="1053" t="s">
        <v>668</v>
      </c>
      <c r="G61" s="26" t="s">
        <v>335</v>
      </c>
      <c r="H61" s="26" t="s">
        <v>26</v>
      </c>
      <c r="I61" s="26">
        <v>0.04</v>
      </c>
      <c r="J61" s="26">
        <v>2022</v>
      </c>
      <c r="K61" s="48">
        <v>2026</v>
      </c>
      <c r="L61" s="91">
        <v>2040</v>
      </c>
      <c r="M61" s="26"/>
      <c r="N61" s="117"/>
      <c r="O61" s="117"/>
      <c r="P61" s="117"/>
      <c r="Q61" s="26">
        <v>0.05</v>
      </c>
      <c r="R61" s="117"/>
      <c r="S61" s="117"/>
      <c r="T61" s="117"/>
      <c r="U61" s="26">
        <v>0.06</v>
      </c>
      <c r="V61" s="117"/>
      <c r="W61" s="117"/>
      <c r="X61" s="117"/>
      <c r="Y61" s="26">
        <v>7.0000000000000007E-2</v>
      </c>
      <c r="Z61" s="117"/>
      <c r="AA61" s="117"/>
      <c r="AB61" s="117"/>
      <c r="AC61" s="117"/>
      <c r="AD61" s="117"/>
      <c r="AE61" s="26">
        <v>0.08</v>
      </c>
      <c r="AF61" s="26">
        <v>0.08</v>
      </c>
      <c r="AG61" s="1807" t="s">
        <v>1899</v>
      </c>
      <c r="AH61" s="1817">
        <v>1.4999999999999999E-2</v>
      </c>
      <c r="AI61" s="1810" t="s">
        <v>1900</v>
      </c>
      <c r="AJ61" s="1071" t="s">
        <v>1901</v>
      </c>
      <c r="AK61" s="1072" t="s">
        <v>339</v>
      </c>
      <c r="AL61" s="1071" t="s">
        <v>69</v>
      </c>
      <c r="AM61" s="1071" t="s">
        <v>558</v>
      </c>
      <c r="AN61" s="1071" t="s">
        <v>700</v>
      </c>
      <c r="AO61" s="1071" t="s">
        <v>20</v>
      </c>
      <c r="AP61" s="1072" t="s">
        <v>374</v>
      </c>
      <c r="AQ61" s="1073">
        <v>27</v>
      </c>
      <c r="AR61" s="1073">
        <v>1</v>
      </c>
      <c r="AS61" s="1073">
        <v>2021</v>
      </c>
      <c r="AT61" s="1074">
        <v>44927</v>
      </c>
      <c r="AU61" s="1074">
        <v>51501</v>
      </c>
      <c r="AV61" s="1073">
        <v>2</v>
      </c>
      <c r="AW61" s="1073">
        <v>2</v>
      </c>
      <c r="AX61" s="1073">
        <v>1</v>
      </c>
      <c r="AY61" s="1073">
        <v>1</v>
      </c>
      <c r="AZ61" s="1073">
        <v>1</v>
      </c>
      <c r="BA61" s="1073">
        <v>1</v>
      </c>
      <c r="BB61" s="1073">
        <v>1</v>
      </c>
      <c r="BC61" s="1073">
        <v>1</v>
      </c>
      <c r="BD61" s="1073">
        <v>1</v>
      </c>
      <c r="BE61" s="1073">
        <v>1</v>
      </c>
      <c r="BF61" s="1073">
        <v>1</v>
      </c>
      <c r="BG61" s="1073">
        <v>1</v>
      </c>
      <c r="BH61" s="1073">
        <v>1</v>
      </c>
      <c r="BI61" s="1073">
        <v>1</v>
      </c>
      <c r="BJ61" s="1073">
        <v>1</v>
      </c>
      <c r="BK61" s="1073">
        <v>1</v>
      </c>
      <c r="BL61" s="1073">
        <v>1</v>
      </c>
      <c r="BM61" s="1073">
        <v>1</v>
      </c>
      <c r="BN61" s="1073">
        <v>20</v>
      </c>
      <c r="BO61" s="1073">
        <v>236</v>
      </c>
      <c r="BP61" s="1073">
        <v>236</v>
      </c>
      <c r="BQ61" s="1073" t="s">
        <v>76</v>
      </c>
      <c r="BR61" s="1073">
        <v>7880</v>
      </c>
      <c r="BS61" s="1073">
        <v>380</v>
      </c>
      <c r="BT61" s="1071"/>
      <c r="BU61" s="1071"/>
      <c r="BV61" s="1071"/>
      <c r="BW61" s="1073">
        <v>392.43</v>
      </c>
      <c r="BX61" s="1071"/>
      <c r="BY61" s="1071"/>
      <c r="BZ61" s="1071"/>
      <c r="CA61" s="1073">
        <v>404.86</v>
      </c>
      <c r="CB61" s="1071"/>
      <c r="CC61" s="1071"/>
      <c r="CD61" s="1071"/>
      <c r="CE61" s="1073">
        <v>417.29</v>
      </c>
      <c r="CF61" s="1071"/>
      <c r="CG61" s="1071"/>
      <c r="CH61" s="1071"/>
      <c r="CI61" s="1073">
        <v>429.71</v>
      </c>
      <c r="CJ61" s="1071"/>
      <c r="CK61" s="1071"/>
      <c r="CL61" s="1071"/>
      <c r="CM61" s="1073">
        <v>442.14</v>
      </c>
      <c r="CN61" s="1071"/>
      <c r="CO61" s="1071"/>
      <c r="CP61" s="1071"/>
      <c r="CQ61" s="1073">
        <v>454.57</v>
      </c>
      <c r="CR61" s="1071"/>
      <c r="CS61" s="1071"/>
      <c r="CT61" s="1071"/>
      <c r="CU61" s="1073">
        <v>467</v>
      </c>
      <c r="CV61" s="1071"/>
      <c r="CW61" s="1071"/>
      <c r="CX61" s="1071"/>
      <c r="CY61" s="1073">
        <v>479.43</v>
      </c>
      <c r="CZ61" s="1071"/>
      <c r="DA61" s="1071"/>
      <c r="DB61" s="1071"/>
      <c r="DC61" s="1073">
        <v>491.86</v>
      </c>
      <c r="DD61" s="1071"/>
      <c r="DE61" s="1071"/>
      <c r="DF61" s="1071"/>
      <c r="DG61" s="1073">
        <v>504.29</v>
      </c>
      <c r="DH61" s="1071"/>
      <c r="DI61" s="1071"/>
      <c r="DJ61" s="1071"/>
      <c r="DK61" s="1073">
        <v>516.72</v>
      </c>
      <c r="DL61" s="1071"/>
      <c r="DM61" s="1071"/>
      <c r="DN61" s="1071"/>
      <c r="DO61" s="1073">
        <v>529.15</v>
      </c>
      <c r="DP61" s="1071"/>
      <c r="DQ61" s="1071"/>
      <c r="DR61" s="1071"/>
      <c r="DS61" s="1073">
        <v>541.58000000000004</v>
      </c>
      <c r="DT61" s="1071"/>
      <c r="DU61" s="1071"/>
      <c r="DV61" s="1071"/>
      <c r="DW61" s="1073">
        <v>554.01</v>
      </c>
      <c r="DX61" s="1071"/>
      <c r="DY61" s="1071"/>
      <c r="DZ61" s="1071"/>
      <c r="EA61" s="1073">
        <v>566.44000000000005</v>
      </c>
      <c r="EB61" s="1071"/>
      <c r="EC61" s="1071"/>
      <c r="ED61" s="1071"/>
      <c r="EE61" s="1073">
        <v>578.87</v>
      </c>
      <c r="EF61" s="1071"/>
      <c r="EG61" s="1071"/>
      <c r="EH61" s="1071"/>
      <c r="EI61" s="1077">
        <v>8386.3799999999992</v>
      </c>
      <c r="EJ61" s="1071" t="s">
        <v>35</v>
      </c>
      <c r="EK61" s="1071" t="s">
        <v>376</v>
      </c>
      <c r="EL61" s="1071" t="s">
        <v>701</v>
      </c>
      <c r="EM61" s="1071" t="s">
        <v>378</v>
      </c>
      <c r="EN61" s="1071" t="s">
        <v>379</v>
      </c>
      <c r="EO61" s="1071" t="s">
        <v>380</v>
      </c>
      <c r="EP61" s="1071" t="s">
        <v>702</v>
      </c>
      <c r="EQ61" s="1071" t="s">
        <v>40</v>
      </c>
      <c r="ER61" s="1071" t="s">
        <v>703</v>
      </c>
      <c r="ES61" s="1071" t="s">
        <v>704</v>
      </c>
      <c r="ET61" s="1071"/>
      <c r="EU61" s="1078" t="s">
        <v>705</v>
      </c>
    </row>
    <row r="62" spans="1:151" s="1045" customFormat="1" ht="85.5" customHeight="1">
      <c r="A62" s="30" t="s">
        <v>665</v>
      </c>
      <c r="B62" s="1795"/>
      <c r="C62" s="26" t="s">
        <v>666</v>
      </c>
      <c r="D62" s="103"/>
      <c r="E62" s="26" t="s">
        <v>667</v>
      </c>
      <c r="F62" s="1053" t="s">
        <v>668</v>
      </c>
      <c r="G62" s="26" t="s">
        <v>335</v>
      </c>
      <c r="H62" s="26" t="s">
        <v>26</v>
      </c>
      <c r="I62" s="26">
        <v>0.04</v>
      </c>
      <c r="J62" s="26">
        <v>2022</v>
      </c>
      <c r="K62" s="48">
        <v>2026</v>
      </c>
      <c r="L62" s="91">
        <v>2040</v>
      </c>
      <c r="M62" s="26"/>
      <c r="N62" s="117"/>
      <c r="O62" s="117"/>
      <c r="P62" s="117"/>
      <c r="Q62" s="26">
        <v>0.05</v>
      </c>
      <c r="R62" s="117"/>
      <c r="S62" s="117"/>
      <c r="T62" s="117"/>
      <c r="U62" s="26">
        <v>0.06</v>
      </c>
      <c r="V62" s="117"/>
      <c r="W62" s="117"/>
      <c r="X62" s="117"/>
      <c r="Y62" s="26">
        <v>7.0000000000000007E-2</v>
      </c>
      <c r="Z62" s="117"/>
      <c r="AA62" s="117"/>
      <c r="AB62" s="117"/>
      <c r="AC62" s="117"/>
      <c r="AD62" s="117"/>
      <c r="AE62" s="26">
        <v>0.08</v>
      </c>
      <c r="AF62" s="26">
        <v>0.08</v>
      </c>
      <c r="AG62" s="1803" t="s">
        <v>706</v>
      </c>
      <c r="AH62" s="1816">
        <v>1.4999999999999999E-2</v>
      </c>
      <c r="AI62" s="1803" t="s">
        <v>707</v>
      </c>
      <c r="AJ62" s="131" t="s">
        <v>708</v>
      </c>
      <c r="AK62" s="1802" t="s">
        <v>339</v>
      </c>
      <c r="AL62" s="26" t="s">
        <v>69</v>
      </c>
      <c r="AM62" s="26" t="s">
        <v>513</v>
      </c>
      <c r="AN62" s="26" t="s">
        <v>692</v>
      </c>
      <c r="AO62" s="26" t="s">
        <v>20</v>
      </c>
      <c r="AP62" s="63" t="s">
        <v>374</v>
      </c>
      <c r="AQ62" s="89">
        <v>27</v>
      </c>
      <c r="AR62" s="89"/>
      <c r="AS62" s="73" t="s">
        <v>690</v>
      </c>
      <c r="AT62" s="124">
        <v>44927</v>
      </c>
      <c r="AU62" s="124">
        <v>51501</v>
      </c>
      <c r="AV62" s="26">
        <v>1</v>
      </c>
      <c r="AW62" s="26">
        <v>1</v>
      </c>
      <c r="AX62" s="26">
        <v>1</v>
      </c>
      <c r="AY62" s="26">
        <v>1</v>
      </c>
      <c r="AZ62" s="26">
        <v>1</v>
      </c>
      <c r="BA62" s="26">
        <v>1</v>
      </c>
      <c r="BB62" s="26">
        <v>1</v>
      </c>
      <c r="BC62" s="26">
        <v>1</v>
      </c>
      <c r="BD62" s="26">
        <v>1</v>
      </c>
      <c r="BE62" s="26">
        <v>1</v>
      </c>
      <c r="BF62" s="26">
        <v>1</v>
      </c>
      <c r="BG62" s="26">
        <v>1</v>
      </c>
      <c r="BH62" s="26">
        <v>1</v>
      </c>
      <c r="BI62" s="26">
        <v>1</v>
      </c>
      <c r="BJ62" s="26">
        <v>1</v>
      </c>
      <c r="BK62" s="26">
        <v>1</v>
      </c>
      <c r="BL62" s="26">
        <v>1</v>
      </c>
      <c r="BM62" s="26">
        <v>1</v>
      </c>
      <c r="BN62" s="26">
        <f t="shared" ref="BN62:BN63" si="8">SUM(AV62:BM62)</f>
        <v>18</v>
      </c>
      <c r="BO62" s="92">
        <v>272224678</v>
      </c>
      <c r="BP62" s="92">
        <v>272224678</v>
      </c>
      <c r="BQ62" s="93" t="s">
        <v>76</v>
      </c>
      <c r="BR62" s="89">
        <v>7880</v>
      </c>
      <c r="BS62" s="92">
        <v>510626358.72000003</v>
      </c>
      <c r="BT62" s="92"/>
      <c r="BU62" s="93"/>
      <c r="BV62" s="89"/>
      <c r="BW62" s="92">
        <v>527329090.07999998</v>
      </c>
      <c r="BX62" s="92"/>
      <c r="BY62" s="93"/>
      <c r="BZ62" s="93"/>
      <c r="CA62" s="92">
        <v>544031821.43999994</v>
      </c>
      <c r="CB62" s="92"/>
      <c r="CC62" s="93"/>
      <c r="CD62" s="93"/>
      <c r="CE62" s="92">
        <v>560734552.80000007</v>
      </c>
      <c r="CF62" s="92"/>
      <c r="CG62" s="93"/>
      <c r="CH62" s="93"/>
      <c r="CI62" s="92">
        <v>577437284.15999997</v>
      </c>
      <c r="CJ62" s="92"/>
      <c r="CK62" s="93"/>
      <c r="CL62" s="93"/>
      <c r="CM62" s="92">
        <v>594140015.5200001</v>
      </c>
      <c r="CN62" s="92"/>
      <c r="CO62" s="93"/>
      <c r="CP62" s="93"/>
      <c r="CQ62" s="92">
        <v>610842746.88</v>
      </c>
      <c r="CR62" s="99"/>
      <c r="CS62" s="26"/>
      <c r="CT62" s="26"/>
      <c r="CU62" s="92">
        <v>627545478.24000001</v>
      </c>
      <c r="CV62" s="99"/>
      <c r="CW62" s="26"/>
      <c r="CX62" s="26"/>
      <c r="CY62" s="92">
        <v>644248209.60000002</v>
      </c>
      <c r="CZ62" s="99"/>
      <c r="DA62" s="26"/>
      <c r="DB62" s="26"/>
      <c r="DC62" s="92">
        <v>660950940.96000004</v>
      </c>
      <c r="DD62" s="99"/>
      <c r="DE62" s="26"/>
      <c r="DF62" s="26"/>
      <c r="DG62" s="92">
        <v>677653672.31999993</v>
      </c>
      <c r="DH62" s="99"/>
      <c r="DI62" s="26"/>
      <c r="DJ62" s="26"/>
      <c r="DK62" s="92">
        <v>694356403.68000007</v>
      </c>
      <c r="DL62" s="99"/>
      <c r="DM62" s="26"/>
      <c r="DN62" s="26"/>
      <c r="DO62" s="92">
        <v>711059135.03999996</v>
      </c>
      <c r="DP62" s="99"/>
      <c r="DQ62" s="26"/>
      <c r="DR62" s="26"/>
      <c r="DS62" s="92">
        <v>727761866.39999998</v>
      </c>
      <c r="DT62" s="99"/>
      <c r="DU62" s="26"/>
      <c r="DV62" s="26"/>
      <c r="DW62" s="92">
        <v>744464597.75999999</v>
      </c>
      <c r="DX62" s="99"/>
      <c r="DY62" s="26"/>
      <c r="DZ62" s="26"/>
      <c r="EA62" s="92">
        <v>761167329.12000012</v>
      </c>
      <c r="EB62" s="99"/>
      <c r="EC62" s="26"/>
      <c r="ED62" s="26"/>
      <c r="EE62" s="92">
        <v>777870060.48000002</v>
      </c>
      <c r="EF62" s="99"/>
      <c r="EG62" s="26"/>
      <c r="EH62" s="26"/>
      <c r="EI62" s="92">
        <f t="shared" si="4"/>
        <v>11224444241.200001</v>
      </c>
      <c r="EJ62" s="26" t="s">
        <v>35</v>
      </c>
      <c r="EK62" s="26" t="s">
        <v>376</v>
      </c>
      <c r="EL62" s="26" t="s">
        <v>377</v>
      </c>
      <c r="EM62" s="67" t="s">
        <v>378</v>
      </c>
      <c r="EN62" s="67" t="s">
        <v>379</v>
      </c>
      <c r="EO62" s="67" t="s">
        <v>380</v>
      </c>
      <c r="EP62" s="26"/>
      <c r="EQ62" s="26"/>
      <c r="ER62" s="26"/>
      <c r="ES62" s="26"/>
      <c r="ET62" s="26"/>
      <c r="EU62" s="30"/>
    </row>
    <row r="63" spans="1:151" s="1045" customFormat="1" ht="105">
      <c r="A63" s="30" t="s">
        <v>665</v>
      </c>
      <c r="B63" s="1795"/>
      <c r="C63" s="26" t="s">
        <v>666</v>
      </c>
      <c r="D63" s="103"/>
      <c r="E63" s="26" t="s">
        <v>667</v>
      </c>
      <c r="F63" s="1053" t="s">
        <v>668</v>
      </c>
      <c r="G63" s="26" t="s">
        <v>335</v>
      </c>
      <c r="H63" s="26" t="s">
        <v>26</v>
      </c>
      <c r="I63" s="26">
        <v>0.04</v>
      </c>
      <c r="J63" s="26">
        <v>2022</v>
      </c>
      <c r="K63" s="48">
        <v>2026</v>
      </c>
      <c r="L63" s="91">
        <v>2040</v>
      </c>
      <c r="M63" s="26"/>
      <c r="N63" s="117"/>
      <c r="O63" s="117"/>
      <c r="P63" s="117"/>
      <c r="Q63" s="26">
        <v>0.05</v>
      </c>
      <c r="R63" s="117"/>
      <c r="S63" s="117"/>
      <c r="T63" s="117"/>
      <c r="U63" s="26">
        <v>0.06</v>
      </c>
      <c r="V63" s="117"/>
      <c r="W63" s="117"/>
      <c r="X63" s="117"/>
      <c r="Y63" s="26">
        <v>7.0000000000000007E-2</v>
      </c>
      <c r="Z63" s="117"/>
      <c r="AA63" s="117"/>
      <c r="AB63" s="117"/>
      <c r="AC63" s="117"/>
      <c r="AD63" s="117"/>
      <c r="AE63" s="26">
        <v>0.08</v>
      </c>
      <c r="AF63" s="26">
        <v>0.08</v>
      </c>
      <c r="AG63" s="1803" t="s">
        <v>709</v>
      </c>
      <c r="AH63" s="1816">
        <v>5.0000000000000001E-4</v>
      </c>
      <c r="AI63" s="1803" t="s">
        <v>710</v>
      </c>
      <c r="AJ63" s="131" t="s">
        <v>711</v>
      </c>
      <c r="AK63" s="833" t="s">
        <v>712</v>
      </c>
      <c r="AL63" s="26" t="s">
        <v>72</v>
      </c>
      <c r="AM63" s="26" t="s">
        <v>713</v>
      </c>
      <c r="AN63" s="26" t="s">
        <v>714</v>
      </c>
      <c r="AO63" s="26" t="s">
        <v>20</v>
      </c>
      <c r="AP63" s="63" t="s">
        <v>715</v>
      </c>
      <c r="AQ63" s="73"/>
      <c r="AR63" s="73"/>
      <c r="AS63" s="26" t="s">
        <v>690</v>
      </c>
      <c r="AT63" s="124">
        <v>44927</v>
      </c>
      <c r="AU63" s="124">
        <v>45291</v>
      </c>
      <c r="AV63" s="89">
        <v>4</v>
      </c>
      <c r="AW63" s="125"/>
      <c r="AX63" s="125"/>
      <c r="AY63" s="125"/>
      <c r="AZ63" s="125"/>
      <c r="BA63" s="125"/>
      <c r="BB63" s="125"/>
      <c r="BC63" s="125"/>
      <c r="BD63" s="125"/>
      <c r="BE63" s="125"/>
      <c r="BF63" s="125"/>
      <c r="BG63" s="125"/>
      <c r="BH63" s="125"/>
      <c r="BI63" s="125"/>
      <c r="BJ63" s="125"/>
      <c r="BK63" s="125"/>
      <c r="BL63" s="125"/>
      <c r="BM63" s="125"/>
      <c r="BN63" s="89">
        <f t="shared" si="8"/>
        <v>4</v>
      </c>
      <c r="BO63" s="92">
        <v>52308000</v>
      </c>
      <c r="BP63" s="92">
        <v>52308000</v>
      </c>
      <c r="BQ63" s="93" t="s">
        <v>365</v>
      </c>
      <c r="BR63" s="89">
        <v>7705</v>
      </c>
      <c r="BS63" s="74"/>
      <c r="BT63" s="74"/>
      <c r="BU63" s="126"/>
      <c r="BV63" s="73"/>
      <c r="BW63" s="74"/>
      <c r="BX63" s="74"/>
      <c r="BY63" s="126"/>
      <c r="BZ63" s="126"/>
      <c r="CA63" s="74"/>
      <c r="CB63" s="74"/>
      <c r="CC63" s="126"/>
      <c r="CD63" s="126"/>
      <c r="CE63" s="74"/>
      <c r="CF63" s="74"/>
      <c r="CG63" s="126"/>
      <c r="CH63" s="126"/>
      <c r="CI63" s="74"/>
      <c r="CJ63" s="74"/>
      <c r="CK63" s="126"/>
      <c r="CL63" s="126"/>
      <c r="CM63" s="74"/>
      <c r="CN63" s="74"/>
      <c r="CO63" s="126"/>
      <c r="CP63" s="126"/>
      <c r="CQ63" s="74"/>
      <c r="CR63" s="74"/>
      <c r="CS63" s="73"/>
      <c r="CT63" s="73"/>
      <c r="CU63" s="74"/>
      <c r="CV63" s="74"/>
      <c r="CW63" s="73"/>
      <c r="CX63" s="73"/>
      <c r="CY63" s="74"/>
      <c r="CZ63" s="74"/>
      <c r="DA63" s="73"/>
      <c r="DB63" s="73"/>
      <c r="DC63" s="74"/>
      <c r="DD63" s="74"/>
      <c r="DE63" s="73"/>
      <c r="DF63" s="73"/>
      <c r="DG63" s="74"/>
      <c r="DH63" s="74"/>
      <c r="DI63" s="73"/>
      <c r="DJ63" s="73"/>
      <c r="DK63" s="74"/>
      <c r="DL63" s="74"/>
      <c r="DM63" s="73"/>
      <c r="DN63" s="73"/>
      <c r="DO63" s="74"/>
      <c r="DP63" s="74"/>
      <c r="DQ63" s="73"/>
      <c r="DR63" s="73"/>
      <c r="DS63" s="74"/>
      <c r="DT63" s="74"/>
      <c r="DU63" s="73"/>
      <c r="DV63" s="73"/>
      <c r="DW63" s="74"/>
      <c r="DX63" s="74"/>
      <c r="DY63" s="73"/>
      <c r="DZ63" s="73"/>
      <c r="EA63" s="74"/>
      <c r="EB63" s="74"/>
      <c r="EC63" s="73"/>
      <c r="ED63" s="73"/>
      <c r="EE63" s="74"/>
      <c r="EF63" s="74"/>
      <c r="EG63" s="73"/>
      <c r="EH63" s="73"/>
      <c r="EI63" s="92">
        <f t="shared" si="4"/>
        <v>52308000</v>
      </c>
      <c r="EJ63" s="26" t="s">
        <v>25</v>
      </c>
      <c r="EK63" s="26" t="s">
        <v>716</v>
      </c>
      <c r="EL63" s="26" t="s">
        <v>717</v>
      </c>
      <c r="EM63" s="26" t="s">
        <v>718</v>
      </c>
      <c r="EN63" s="26" t="s">
        <v>719</v>
      </c>
      <c r="EO63" s="1054" t="s">
        <v>720</v>
      </c>
      <c r="EP63" s="26" t="s">
        <v>35</v>
      </c>
      <c r="EQ63" s="26" t="s">
        <v>376</v>
      </c>
      <c r="ER63" s="26" t="s">
        <v>721</v>
      </c>
      <c r="ES63" s="26" t="s">
        <v>498</v>
      </c>
      <c r="ET63" s="26" t="s">
        <v>379</v>
      </c>
      <c r="EU63" s="26" t="s">
        <v>499</v>
      </c>
    </row>
    <row r="64" spans="1:151" s="1045" customFormat="1" ht="75.75" customHeight="1">
      <c r="A64" s="36" t="s">
        <v>665</v>
      </c>
      <c r="B64" s="1797"/>
      <c r="C64" s="26" t="s">
        <v>666</v>
      </c>
      <c r="D64" s="1055"/>
      <c r="E64" s="26" t="s">
        <v>667</v>
      </c>
      <c r="F64" s="1053" t="s">
        <v>668</v>
      </c>
      <c r="G64" s="26" t="s">
        <v>335</v>
      </c>
      <c r="H64" s="26" t="s">
        <v>26</v>
      </c>
      <c r="I64" s="89">
        <v>0.04</v>
      </c>
      <c r="J64" s="89">
        <v>2022</v>
      </c>
      <c r="K64" s="1056">
        <v>2026</v>
      </c>
      <c r="L64" s="79">
        <v>2040</v>
      </c>
      <c r="M64" s="73"/>
      <c r="N64" s="1057"/>
      <c r="O64" s="1057"/>
      <c r="P64" s="1057"/>
      <c r="Q64" s="89">
        <v>0.05</v>
      </c>
      <c r="R64" s="1057"/>
      <c r="S64" s="1057"/>
      <c r="T64" s="1057"/>
      <c r="U64" s="89">
        <v>0.06</v>
      </c>
      <c r="V64" s="1057"/>
      <c r="W64" s="1057"/>
      <c r="X64" s="1057"/>
      <c r="Y64" s="89">
        <v>7.0000000000000007E-2</v>
      </c>
      <c r="Z64" s="1057"/>
      <c r="AA64" s="1057"/>
      <c r="AB64" s="1057"/>
      <c r="AC64" s="1057"/>
      <c r="AD64" s="1057"/>
      <c r="AE64" s="89">
        <v>0.08</v>
      </c>
      <c r="AF64" s="89">
        <v>0.08</v>
      </c>
      <c r="AG64" s="1803" t="s">
        <v>722</v>
      </c>
      <c r="AH64" s="1816">
        <v>0</v>
      </c>
      <c r="AI64" s="1803" t="s">
        <v>723</v>
      </c>
      <c r="AJ64" s="131" t="s">
        <v>724</v>
      </c>
      <c r="AK64" s="833" t="s">
        <v>712</v>
      </c>
      <c r="AL64" s="26" t="s">
        <v>67</v>
      </c>
      <c r="AM64" s="26" t="s">
        <v>725</v>
      </c>
      <c r="AN64" s="26" t="s">
        <v>726</v>
      </c>
      <c r="AO64" s="26" t="s">
        <v>26</v>
      </c>
      <c r="AP64" s="63" t="s">
        <v>374</v>
      </c>
      <c r="AQ64" s="89">
        <v>27</v>
      </c>
      <c r="AR64" s="127">
        <v>2278431</v>
      </c>
      <c r="AS64" s="89">
        <v>2022</v>
      </c>
      <c r="AT64" s="124">
        <v>44927</v>
      </c>
      <c r="AU64" s="124">
        <v>51501</v>
      </c>
      <c r="AV64" s="127">
        <v>2312607.4649999999</v>
      </c>
      <c r="AW64" s="127">
        <v>2347296.5769749996</v>
      </c>
      <c r="AX64" s="127">
        <v>2382506.0256296247</v>
      </c>
      <c r="AY64" s="127">
        <v>2418243.6160140689</v>
      </c>
      <c r="AZ64" s="127">
        <v>2454517.27025428</v>
      </c>
      <c r="BA64" s="127">
        <v>2491335.0293080942</v>
      </c>
      <c r="BB64" s="127">
        <v>2528705.0547477156</v>
      </c>
      <c r="BC64" s="127">
        <v>2566635.6305689313</v>
      </c>
      <c r="BD64" s="127">
        <v>2605135.1650274652</v>
      </c>
      <c r="BE64" s="127">
        <v>2644212.1925028772</v>
      </c>
      <c r="BF64" s="127">
        <v>2683875.3753904202</v>
      </c>
      <c r="BG64" s="127">
        <v>2724133.5060212766</v>
      </c>
      <c r="BH64" s="127">
        <v>2764995.5086115957</v>
      </c>
      <c r="BI64" s="127">
        <v>2806470.4412407698</v>
      </c>
      <c r="BJ64" s="127">
        <v>2848567.4978593811</v>
      </c>
      <c r="BK64" s="127">
        <v>2891296.0103272717</v>
      </c>
      <c r="BL64" s="127">
        <v>2934665.4504821808</v>
      </c>
      <c r="BM64" s="127">
        <v>2978685.4322394137</v>
      </c>
      <c r="BN64" s="127">
        <v>2978685.4322394137</v>
      </c>
      <c r="BO64" s="92">
        <v>935673848.29999995</v>
      </c>
      <c r="BP64" s="92">
        <v>935673848.29999995</v>
      </c>
      <c r="BQ64" s="93" t="s">
        <v>76</v>
      </c>
      <c r="BR64" s="89">
        <v>7880</v>
      </c>
      <c r="BS64" s="92">
        <v>1052499910</v>
      </c>
      <c r="BT64" s="74"/>
      <c r="BU64" s="126"/>
      <c r="BV64" s="73"/>
      <c r="BW64" s="92">
        <v>1086927477</v>
      </c>
      <c r="BX64" s="74"/>
      <c r="BY64" s="126"/>
      <c r="BZ64" s="126"/>
      <c r="CA64" s="92">
        <v>1121355045</v>
      </c>
      <c r="CB64" s="74"/>
      <c r="CC64" s="126"/>
      <c r="CD64" s="126"/>
      <c r="CE64" s="92">
        <v>1155782612</v>
      </c>
      <c r="CF64" s="74"/>
      <c r="CG64" s="126"/>
      <c r="CH64" s="126"/>
      <c r="CI64" s="92">
        <v>1190210179</v>
      </c>
      <c r="CJ64" s="74"/>
      <c r="CK64" s="126"/>
      <c r="CL64" s="126"/>
      <c r="CM64" s="92">
        <v>1224637746</v>
      </c>
      <c r="CN64" s="74"/>
      <c r="CO64" s="126"/>
      <c r="CP64" s="126"/>
      <c r="CQ64" s="92">
        <v>1259065313</v>
      </c>
      <c r="CR64" s="74"/>
      <c r="CS64" s="73"/>
      <c r="CT64" s="73"/>
      <c r="CU64" s="92">
        <v>1293492880</v>
      </c>
      <c r="CV64" s="74"/>
      <c r="CW64" s="73"/>
      <c r="CX64" s="73"/>
      <c r="CY64" s="92">
        <v>1327920448</v>
      </c>
      <c r="CZ64" s="74"/>
      <c r="DA64" s="73"/>
      <c r="DB64" s="73"/>
      <c r="DC64" s="92">
        <v>1362348015</v>
      </c>
      <c r="DD64" s="74"/>
      <c r="DE64" s="73"/>
      <c r="DF64" s="73"/>
      <c r="DG64" s="92">
        <v>1396775582</v>
      </c>
      <c r="DH64" s="74"/>
      <c r="DI64" s="73"/>
      <c r="DJ64" s="73"/>
      <c r="DK64" s="92">
        <v>1431203149</v>
      </c>
      <c r="DL64" s="74"/>
      <c r="DM64" s="73"/>
      <c r="DN64" s="73"/>
      <c r="DO64" s="92">
        <v>1465630716</v>
      </c>
      <c r="DP64" s="74"/>
      <c r="DQ64" s="73"/>
      <c r="DR64" s="73"/>
      <c r="DS64" s="92">
        <v>1500058283</v>
      </c>
      <c r="DT64" s="74"/>
      <c r="DU64" s="73"/>
      <c r="DV64" s="73"/>
      <c r="DW64" s="92">
        <v>1534485851</v>
      </c>
      <c r="DX64" s="74"/>
      <c r="DY64" s="73"/>
      <c r="DZ64" s="73"/>
      <c r="EA64" s="92">
        <v>1568913418</v>
      </c>
      <c r="EB64" s="74"/>
      <c r="EC64" s="73"/>
      <c r="ED64" s="73"/>
      <c r="EE64" s="92">
        <v>1603340985</v>
      </c>
      <c r="EF64" s="74"/>
      <c r="EG64" s="73"/>
      <c r="EH64" s="73"/>
      <c r="EI64" s="92">
        <f t="shared" si="4"/>
        <v>23510321457.299999</v>
      </c>
      <c r="EJ64" s="26" t="s">
        <v>35</v>
      </c>
      <c r="EK64" s="26" t="s">
        <v>376</v>
      </c>
      <c r="EL64" s="26" t="s">
        <v>377</v>
      </c>
      <c r="EM64" s="67" t="s">
        <v>378</v>
      </c>
      <c r="EN64" s="67" t="s">
        <v>379</v>
      </c>
      <c r="EO64" s="67" t="s">
        <v>380</v>
      </c>
      <c r="EP64" s="73"/>
      <c r="EQ64" s="73"/>
      <c r="ER64" s="73"/>
      <c r="ES64" s="73"/>
      <c r="ET64" s="73"/>
      <c r="EU64" s="73"/>
    </row>
    <row r="65" spans="1:151" s="1045" customFormat="1" ht="60" customHeight="1">
      <c r="A65" s="36" t="s">
        <v>665</v>
      </c>
      <c r="B65" s="1795"/>
      <c r="C65" s="26" t="s">
        <v>666</v>
      </c>
      <c r="D65" s="103"/>
      <c r="E65" s="26" t="s">
        <v>667</v>
      </c>
      <c r="F65" s="1053" t="s">
        <v>668</v>
      </c>
      <c r="G65" s="26" t="s">
        <v>335</v>
      </c>
      <c r="H65" s="26" t="s">
        <v>26</v>
      </c>
      <c r="I65" s="26">
        <v>0.04</v>
      </c>
      <c r="J65" s="26">
        <v>2022</v>
      </c>
      <c r="K65" s="48">
        <v>2026</v>
      </c>
      <c r="L65" s="91">
        <v>2040</v>
      </c>
      <c r="M65" s="26"/>
      <c r="N65" s="117"/>
      <c r="O65" s="117"/>
      <c r="P65" s="117"/>
      <c r="Q65" s="26">
        <v>0.05</v>
      </c>
      <c r="R65" s="117"/>
      <c r="S65" s="117"/>
      <c r="T65" s="117"/>
      <c r="U65" s="26">
        <v>0.06</v>
      </c>
      <c r="V65" s="117"/>
      <c r="W65" s="117"/>
      <c r="X65" s="117"/>
      <c r="Y65" s="26">
        <v>7.0000000000000007E-2</v>
      </c>
      <c r="Z65" s="117"/>
      <c r="AA65" s="117"/>
      <c r="AB65" s="117"/>
      <c r="AC65" s="117"/>
      <c r="AD65" s="117"/>
      <c r="AE65" s="26">
        <v>0.08</v>
      </c>
      <c r="AF65" s="26">
        <v>0.08</v>
      </c>
      <c r="AG65" s="1803" t="s">
        <v>727</v>
      </c>
      <c r="AH65" s="1816">
        <v>8.0000000000000002E-3</v>
      </c>
      <c r="AI65" s="1803" t="s">
        <v>728</v>
      </c>
      <c r="AJ65" s="131" t="s">
        <v>729</v>
      </c>
      <c r="AK65" s="833" t="s">
        <v>339</v>
      </c>
      <c r="AL65" s="26" t="s">
        <v>65</v>
      </c>
      <c r="AM65" s="26" t="s">
        <v>730</v>
      </c>
      <c r="AN65" s="26" t="s">
        <v>458</v>
      </c>
      <c r="AO65" s="26" t="s">
        <v>26</v>
      </c>
      <c r="AP65" s="63" t="s">
        <v>374</v>
      </c>
      <c r="AQ65" s="26">
        <v>27</v>
      </c>
      <c r="AR65" s="62"/>
      <c r="AS65" s="26"/>
      <c r="AT65" s="124">
        <v>44927</v>
      </c>
      <c r="AU65" s="124">
        <v>51501</v>
      </c>
      <c r="AV65" s="95">
        <v>0.03</v>
      </c>
      <c r="AW65" s="95">
        <v>0.08</v>
      </c>
      <c r="AX65" s="95">
        <v>0.14000000000000001</v>
      </c>
      <c r="AY65" s="95">
        <v>0.2</v>
      </c>
      <c r="AZ65" s="95">
        <v>0.26</v>
      </c>
      <c r="BA65" s="95">
        <v>0.32</v>
      </c>
      <c r="BB65" s="95">
        <v>0.38</v>
      </c>
      <c r="BC65" s="95">
        <v>0.44</v>
      </c>
      <c r="BD65" s="95">
        <v>0.5</v>
      </c>
      <c r="BE65" s="95">
        <v>0.56000000000000005</v>
      </c>
      <c r="BF65" s="95">
        <v>0.62</v>
      </c>
      <c r="BG65" s="95">
        <v>0.68</v>
      </c>
      <c r="BH65" s="95">
        <v>0.74</v>
      </c>
      <c r="BI65" s="95">
        <v>0.8</v>
      </c>
      <c r="BJ65" s="95">
        <v>0.86</v>
      </c>
      <c r="BK65" s="95">
        <v>0.92</v>
      </c>
      <c r="BL65" s="95">
        <v>0.98</v>
      </c>
      <c r="BM65" s="95">
        <v>1</v>
      </c>
      <c r="BN65" s="95">
        <v>1</v>
      </c>
      <c r="BO65" s="92">
        <v>149000000</v>
      </c>
      <c r="BP65" s="92">
        <v>149000000</v>
      </c>
      <c r="BQ65" s="93" t="s">
        <v>459</v>
      </c>
      <c r="BR65" s="89">
        <v>7880</v>
      </c>
      <c r="BS65" s="92">
        <v>128400000.00000001</v>
      </c>
      <c r="BT65" s="92"/>
      <c r="BU65" s="93"/>
      <c r="BV65" s="89"/>
      <c r="BW65" s="92">
        <v>132600000</v>
      </c>
      <c r="BX65" s="92"/>
      <c r="BY65" s="93"/>
      <c r="BZ65" s="93"/>
      <c r="CA65" s="92">
        <v>136800000</v>
      </c>
      <c r="CB65" s="92"/>
      <c r="CC65" s="93"/>
      <c r="CD65" s="93"/>
      <c r="CE65" s="92">
        <v>141000000</v>
      </c>
      <c r="CF65" s="92"/>
      <c r="CG65" s="93"/>
      <c r="CH65" s="93"/>
      <c r="CI65" s="92">
        <v>145200000</v>
      </c>
      <c r="CJ65" s="92"/>
      <c r="CK65" s="93"/>
      <c r="CL65" s="93"/>
      <c r="CM65" s="92">
        <v>149400000</v>
      </c>
      <c r="CN65" s="92"/>
      <c r="CO65" s="93"/>
      <c r="CP65" s="93"/>
      <c r="CQ65" s="92">
        <v>153600000</v>
      </c>
      <c r="CR65" s="99"/>
      <c r="CS65" s="26"/>
      <c r="CT65" s="26"/>
      <c r="CU65" s="92">
        <v>157800000</v>
      </c>
      <c r="CV65" s="99"/>
      <c r="CW65" s="26"/>
      <c r="CX65" s="26"/>
      <c r="CY65" s="99">
        <v>162000000</v>
      </c>
      <c r="CZ65" s="99"/>
      <c r="DA65" s="26"/>
      <c r="DB65" s="26"/>
      <c r="DC65" s="99">
        <v>166200000</v>
      </c>
      <c r="DD65" s="99"/>
      <c r="DE65" s="26"/>
      <c r="DF65" s="26"/>
      <c r="DG65" s="92">
        <v>170400000</v>
      </c>
      <c r="DH65" s="99"/>
      <c r="DI65" s="26"/>
      <c r="DJ65" s="26"/>
      <c r="DK65" s="99">
        <v>174600000</v>
      </c>
      <c r="DL65" s="99"/>
      <c r="DM65" s="26"/>
      <c r="DN65" s="26"/>
      <c r="DO65" s="99">
        <v>178800000</v>
      </c>
      <c r="DP65" s="99"/>
      <c r="DQ65" s="26"/>
      <c r="DR65" s="26"/>
      <c r="DS65" s="92">
        <v>183000000</v>
      </c>
      <c r="DT65" s="99"/>
      <c r="DU65" s="26"/>
      <c r="DV65" s="26"/>
      <c r="DW65" s="92">
        <v>187200000</v>
      </c>
      <c r="DX65" s="99"/>
      <c r="DY65" s="26"/>
      <c r="DZ65" s="26"/>
      <c r="EA65" s="99">
        <v>191400000</v>
      </c>
      <c r="EB65" s="99"/>
      <c r="EC65" s="26"/>
      <c r="ED65" s="26"/>
      <c r="EE65" s="99">
        <v>191400000</v>
      </c>
      <c r="EF65" s="99"/>
      <c r="EG65" s="26"/>
      <c r="EH65" s="26"/>
      <c r="EI65" s="92">
        <f t="shared" si="4"/>
        <v>2898800000</v>
      </c>
      <c r="EJ65" s="26" t="s">
        <v>35</v>
      </c>
      <c r="EK65" s="26" t="s">
        <v>376</v>
      </c>
      <c r="EL65" s="26" t="s">
        <v>377</v>
      </c>
      <c r="EM65" s="67" t="s">
        <v>378</v>
      </c>
      <c r="EN65" s="67" t="s">
        <v>379</v>
      </c>
      <c r="EO65" s="67" t="s">
        <v>380</v>
      </c>
      <c r="EP65" s="26" t="s">
        <v>10</v>
      </c>
      <c r="EQ65" s="26" t="s">
        <v>599</v>
      </c>
      <c r="ER65" s="26" t="s">
        <v>731</v>
      </c>
      <c r="ES65" s="26" t="s">
        <v>601</v>
      </c>
      <c r="ET65" s="89">
        <v>3155404840</v>
      </c>
      <c r="EU65" s="26" t="s">
        <v>602</v>
      </c>
    </row>
    <row r="66" spans="1:151" s="1045" customFormat="1" ht="81.75" customHeight="1">
      <c r="A66" s="36" t="s">
        <v>665</v>
      </c>
      <c r="B66" s="1795"/>
      <c r="C66" s="26" t="s">
        <v>666</v>
      </c>
      <c r="D66" s="103"/>
      <c r="E66" s="26" t="s">
        <v>667</v>
      </c>
      <c r="F66" s="1053" t="s">
        <v>668</v>
      </c>
      <c r="G66" s="26" t="s">
        <v>335</v>
      </c>
      <c r="H66" s="26" t="s">
        <v>26</v>
      </c>
      <c r="I66" s="26">
        <v>0.04</v>
      </c>
      <c r="J66" s="26">
        <v>2022</v>
      </c>
      <c r="K66" s="48">
        <v>2026</v>
      </c>
      <c r="L66" s="91">
        <v>2040</v>
      </c>
      <c r="M66" s="26"/>
      <c r="N66" s="117"/>
      <c r="O66" s="117"/>
      <c r="P66" s="117"/>
      <c r="Q66" s="26">
        <v>0.05</v>
      </c>
      <c r="R66" s="117"/>
      <c r="S66" s="117"/>
      <c r="T66" s="117"/>
      <c r="U66" s="26">
        <v>0.06</v>
      </c>
      <c r="V66" s="117"/>
      <c r="W66" s="117"/>
      <c r="X66" s="117"/>
      <c r="Y66" s="26">
        <v>7.0000000000000104E-2</v>
      </c>
      <c r="Z66" s="117"/>
      <c r="AA66" s="117"/>
      <c r="AB66" s="117"/>
      <c r="AC66" s="117"/>
      <c r="AD66" s="117"/>
      <c r="AE66" s="26">
        <v>0.08</v>
      </c>
      <c r="AF66" s="26">
        <v>0.08</v>
      </c>
      <c r="AG66" s="1803" t="s">
        <v>732</v>
      </c>
      <c r="AH66" s="1816">
        <v>0.01</v>
      </c>
      <c r="AI66" s="1803" t="s">
        <v>733</v>
      </c>
      <c r="AJ66" s="131" t="s">
        <v>734</v>
      </c>
      <c r="AK66" s="833" t="s">
        <v>339</v>
      </c>
      <c r="AL66" s="26" t="s">
        <v>57</v>
      </c>
      <c r="AM66" s="98" t="s">
        <v>396</v>
      </c>
      <c r="AN66" s="26" t="s">
        <v>458</v>
      </c>
      <c r="AO66" s="26" t="s">
        <v>20</v>
      </c>
      <c r="AP66" s="63" t="s">
        <v>374</v>
      </c>
      <c r="AQ66" s="26">
        <v>27</v>
      </c>
      <c r="AR66" s="26"/>
      <c r="AS66" s="26"/>
      <c r="AT66" s="124">
        <v>44927</v>
      </c>
      <c r="AU66" s="124">
        <v>51501</v>
      </c>
      <c r="AV66" s="26">
        <v>300</v>
      </c>
      <c r="AW66" s="26">
        <v>300</v>
      </c>
      <c r="AX66" s="26">
        <v>300</v>
      </c>
      <c r="AY66" s="26">
        <v>300</v>
      </c>
      <c r="AZ66" s="26">
        <v>300</v>
      </c>
      <c r="BA66" s="26">
        <v>300</v>
      </c>
      <c r="BB66" s="26">
        <v>300</v>
      </c>
      <c r="BC66" s="26">
        <v>300</v>
      </c>
      <c r="BD66" s="26">
        <v>300</v>
      </c>
      <c r="BE66" s="26">
        <v>300</v>
      </c>
      <c r="BF66" s="26">
        <v>300</v>
      </c>
      <c r="BG66" s="26">
        <v>300</v>
      </c>
      <c r="BH66" s="26">
        <v>300</v>
      </c>
      <c r="BI66" s="26">
        <v>300</v>
      </c>
      <c r="BJ66" s="26">
        <v>300</v>
      </c>
      <c r="BK66" s="26">
        <v>300</v>
      </c>
      <c r="BL66" s="26">
        <v>300</v>
      </c>
      <c r="BM66" s="26">
        <v>300</v>
      </c>
      <c r="BN66" s="106">
        <f>SUM(AV66:BM66)</f>
        <v>5400</v>
      </c>
      <c r="BO66" s="92">
        <v>55862028.859999999</v>
      </c>
      <c r="BP66" s="92">
        <v>55862028.859999999</v>
      </c>
      <c r="BQ66" s="93" t="s">
        <v>459</v>
      </c>
      <c r="BR66" s="89">
        <v>7880</v>
      </c>
      <c r="BS66" s="92">
        <v>32100000</v>
      </c>
      <c r="BT66" s="92"/>
      <c r="BU66" s="93"/>
      <c r="BV66" s="89"/>
      <c r="BW66" s="92">
        <v>33150000</v>
      </c>
      <c r="BX66" s="92"/>
      <c r="BY66" s="93"/>
      <c r="BZ66" s="93"/>
      <c r="CA66" s="92">
        <v>34200000</v>
      </c>
      <c r="CB66" s="92"/>
      <c r="CC66" s="93"/>
      <c r="CD66" s="93"/>
      <c r="CE66" s="92">
        <v>35250000</v>
      </c>
      <c r="CF66" s="92"/>
      <c r="CG66" s="93"/>
      <c r="CH66" s="93"/>
      <c r="CI66" s="92">
        <v>36300000</v>
      </c>
      <c r="CJ66" s="92"/>
      <c r="CK66" s="93"/>
      <c r="CL66" s="93"/>
      <c r="CM66" s="92">
        <v>37350000</v>
      </c>
      <c r="CN66" s="92"/>
      <c r="CO66" s="93"/>
      <c r="CP66" s="93"/>
      <c r="CQ66" s="92">
        <v>38400000</v>
      </c>
      <c r="CR66" s="99"/>
      <c r="CS66" s="26"/>
      <c r="CT66" s="26"/>
      <c r="CU66" s="92">
        <v>39450000</v>
      </c>
      <c r="CV66" s="99"/>
      <c r="CW66" s="26"/>
      <c r="CX66" s="26"/>
      <c r="CY66" s="92">
        <v>40500000</v>
      </c>
      <c r="CZ66" s="99"/>
      <c r="DA66" s="26"/>
      <c r="DB66" s="26"/>
      <c r="DC66" s="92">
        <v>41550000</v>
      </c>
      <c r="DD66" s="99"/>
      <c r="DE66" s="26"/>
      <c r="DF66" s="26"/>
      <c r="DG66" s="92">
        <v>42600000</v>
      </c>
      <c r="DH66" s="99"/>
      <c r="DI66" s="26"/>
      <c r="DJ66" s="26"/>
      <c r="DK66" s="92">
        <v>43650000</v>
      </c>
      <c r="DL66" s="99"/>
      <c r="DM66" s="26"/>
      <c r="DN66" s="26"/>
      <c r="DO66" s="92">
        <v>44700000</v>
      </c>
      <c r="DP66" s="99"/>
      <c r="DQ66" s="26"/>
      <c r="DR66" s="26"/>
      <c r="DS66" s="92">
        <v>45750000</v>
      </c>
      <c r="DT66" s="99"/>
      <c r="DU66" s="26"/>
      <c r="DV66" s="26"/>
      <c r="DW66" s="92">
        <v>46800000</v>
      </c>
      <c r="DX66" s="99"/>
      <c r="DY66" s="26"/>
      <c r="DZ66" s="26"/>
      <c r="EA66" s="92">
        <v>47850000</v>
      </c>
      <c r="EB66" s="99"/>
      <c r="EC66" s="26"/>
      <c r="ED66" s="26"/>
      <c r="EE66" s="99">
        <v>48900000</v>
      </c>
      <c r="EF66" s="99"/>
      <c r="EG66" s="26"/>
      <c r="EH66" s="26"/>
      <c r="EI66" s="92">
        <f t="shared" si="4"/>
        <v>744362028.86000001</v>
      </c>
      <c r="EJ66" s="26" t="s">
        <v>35</v>
      </c>
      <c r="EK66" s="26" t="s">
        <v>376</v>
      </c>
      <c r="EL66" s="26" t="s">
        <v>377</v>
      </c>
      <c r="EM66" s="67" t="s">
        <v>378</v>
      </c>
      <c r="EN66" s="67" t="s">
        <v>379</v>
      </c>
      <c r="EO66" s="67" t="s">
        <v>380</v>
      </c>
      <c r="EP66" s="26"/>
      <c r="EQ66" s="26"/>
      <c r="ER66" s="26"/>
      <c r="ES66" s="26"/>
      <c r="ET66" s="26"/>
      <c r="EU66" s="26"/>
    </row>
    <row r="67" spans="1:151" s="1045" customFormat="1" ht="135" customHeight="1">
      <c r="A67" s="36" t="s">
        <v>665</v>
      </c>
      <c r="B67" s="1795"/>
      <c r="C67" s="26" t="s">
        <v>666</v>
      </c>
      <c r="D67" s="103"/>
      <c r="E67" s="26" t="s">
        <v>667</v>
      </c>
      <c r="F67" s="1053" t="s">
        <v>668</v>
      </c>
      <c r="G67" s="26" t="s">
        <v>335</v>
      </c>
      <c r="H67" s="26" t="s">
        <v>26</v>
      </c>
      <c r="I67" s="26">
        <v>0.04</v>
      </c>
      <c r="J67" s="26">
        <v>2022</v>
      </c>
      <c r="K67" s="48">
        <v>2026</v>
      </c>
      <c r="L67" s="91">
        <v>2040</v>
      </c>
      <c r="M67" s="26"/>
      <c r="N67" s="117"/>
      <c r="O67" s="117"/>
      <c r="P67" s="117"/>
      <c r="Q67" s="26">
        <v>0.05</v>
      </c>
      <c r="R67" s="117"/>
      <c r="S67" s="117"/>
      <c r="T67" s="117"/>
      <c r="U67" s="26">
        <v>0.06</v>
      </c>
      <c r="V67" s="117"/>
      <c r="W67" s="117"/>
      <c r="X67" s="117"/>
      <c r="Y67" s="26">
        <v>7.0000000000000104E-2</v>
      </c>
      <c r="Z67" s="117"/>
      <c r="AA67" s="117"/>
      <c r="AB67" s="117"/>
      <c r="AC67" s="117"/>
      <c r="AD67" s="117"/>
      <c r="AE67" s="26">
        <v>0.08</v>
      </c>
      <c r="AF67" s="26">
        <v>0.08</v>
      </c>
      <c r="AG67" s="1803" t="s">
        <v>735</v>
      </c>
      <c r="AH67" s="1816">
        <v>8.0000000000000002E-3</v>
      </c>
      <c r="AI67" s="1803" t="s">
        <v>736</v>
      </c>
      <c r="AJ67" s="131" t="s">
        <v>737</v>
      </c>
      <c r="AK67" s="833" t="s">
        <v>339</v>
      </c>
      <c r="AL67" s="63" t="s">
        <v>57</v>
      </c>
      <c r="AM67" s="98" t="s">
        <v>396</v>
      </c>
      <c r="AN67" s="26" t="s">
        <v>11</v>
      </c>
      <c r="AO67" s="26" t="s">
        <v>23</v>
      </c>
      <c r="AP67" s="63" t="s">
        <v>374</v>
      </c>
      <c r="AQ67" s="26">
        <v>27</v>
      </c>
      <c r="AR67" s="62"/>
      <c r="AS67" s="26"/>
      <c r="AT67" s="124">
        <v>44927</v>
      </c>
      <c r="AU67" s="124">
        <v>51501</v>
      </c>
      <c r="AV67" s="95">
        <v>1</v>
      </c>
      <c r="AW67" s="95">
        <v>1</v>
      </c>
      <c r="AX67" s="95">
        <v>1</v>
      </c>
      <c r="AY67" s="95">
        <v>1</v>
      </c>
      <c r="AZ67" s="95">
        <v>1</v>
      </c>
      <c r="BA67" s="95">
        <v>1</v>
      </c>
      <c r="BB67" s="95">
        <v>1</v>
      </c>
      <c r="BC67" s="95">
        <v>1</v>
      </c>
      <c r="BD67" s="95">
        <v>1</v>
      </c>
      <c r="BE67" s="95">
        <v>1</v>
      </c>
      <c r="BF67" s="95">
        <v>1</v>
      </c>
      <c r="BG67" s="95">
        <v>1</v>
      </c>
      <c r="BH67" s="95">
        <v>1</v>
      </c>
      <c r="BI67" s="95">
        <v>1</v>
      </c>
      <c r="BJ67" s="95">
        <v>1</v>
      </c>
      <c r="BK67" s="95">
        <v>1</v>
      </c>
      <c r="BL67" s="95">
        <v>1</v>
      </c>
      <c r="BM67" s="95">
        <v>1</v>
      </c>
      <c r="BN67" s="95">
        <v>1</v>
      </c>
      <c r="BO67" s="92">
        <v>395269180</v>
      </c>
      <c r="BP67" s="92">
        <v>395269180</v>
      </c>
      <c r="BQ67" s="93" t="s">
        <v>76</v>
      </c>
      <c r="BR67" s="89">
        <v>7880</v>
      </c>
      <c r="BS67" s="92">
        <v>32100000</v>
      </c>
      <c r="BT67" s="92"/>
      <c r="BU67" s="93"/>
      <c r="BV67" s="89"/>
      <c r="BW67" s="92">
        <v>33150000</v>
      </c>
      <c r="BX67" s="92"/>
      <c r="BY67" s="93"/>
      <c r="BZ67" s="93"/>
      <c r="CA67" s="92">
        <v>34200000</v>
      </c>
      <c r="CB67" s="92"/>
      <c r="CC67" s="93"/>
      <c r="CD67" s="93"/>
      <c r="CE67" s="92">
        <v>35250000</v>
      </c>
      <c r="CF67" s="92"/>
      <c r="CG67" s="93"/>
      <c r="CH67" s="93"/>
      <c r="CI67" s="92">
        <v>36300000</v>
      </c>
      <c r="CJ67" s="92"/>
      <c r="CK67" s="93"/>
      <c r="CL67" s="93"/>
      <c r="CM67" s="92">
        <v>37350000</v>
      </c>
      <c r="CN67" s="92"/>
      <c r="CO67" s="93"/>
      <c r="CP67" s="93"/>
      <c r="CQ67" s="92">
        <v>38400000</v>
      </c>
      <c r="CR67" s="99"/>
      <c r="CS67" s="26"/>
      <c r="CT67" s="26"/>
      <c r="CU67" s="92">
        <v>39450000</v>
      </c>
      <c r="CV67" s="99"/>
      <c r="CW67" s="26"/>
      <c r="CX67" s="26"/>
      <c r="CY67" s="92">
        <v>40500000</v>
      </c>
      <c r="CZ67" s="99"/>
      <c r="DA67" s="26"/>
      <c r="DB67" s="26"/>
      <c r="DC67" s="92">
        <v>41550000</v>
      </c>
      <c r="DD67" s="99"/>
      <c r="DE67" s="26"/>
      <c r="DF67" s="26"/>
      <c r="DG67" s="92">
        <v>42600000</v>
      </c>
      <c r="DH67" s="99"/>
      <c r="DI67" s="26"/>
      <c r="DJ67" s="26"/>
      <c r="DK67" s="92">
        <v>43650000</v>
      </c>
      <c r="DL67" s="99"/>
      <c r="DM67" s="26"/>
      <c r="DN67" s="26"/>
      <c r="DO67" s="92">
        <v>44700000</v>
      </c>
      <c r="DP67" s="99"/>
      <c r="DQ67" s="26"/>
      <c r="DR67" s="26"/>
      <c r="DS67" s="92">
        <v>45750000</v>
      </c>
      <c r="DT67" s="99"/>
      <c r="DU67" s="26"/>
      <c r="DV67" s="26"/>
      <c r="DW67" s="92">
        <v>46800000</v>
      </c>
      <c r="DX67" s="99"/>
      <c r="DY67" s="26"/>
      <c r="DZ67" s="26"/>
      <c r="EA67" s="92">
        <v>47850000</v>
      </c>
      <c r="EB67" s="99"/>
      <c r="EC67" s="26"/>
      <c r="ED67" s="26"/>
      <c r="EE67" s="99">
        <v>48900000</v>
      </c>
      <c r="EF67" s="99"/>
      <c r="EG67" s="26"/>
      <c r="EH67" s="26"/>
      <c r="EI67" s="92">
        <f t="shared" si="4"/>
        <v>1083769180</v>
      </c>
      <c r="EJ67" s="26" t="s">
        <v>35</v>
      </c>
      <c r="EK67" s="26" t="s">
        <v>376</v>
      </c>
      <c r="EL67" s="26" t="s">
        <v>377</v>
      </c>
      <c r="EM67" s="67" t="s">
        <v>378</v>
      </c>
      <c r="EN67" s="67" t="s">
        <v>379</v>
      </c>
      <c r="EO67" s="67" t="s">
        <v>380</v>
      </c>
      <c r="EP67" s="26"/>
      <c r="EQ67" s="26"/>
      <c r="ER67" s="26"/>
      <c r="ES67" s="26"/>
      <c r="ET67" s="26"/>
      <c r="EU67" s="26"/>
    </row>
    <row r="68" spans="1:151" s="1045" customFormat="1" ht="69" customHeight="1">
      <c r="A68" s="36" t="s">
        <v>665</v>
      </c>
      <c r="B68" s="1795"/>
      <c r="C68" s="26" t="s">
        <v>666</v>
      </c>
      <c r="D68" s="103"/>
      <c r="E68" s="26" t="s">
        <v>667</v>
      </c>
      <c r="F68" s="1053" t="s">
        <v>668</v>
      </c>
      <c r="G68" s="26" t="s">
        <v>335</v>
      </c>
      <c r="H68" s="26" t="s">
        <v>26</v>
      </c>
      <c r="I68" s="26">
        <v>0.04</v>
      </c>
      <c r="J68" s="26">
        <v>2022</v>
      </c>
      <c r="K68" s="48">
        <v>2026</v>
      </c>
      <c r="L68" s="91">
        <v>2040</v>
      </c>
      <c r="M68" s="26"/>
      <c r="N68" s="117"/>
      <c r="O68" s="117"/>
      <c r="P68" s="117"/>
      <c r="Q68" s="26">
        <v>0.05</v>
      </c>
      <c r="R68" s="117"/>
      <c r="S68" s="117"/>
      <c r="T68" s="117"/>
      <c r="U68" s="26">
        <v>0.06</v>
      </c>
      <c r="V68" s="117"/>
      <c r="W68" s="117"/>
      <c r="X68" s="117"/>
      <c r="Y68" s="26">
        <v>7.0000000000000104E-2</v>
      </c>
      <c r="Z68" s="117"/>
      <c r="AA68" s="117"/>
      <c r="AB68" s="117"/>
      <c r="AC68" s="117"/>
      <c r="AD68" s="117"/>
      <c r="AE68" s="26">
        <v>0.08</v>
      </c>
      <c r="AF68" s="26">
        <v>0.08</v>
      </c>
      <c r="AG68" s="1803" t="s">
        <v>738</v>
      </c>
      <c r="AH68" s="1816">
        <v>1.4E-2</v>
      </c>
      <c r="AI68" s="1803" t="s">
        <v>739</v>
      </c>
      <c r="AJ68" s="131" t="s">
        <v>740</v>
      </c>
      <c r="AK68" s="833" t="s">
        <v>339</v>
      </c>
      <c r="AL68" s="26" t="s">
        <v>741</v>
      </c>
      <c r="AM68" s="26" t="s">
        <v>742</v>
      </c>
      <c r="AN68" s="26" t="s">
        <v>743</v>
      </c>
      <c r="AO68" s="26" t="s">
        <v>26</v>
      </c>
      <c r="AP68" s="63" t="s">
        <v>374</v>
      </c>
      <c r="AQ68" s="26">
        <v>27</v>
      </c>
      <c r="AR68" s="26">
        <v>17</v>
      </c>
      <c r="AS68" s="26">
        <v>2022</v>
      </c>
      <c r="AT68" s="124">
        <v>44927</v>
      </c>
      <c r="AU68" s="124">
        <v>51501</v>
      </c>
      <c r="AV68" s="26">
        <v>32</v>
      </c>
      <c r="AW68" s="26">
        <v>47</v>
      </c>
      <c r="AX68" s="26">
        <v>62</v>
      </c>
      <c r="AY68" s="26">
        <v>77</v>
      </c>
      <c r="AZ68" s="26">
        <v>92</v>
      </c>
      <c r="BA68" s="26">
        <v>107</v>
      </c>
      <c r="BB68" s="26">
        <v>122</v>
      </c>
      <c r="BC68" s="26">
        <v>137</v>
      </c>
      <c r="BD68" s="26">
        <v>152</v>
      </c>
      <c r="BE68" s="26">
        <v>167</v>
      </c>
      <c r="BF68" s="26">
        <v>182</v>
      </c>
      <c r="BG68" s="26">
        <v>197</v>
      </c>
      <c r="BH68" s="26">
        <v>212</v>
      </c>
      <c r="BI68" s="26">
        <v>227</v>
      </c>
      <c r="BJ68" s="26">
        <v>242</v>
      </c>
      <c r="BK68" s="26">
        <v>257</v>
      </c>
      <c r="BL68" s="26">
        <v>272</v>
      </c>
      <c r="BM68" s="26">
        <v>287</v>
      </c>
      <c r="BN68" s="26">
        <v>287</v>
      </c>
      <c r="BO68" s="92">
        <v>427310512</v>
      </c>
      <c r="BP68" s="92">
        <v>427310512</v>
      </c>
      <c r="BQ68" s="93" t="s">
        <v>76</v>
      </c>
      <c r="BR68" s="89">
        <v>7880</v>
      </c>
      <c r="BS68" s="92">
        <v>321000000</v>
      </c>
      <c r="BT68" s="92"/>
      <c r="BU68" s="93"/>
      <c r="BV68" s="89">
        <v>7880</v>
      </c>
      <c r="BW68" s="92">
        <v>331500000</v>
      </c>
      <c r="BX68" s="92"/>
      <c r="BY68" s="93"/>
      <c r="BZ68" s="93"/>
      <c r="CA68" s="92">
        <v>342000000</v>
      </c>
      <c r="CB68" s="92"/>
      <c r="CC68" s="93"/>
      <c r="CD68" s="93"/>
      <c r="CE68" s="92">
        <v>352500000</v>
      </c>
      <c r="CF68" s="92"/>
      <c r="CG68" s="93"/>
      <c r="CH68" s="93"/>
      <c r="CI68" s="92">
        <v>363000000</v>
      </c>
      <c r="CJ68" s="92"/>
      <c r="CK68" s="93"/>
      <c r="CL68" s="93"/>
      <c r="CM68" s="92">
        <v>373500000</v>
      </c>
      <c r="CN68" s="92"/>
      <c r="CO68" s="93"/>
      <c r="CP68" s="93"/>
      <c r="CQ68" s="92">
        <v>384000000</v>
      </c>
      <c r="CR68" s="99"/>
      <c r="CS68" s="26"/>
      <c r="CT68" s="26"/>
      <c r="CU68" s="92">
        <v>394500000</v>
      </c>
      <c r="CV68" s="99"/>
      <c r="CW68" s="26"/>
      <c r="CX68" s="26"/>
      <c r="CY68" s="92">
        <v>405000000</v>
      </c>
      <c r="CZ68" s="99"/>
      <c r="DA68" s="26"/>
      <c r="DB68" s="26"/>
      <c r="DC68" s="92">
        <v>415500000</v>
      </c>
      <c r="DD68" s="99"/>
      <c r="DE68" s="26"/>
      <c r="DF68" s="26"/>
      <c r="DG68" s="92">
        <v>426000000</v>
      </c>
      <c r="DH68" s="99"/>
      <c r="DI68" s="26"/>
      <c r="DJ68" s="26"/>
      <c r="DK68" s="92">
        <v>436500000</v>
      </c>
      <c r="DL68" s="99"/>
      <c r="DM68" s="26"/>
      <c r="DN68" s="26"/>
      <c r="DO68" s="92">
        <v>447000000</v>
      </c>
      <c r="DP68" s="99"/>
      <c r="DQ68" s="26"/>
      <c r="DR68" s="26"/>
      <c r="DS68" s="92">
        <v>457500000</v>
      </c>
      <c r="DT68" s="99"/>
      <c r="DU68" s="26"/>
      <c r="DV68" s="26"/>
      <c r="DW68" s="92">
        <v>468000000</v>
      </c>
      <c r="DX68" s="99"/>
      <c r="DY68" s="26"/>
      <c r="DZ68" s="26"/>
      <c r="EA68" s="92">
        <v>478500000</v>
      </c>
      <c r="EB68" s="99"/>
      <c r="EC68" s="26"/>
      <c r="ED68" s="26"/>
      <c r="EE68" s="99">
        <v>489000000</v>
      </c>
      <c r="EF68" s="99"/>
      <c r="EG68" s="26"/>
      <c r="EH68" s="26"/>
      <c r="EI68" s="92">
        <f t="shared" si="4"/>
        <v>7312310512</v>
      </c>
      <c r="EJ68" s="26" t="s">
        <v>35</v>
      </c>
      <c r="EK68" s="26" t="s">
        <v>376</v>
      </c>
      <c r="EL68" s="26" t="s">
        <v>377</v>
      </c>
      <c r="EM68" s="67" t="s">
        <v>378</v>
      </c>
      <c r="EN68" s="67" t="s">
        <v>379</v>
      </c>
      <c r="EO68" s="67" t="s">
        <v>380</v>
      </c>
      <c r="EP68" s="26"/>
      <c r="EQ68" s="26"/>
      <c r="ER68" s="26"/>
      <c r="ES68" s="26"/>
      <c r="ET68" s="26"/>
      <c r="EU68" s="26"/>
    </row>
    <row r="69" spans="1:151" s="1045" customFormat="1" ht="75.75" customHeight="1">
      <c r="A69" s="36" t="s">
        <v>665</v>
      </c>
      <c r="B69" s="1795"/>
      <c r="C69" s="26" t="s">
        <v>666</v>
      </c>
      <c r="D69" s="103"/>
      <c r="E69" s="26" t="s">
        <v>667</v>
      </c>
      <c r="F69" s="1053" t="s">
        <v>668</v>
      </c>
      <c r="G69" s="26" t="s">
        <v>335</v>
      </c>
      <c r="H69" s="26" t="s">
        <v>26</v>
      </c>
      <c r="I69" s="26">
        <v>0.04</v>
      </c>
      <c r="J69" s="26">
        <v>2022</v>
      </c>
      <c r="K69" s="48">
        <v>2026</v>
      </c>
      <c r="L69" s="91">
        <v>2040</v>
      </c>
      <c r="M69" s="26"/>
      <c r="N69" s="109"/>
      <c r="O69" s="109"/>
      <c r="P69" s="109"/>
      <c r="Q69" s="26">
        <v>0.05</v>
      </c>
      <c r="R69" s="109"/>
      <c r="S69" s="109"/>
      <c r="T69" s="109"/>
      <c r="U69" s="26">
        <v>0.06</v>
      </c>
      <c r="V69" s="109"/>
      <c r="W69" s="109"/>
      <c r="X69" s="109"/>
      <c r="Y69" s="26">
        <v>7.0000000000000104E-2</v>
      </c>
      <c r="Z69" s="109"/>
      <c r="AA69" s="109"/>
      <c r="AB69" s="109"/>
      <c r="AC69" s="109"/>
      <c r="AD69" s="109"/>
      <c r="AE69" s="26">
        <v>0.08</v>
      </c>
      <c r="AF69" s="26">
        <v>0.08</v>
      </c>
      <c r="AG69" s="1803" t="s">
        <v>744</v>
      </c>
      <c r="AH69" s="1816">
        <v>1.2E-2</v>
      </c>
      <c r="AI69" s="1811" t="s">
        <v>745</v>
      </c>
      <c r="AJ69" s="131" t="s">
        <v>746</v>
      </c>
      <c r="AK69" s="833" t="s">
        <v>339</v>
      </c>
      <c r="AL69" s="26" t="s">
        <v>57</v>
      </c>
      <c r="AM69" s="26" t="s">
        <v>424</v>
      </c>
      <c r="AN69" s="26" t="s">
        <v>747</v>
      </c>
      <c r="AO69" s="26" t="s">
        <v>20</v>
      </c>
      <c r="AP69" s="63" t="s">
        <v>374</v>
      </c>
      <c r="AQ69" s="89">
        <v>103</v>
      </c>
      <c r="AR69" s="63">
        <v>7</v>
      </c>
      <c r="AS69" s="63">
        <v>2022</v>
      </c>
      <c r="AT69" s="124">
        <v>44927</v>
      </c>
      <c r="AU69" s="124">
        <v>51501</v>
      </c>
      <c r="AV69" s="63">
        <v>5</v>
      </c>
      <c r="AW69" s="63">
        <v>7</v>
      </c>
      <c r="AX69" s="63">
        <v>7</v>
      </c>
      <c r="AY69" s="63">
        <v>7</v>
      </c>
      <c r="AZ69" s="63">
        <v>7</v>
      </c>
      <c r="BA69" s="63">
        <v>7</v>
      </c>
      <c r="BB69" s="63">
        <v>7</v>
      </c>
      <c r="BC69" s="63">
        <v>7</v>
      </c>
      <c r="BD69" s="63">
        <v>7</v>
      </c>
      <c r="BE69" s="63">
        <v>7</v>
      </c>
      <c r="BF69" s="63">
        <v>7</v>
      </c>
      <c r="BG69" s="63">
        <v>7</v>
      </c>
      <c r="BH69" s="63">
        <v>7</v>
      </c>
      <c r="BI69" s="63">
        <v>7</v>
      </c>
      <c r="BJ69" s="63">
        <v>7</v>
      </c>
      <c r="BK69" s="63">
        <v>7</v>
      </c>
      <c r="BL69" s="63">
        <v>7</v>
      </c>
      <c r="BM69" s="63">
        <v>7</v>
      </c>
      <c r="BN69" s="63">
        <f t="shared" ref="BN69:BN76" si="9">SUM(AV69:BM69)</f>
        <v>124</v>
      </c>
      <c r="BO69" s="92">
        <v>285000000</v>
      </c>
      <c r="BP69" s="92"/>
      <c r="BQ69" s="93"/>
      <c r="BR69" s="89">
        <v>7594</v>
      </c>
      <c r="BS69" s="92">
        <v>414000000</v>
      </c>
      <c r="BT69" s="92"/>
      <c r="BU69" s="93"/>
      <c r="BV69" s="89"/>
      <c r="BW69" s="92">
        <v>414000000</v>
      </c>
      <c r="BX69" s="92"/>
      <c r="BY69" s="93"/>
      <c r="BZ69" s="93"/>
      <c r="CA69" s="92">
        <v>430000000</v>
      </c>
      <c r="CB69" s="92"/>
      <c r="CC69" s="93"/>
      <c r="CD69" s="93"/>
      <c r="CE69" s="92">
        <v>430000000</v>
      </c>
      <c r="CF69" s="92"/>
      <c r="CG69" s="93"/>
      <c r="CH69" s="93"/>
      <c r="CI69" s="92">
        <v>448000000</v>
      </c>
      <c r="CJ69" s="92"/>
      <c r="CK69" s="93"/>
      <c r="CL69" s="93"/>
      <c r="CM69" s="92">
        <v>448000000</v>
      </c>
      <c r="CN69" s="92"/>
      <c r="CO69" s="93"/>
      <c r="CP69" s="93"/>
      <c r="CQ69" s="92">
        <v>466000000</v>
      </c>
      <c r="CR69" s="99"/>
      <c r="CS69" s="128"/>
      <c r="CT69" s="106"/>
      <c r="CU69" s="92">
        <v>466000000</v>
      </c>
      <c r="CV69" s="99"/>
      <c r="CW69" s="128"/>
      <c r="CX69" s="106"/>
      <c r="CY69" s="92">
        <v>485000000</v>
      </c>
      <c r="CZ69" s="99"/>
      <c r="DA69" s="128"/>
      <c r="DB69" s="106"/>
      <c r="DC69" s="92">
        <v>485000000</v>
      </c>
      <c r="DD69" s="99"/>
      <c r="DE69" s="128"/>
      <c r="DF69" s="106"/>
      <c r="DG69" s="92">
        <v>504000000</v>
      </c>
      <c r="DH69" s="99"/>
      <c r="DI69" s="128"/>
      <c r="DJ69" s="106"/>
      <c r="DK69" s="92">
        <v>504000000</v>
      </c>
      <c r="DL69" s="99"/>
      <c r="DM69" s="128"/>
      <c r="DN69" s="106"/>
      <c r="DO69" s="92">
        <v>524000000</v>
      </c>
      <c r="DP69" s="99"/>
      <c r="DQ69" s="128"/>
      <c r="DR69" s="106"/>
      <c r="DS69" s="92">
        <v>524000000</v>
      </c>
      <c r="DT69" s="99"/>
      <c r="DU69" s="128"/>
      <c r="DV69" s="106"/>
      <c r="DW69" s="92">
        <v>545000000</v>
      </c>
      <c r="DX69" s="99"/>
      <c r="DY69" s="128"/>
      <c r="DZ69" s="106"/>
      <c r="EA69" s="92">
        <v>545000000</v>
      </c>
      <c r="EB69" s="99"/>
      <c r="EC69" s="128"/>
      <c r="ED69" s="106"/>
      <c r="EE69" s="92">
        <v>567000000</v>
      </c>
      <c r="EF69" s="71"/>
      <c r="EG69" s="63"/>
      <c r="EH69" s="26"/>
      <c r="EI69" s="92">
        <f t="shared" si="4"/>
        <v>8484000000</v>
      </c>
      <c r="EJ69" s="26" t="s">
        <v>35</v>
      </c>
      <c r="EK69" s="98" t="s">
        <v>264</v>
      </c>
      <c r="EL69" s="98" t="s">
        <v>441</v>
      </c>
      <c r="EM69" s="98" t="s">
        <v>442</v>
      </c>
      <c r="EN69" s="89">
        <v>3795750</v>
      </c>
      <c r="EO69" s="98" t="s">
        <v>443</v>
      </c>
      <c r="EP69" s="26"/>
      <c r="EQ69" s="26"/>
      <c r="ER69" s="26"/>
      <c r="ES69" s="26"/>
      <c r="ET69" s="26"/>
      <c r="EU69" s="26"/>
    </row>
    <row r="70" spans="1:151" s="1045" customFormat="1" ht="75.75" customHeight="1">
      <c r="A70" s="36" t="s">
        <v>665</v>
      </c>
      <c r="B70" s="1795"/>
      <c r="C70" s="26" t="s">
        <v>666</v>
      </c>
      <c r="D70" s="103"/>
      <c r="E70" s="26" t="s">
        <v>667</v>
      </c>
      <c r="F70" s="1053" t="s">
        <v>668</v>
      </c>
      <c r="G70" s="26" t="s">
        <v>335</v>
      </c>
      <c r="H70" s="26" t="s">
        <v>26</v>
      </c>
      <c r="I70" s="26">
        <v>0.04</v>
      </c>
      <c r="J70" s="26">
        <v>2022</v>
      </c>
      <c r="K70" s="48">
        <v>2026</v>
      </c>
      <c r="L70" s="91">
        <v>2040</v>
      </c>
      <c r="M70" s="26"/>
      <c r="N70" s="109"/>
      <c r="O70" s="109"/>
      <c r="P70" s="109"/>
      <c r="Q70" s="26">
        <v>0.05</v>
      </c>
      <c r="R70" s="109"/>
      <c r="S70" s="109"/>
      <c r="T70" s="109"/>
      <c r="U70" s="26">
        <v>0.06</v>
      </c>
      <c r="V70" s="109"/>
      <c r="W70" s="109"/>
      <c r="X70" s="109"/>
      <c r="Y70" s="26">
        <v>7.0000000000000104E-2</v>
      </c>
      <c r="Z70" s="109"/>
      <c r="AA70" s="109"/>
      <c r="AB70" s="109"/>
      <c r="AC70" s="109"/>
      <c r="AD70" s="109"/>
      <c r="AE70" s="26">
        <v>0.08</v>
      </c>
      <c r="AF70" s="26">
        <v>0.08</v>
      </c>
      <c r="AG70" s="1803" t="s">
        <v>748</v>
      </c>
      <c r="AH70" s="1816">
        <v>8.0000000000000002E-3</v>
      </c>
      <c r="AI70" s="1803" t="s">
        <v>749</v>
      </c>
      <c r="AJ70" s="131" t="s">
        <v>750</v>
      </c>
      <c r="AK70" s="833" t="s">
        <v>339</v>
      </c>
      <c r="AL70" s="98" t="s">
        <v>57</v>
      </c>
      <c r="AM70" s="98" t="s">
        <v>681</v>
      </c>
      <c r="AN70" s="98"/>
      <c r="AO70" s="98" t="s">
        <v>20</v>
      </c>
      <c r="AP70" s="98"/>
      <c r="AQ70" s="98"/>
      <c r="AR70" s="101"/>
      <c r="AS70" s="112"/>
      <c r="AT70" s="90">
        <v>45290</v>
      </c>
      <c r="AU70" s="90">
        <v>48561</v>
      </c>
      <c r="AV70" s="129">
        <v>0.1</v>
      </c>
      <c r="AW70" s="129">
        <v>0.1</v>
      </c>
      <c r="AX70" s="129">
        <v>0.1</v>
      </c>
      <c r="AY70" s="129">
        <v>0.1</v>
      </c>
      <c r="AZ70" s="129">
        <v>0.1</v>
      </c>
      <c r="BA70" s="129">
        <v>0.1</v>
      </c>
      <c r="BB70" s="129">
        <v>0.1</v>
      </c>
      <c r="BC70" s="129">
        <v>0.1</v>
      </c>
      <c r="BD70" s="129">
        <v>0.1</v>
      </c>
      <c r="BE70" s="129">
        <v>0.1</v>
      </c>
      <c r="BF70" s="129"/>
      <c r="BG70" s="129"/>
      <c r="BH70" s="129"/>
      <c r="BI70" s="129"/>
      <c r="BJ70" s="129"/>
      <c r="BK70" s="129"/>
      <c r="BL70" s="129"/>
      <c r="BM70" s="97"/>
      <c r="BN70" s="129">
        <f t="shared" si="9"/>
        <v>0.99999999999999989</v>
      </c>
      <c r="BO70" s="92">
        <v>100000000</v>
      </c>
      <c r="BP70" s="92">
        <v>2386000000</v>
      </c>
      <c r="BQ70" s="93" t="s">
        <v>353</v>
      </c>
      <c r="BR70" s="89" t="s">
        <v>408</v>
      </c>
      <c r="BS70" s="92">
        <v>103000000</v>
      </c>
      <c r="BT70" s="92"/>
      <c r="BU70" s="93" t="s">
        <v>353</v>
      </c>
      <c r="BV70" s="89" t="s">
        <v>408</v>
      </c>
      <c r="BW70" s="92">
        <v>106090000</v>
      </c>
      <c r="BX70" s="92"/>
      <c r="BY70" s="93"/>
      <c r="BZ70" s="93"/>
      <c r="CA70" s="92">
        <v>109272700</v>
      </c>
      <c r="CB70" s="92"/>
      <c r="CC70" s="93"/>
      <c r="CD70" s="93"/>
      <c r="CE70" s="92">
        <v>112550881</v>
      </c>
      <c r="CF70" s="92"/>
      <c r="CG70" s="93"/>
      <c r="CH70" s="93"/>
      <c r="CI70" s="92">
        <v>115927407</v>
      </c>
      <c r="CJ70" s="92"/>
      <c r="CK70" s="93"/>
      <c r="CL70" s="93"/>
      <c r="CM70" s="92">
        <v>119405230</v>
      </c>
      <c r="CN70" s="92"/>
      <c r="CO70" s="93"/>
      <c r="CP70" s="93"/>
      <c r="CQ70" s="92">
        <v>122987387</v>
      </c>
      <c r="CR70" s="102"/>
      <c r="CS70" s="98"/>
      <c r="CT70" s="98"/>
      <c r="CU70" s="102">
        <v>126677008</v>
      </c>
      <c r="CV70" s="102"/>
      <c r="CW70" s="98"/>
      <c r="CX70" s="98"/>
      <c r="CY70" s="102">
        <v>130477318</v>
      </c>
      <c r="CZ70" s="102"/>
      <c r="DA70" s="98"/>
      <c r="DB70" s="98"/>
      <c r="DC70" s="102"/>
      <c r="DD70" s="102"/>
      <c r="DE70" s="98"/>
      <c r="DF70" s="98"/>
      <c r="DG70" s="102"/>
      <c r="DH70" s="102"/>
      <c r="DI70" s="98"/>
      <c r="DJ70" s="98"/>
      <c r="DK70" s="102"/>
      <c r="DL70" s="102"/>
      <c r="DM70" s="98"/>
      <c r="DN70" s="98"/>
      <c r="DO70" s="102"/>
      <c r="DP70" s="102"/>
      <c r="DQ70" s="98"/>
      <c r="DR70" s="98"/>
      <c r="DS70" s="102"/>
      <c r="DT70" s="102"/>
      <c r="DU70" s="98"/>
      <c r="DV70" s="98"/>
      <c r="DW70" s="102"/>
      <c r="DX70" s="102"/>
      <c r="DY70" s="128"/>
      <c r="DZ70" s="106"/>
      <c r="EA70" s="92"/>
      <c r="EB70" s="99"/>
      <c r="EC70" s="128"/>
      <c r="ED70" s="106"/>
      <c r="EE70" s="92"/>
      <c r="EF70" s="71"/>
      <c r="EG70" s="63"/>
      <c r="EH70" s="26"/>
      <c r="EI70" s="92">
        <f t="shared" si="4"/>
        <v>1146387931</v>
      </c>
      <c r="EJ70" s="112" t="s">
        <v>28</v>
      </c>
      <c r="EK70" s="98" t="s">
        <v>343</v>
      </c>
      <c r="EL70" s="98" t="s">
        <v>354</v>
      </c>
      <c r="EM70" s="98" t="s">
        <v>751</v>
      </c>
      <c r="EN70" s="26" t="s">
        <v>356</v>
      </c>
      <c r="EO70" s="98" t="s">
        <v>751</v>
      </c>
      <c r="EP70" s="112" t="s">
        <v>342</v>
      </c>
      <c r="EQ70" s="98" t="s">
        <v>343</v>
      </c>
      <c r="ER70" s="98" t="s">
        <v>358</v>
      </c>
      <c r="ES70" s="98" t="s">
        <v>359</v>
      </c>
      <c r="ET70" s="112" t="s">
        <v>360</v>
      </c>
      <c r="EU70" s="1058"/>
    </row>
    <row r="71" spans="1:151" s="1045" customFormat="1" ht="78.75" customHeight="1">
      <c r="A71" s="36" t="s">
        <v>665</v>
      </c>
      <c r="B71" s="1795"/>
      <c r="C71" s="26" t="s">
        <v>666</v>
      </c>
      <c r="D71" s="103"/>
      <c r="E71" s="26" t="s">
        <v>667</v>
      </c>
      <c r="F71" s="1053" t="s">
        <v>668</v>
      </c>
      <c r="G71" s="26" t="s">
        <v>335</v>
      </c>
      <c r="H71" s="26" t="s">
        <v>26</v>
      </c>
      <c r="I71" s="26">
        <v>0.04</v>
      </c>
      <c r="J71" s="26">
        <v>2022</v>
      </c>
      <c r="K71" s="48">
        <v>2026</v>
      </c>
      <c r="L71" s="91">
        <v>2040</v>
      </c>
      <c r="M71" s="26"/>
      <c r="N71" s="117"/>
      <c r="O71" s="117"/>
      <c r="P71" s="117"/>
      <c r="Q71" s="26">
        <v>0.05</v>
      </c>
      <c r="R71" s="117"/>
      <c r="S71" s="117"/>
      <c r="T71" s="117"/>
      <c r="U71" s="26">
        <v>0.06</v>
      </c>
      <c r="V71" s="117"/>
      <c r="W71" s="117"/>
      <c r="X71" s="117"/>
      <c r="Y71" s="26">
        <v>7.0000000000000007E-2</v>
      </c>
      <c r="Z71" s="117"/>
      <c r="AA71" s="117"/>
      <c r="AB71" s="117"/>
      <c r="AC71" s="117"/>
      <c r="AD71" s="117"/>
      <c r="AE71" s="26">
        <v>0.08</v>
      </c>
      <c r="AF71" s="26">
        <v>0.08</v>
      </c>
      <c r="AG71" s="1803" t="s">
        <v>752</v>
      </c>
      <c r="AH71" s="1816">
        <v>4.4999999999999997E-3</v>
      </c>
      <c r="AI71" s="1803" t="s">
        <v>753</v>
      </c>
      <c r="AJ71" s="131" t="s">
        <v>754</v>
      </c>
      <c r="AK71" s="833" t="s">
        <v>339</v>
      </c>
      <c r="AL71" s="26" t="s">
        <v>72</v>
      </c>
      <c r="AM71" s="26" t="s">
        <v>713</v>
      </c>
      <c r="AN71" s="26" t="s">
        <v>714</v>
      </c>
      <c r="AO71" s="26" t="s">
        <v>20</v>
      </c>
      <c r="AP71" s="63" t="s">
        <v>715</v>
      </c>
      <c r="AQ71" s="73"/>
      <c r="AR71" s="26">
        <v>4</v>
      </c>
      <c r="AS71" s="98">
        <v>2022</v>
      </c>
      <c r="AT71" s="124">
        <v>45658</v>
      </c>
      <c r="AU71" s="124">
        <v>47118</v>
      </c>
      <c r="AV71" s="89"/>
      <c r="AW71" s="98"/>
      <c r="AX71" s="98">
        <v>1</v>
      </c>
      <c r="AY71" s="98">
        <v>1</v>
      </c>
      <c r="AZ71" s="98">
        <v>1</v>
      </c>
      <c r="BA71" s="98">
        <v>1</v>
      </c>
      <c r="BB71" s="95"/>
      <c r="BC71" s="95"/>
      <c r="BD71" s="95"/>
      <c r="BE71" s="95"/>
      <c r="BF71" s="95"/>
      <c r="BG71" s="95"/>
      <c r="BH71" s="95"/>
      <c r="BI71" s="95"/>
      <c r="BJ71" s="95"/>
      <c r="BK71" s="95"/>
      <c r="BL71" s="95"/>
      <c r="BM71" s="95"/>
      <c r="BN71" s="26">
        <f t="shared" si="9"/>
        <v>4</v>
      </c>
      <c r="BO71" s="92"/>
      <c r="BP71" s="92"/>
      <c r="BQ71" s="93"/>
      <c r="BR71" s="89"/>
      <c r="BS71" s="92">
        <v>70719136</v>
      </c>
      <c r="BT71" s="92">
        <v>70719136</v>
      </c>
      <c r="BU71" s="93" t="s">
        <v>76</v>
      </c>
      <c r="BV71" s="89" t="s">
        <v>755</v>
      </c>
      <c r="BW71" s="92">
        <v>88028186</v>
      </c>
      <c r="BX71" s="92">
        <v>88028186</v>
      </c>
      <c r="BY71" s="93" t="s">
        <v>76</v>
      </c>
      <c r="BZ71" s="93" t="s">
        <v>755</v>
      </c>
      <c r="CA71" s="92">
        <v>89607861</v>
      </c>
      <c r="CB71" s="92">
        <v>89607861</v>
      </c>
      <c r="CC71" s="93" t="s">
        <v>76</v>
      </c>
      <c r="CD71" s="93" t="s">
        <v>755</v>
      </c>
      <c r="CE71" s="92">
        <v>91234927</v>
      </c>
      <c r="CF71" s="92">
        <v>91234927</v>
      </c>
      <c r="CG71" s="93" t="s">
        <v>76</v>
      </c>
      <c r="CH71" s="93" t="s">
        <v>755</v>
      </c>
      <c r="CI71" s="92"/>
      <c r="CJ71" s="92"/>
      <c r="CK71" s="93"/>
      <c r="CL71" s="93"/>
      <c r="CM71" s="92"/>
      <c r="CN71" s="92"/>
      <c r="CO71" s="93"/>
      <c r="CP71" s="93"/>
      <c r="CQ71" s="92"/>
      <c r="CR71" s="99"/>
      <c r="CS71" s="26"/>
      <c r="CT71" s="26"/>
      <c r="CU71" s="99"/>
      <c r="CV71" s="99"/>
      <c r="CW71" s="26"/>
      <c r="CX71" s="26"/>
      <c r="CY71" s="99"/>
      <c r="CZ71" s="99"/>
      <c r="DA71" s="26"/>
      <c r="DB71" s="26"/>
      <c r="DC71" s="99"/>
      <c r="DD71" s="99"/>
      <c r="DE71" s="26"/>
      <c r="DF71" s="26"/>
      <c r="DG71" s="99"/>
      <c r="DH71" s="99"/>
      <c r="DI71" s="26"/>
      <c r="DJ71" s="26"/>
      <c r="DK71" s="99"/>
      <c r="DL71" s="99"/>
      <c r="DM71" s="26"/>
      <c r="DN71" s="26"/>
      <c r="DO71" s="99"/>
      <c r="DP71" s="99"/>
      <c r="DQ71" s="26"/>
      <c r="DR71" s="26"/>
      <c r="DS71" s="99"/>
      <c r="DT71" s="99"/>
      <c r="DU71" s="26"/>
      <c r="DV71" s="26"/>
      <c r="DW71" s="99"/>
      <c r="DX71" s="99"/>
      <c r="DY71" s="26"/>
      <c r="DZ71" s="26"/>
      <c r="EA71" s="99"/>
      <c r="EB71" s="99"/>
      <c r="EC71" s="26"/>
      <c r="ED71" s="26"/>
      <c r="EE71" s="99"/>
      <c r="EF71" s="99"/>
      <c r="EG71" s="26"/>
      <c r="EH71" s="26"/>
      <c r="EI71" s="92">
        <f t="shared" si="4"/>
        <v>339590110</v>
      </c>
      <c r="EJ71" s="26" t="s">
        <v>25</v>
      </c>
      <c r="EK71" s="26" t="s">
        <v>716</v>
      </c>
      <c r="EL71" s="26" t="s">
        <v>756</v>
      </c>
      <c r="EM71" s="26" t="s">
        <v>757</v>
      </c>
      <c r="EN71" s="26" t="s">
        <v>758</v>
      </c>
      <c r="EO71" s="1059" t="s">
        <v>759</v>
      </c>
      <c r="EP71" s="26" t="s">
        <v>35</v>
      </c>
      <c r="EQ71" s="26" t="s">
        <v>376</v>
      </c>
      <c r="ER71" s="26" t="s">
        <v>721</v>
      </c>
      <c r="ES71" s="26" t="s">
        <v>760</v>
      </c>
      <c r="ET71" s="26" t="s">
        <v>379</v>
      </c>
      <c r="EU71" s="26" t="s">
        <v>380</v>
      </c>
    </row>
    <row r="72" spans="1:151" s="1045" customFormat="1" ht="78.75" customHeight="1">
      <c r="A72" s="1060" t="s">
        <v>665</v>
      </c>
      <c r="B72" s="1798"/>
      <c r="C72" s="131" t="s">
        <v>666</v>
      </c>
      <c r="D72" s="130"/>
      <c r="E72" s="131" t="s">
        <v>667</v>
      </c>
      <c r="F72" s="1053" t="s">
        <v>668</v>
      </c>
      <c r="G72" s="131" t="s">
        <v>335</v>
      </c>
      <c r="H72" s="131" t="s">
        <v>26</v>
      </c>
      <c r="I72" s="131">
        <v>0.04</v>
      </c>
      <c r="J72" s="131">
        <v>2022</v>
      </c>
      <c r="K72" s="1044">
        <v>2026</v>
      </c>
      <c r="L72" s="132">
        <v>2040</v>
      </c>
      <c r="M72" s="131"/>
      <c r="N72" s="1061"/>
      <c r="O72" s="1061"/>
      <c r="P72" s="1061"/>
      <c r="Q72" s="131">
        <v>0.05</v>
      </c>
      <c r="R72" s="1061"/>
      <c r="S72" s="1061"/>
      <c r="T72" s="1061"/>
      <c r="U72" s="131">
        <v>0.06</v>
      </c>
      <c r="V72" s="1061"/>
      <c r="W72" s="1061"/>
      <c r="X72" s="1061"/>
      <c r="Y72" s="131">
        <v>7.0000000000000007E-2</v>
      </c>
      <c r="Z72" s="1061"/>
      <c r="AA72" s="1061"/>
      <c r="AB72" s="1061"/>
      <c r="AC72" s="1061"/>
      <c r="AD72" s="1061"/>
      <c r="AE72" s="131">
        <v>0.08</v>
      </c>
      <c r="AF72" s="131">
        <v>0.08</v>
      </c>
      <c r="AG72" s="698" t="s">
        <v>761</v>
      </c>
      <c r="AH72" s="1818">
        <v>1.5599999999999999E-2</v>
      </c>
      <c r="AI72" s="698" t="s">
        <v>762</v>
      </c>
      <c r="AJ72" s="131" t="s">
        <v>724</v>
      </c>
      <c r="AK72" s="833" t="s">
        <v>339</v>
      </c>
      <c r="AL72" s="67" t="s">
        <v>67</v>
      </c>
      <c r="AM72" s="67" t="s">
        <v>725</v>
      </c>
      <c r="AN72" s="67" t="s">
        <v>726</v>
      </c>
      <c r="AO72" s="67" t="s">
        <v>20</v>
      </c>
      <c r="AP72" s="133" t="s">
        <v>374</v>
      </c>
      <c r="AQ72" s="134">
        <v>27</v>
      </c>
      <c r="AR72" s="135">
        <v>1505077</v>
      </c>
      <c r="AS72" s="134">
        <v>2024</v>
      </c>
      <c r="AT72" s="124">
        <v>45658</v>
      </c>
      <c r="AU72" s="124">
        <v>51501</v>
      </c>
      <c r="AV72" s="135"/>
      <c r="AW72" s="136"/>
      <c r="AX72" s="136">
        <v>1500000</v>
      </c>
      <c r="AY72" s="136">
        <v>1500000</v>
      </c>
      <c r="AZ72" s="135">
        <v>1545000</v>
      </c>
      <c r="BA72" s="135">
        <v>1545000</v>
      </c>
      <c r="BB72" s="135">
        <v>1545000</v>
      </c>
      <c r="BC72" s="135">
        <v>1591350</v>
      </c>
      <c r="BD72" s="135">
        <v>1591350</v>
      </c>
      <c r="BE72" s="135">
        <v>1591350</v>
      </c>
      <c r="BF72" s="135">
        <v>1639091</v>
      </c>
      <c r="BG72" s="135">
        <v>1639091</v>
      </c>
      <c r="BH72" s="135">
        <v>1639091</v>
      </c>
      <c r="BI72" s="135">
        <v>1688264</v>
      </c>
      <c r="BJ72" s="135">
        <v>1688264</v>
      </c>
      <c r="BK72" s="135">
        <v>1688264</v>
      </c>
      <c r="BL72" s="135">
        <v>1738912</v>
      </c>
      <c r="BM72" s="135">
        <v>1738912</v>
      </c>
      <c r="BN72" s="135">
        <f t="shared" si="9"/>
        <v>25868939</v>
      </c>
      <c r="BO72" s="137"/>
      <c r="BP72" s="137"/>
      <c r="BQ72" s="138"/>
      <c r="BR72" s="134"/>
      <c r="BS72" s="137">
        <v>1052.5</v>
      </c>
      <c r="BT72" s="137"/>
      <c r="BU72" s="138"/>
      <c r="BV72" s="134"/>
      <c r="BW72" s="137">
        <v>1086.93</v>
      </c>
      <c r="BX72" s="137"/>
      <c r="BY72" s="138"/>
      <c r="BZ72" s="138"/>
      <c r="CA72" s="137">
        <v>1121.3599999999999</v>
      </c>
      <c r="CB72" s="137"/>
      <c r="CC72" s="138"/>
      <c r="CD72" s="138"/>
      <c r="CE72" s="137">
        <v>1155.78</v>
      </c>
      <c r="CF72" s="137"/>
      <c r="CG72" s="138"/>
      <c r="CH72" s="138"/>
      <c r="CI72" s="137">
        <v>1190.21</v>
      </c>
      <c r="CJ72" s="137"/>
      <c r="CK72" s="138"/>
      <c r="CL72" s="138"/>
      <c r="CM72" s="137">
        <v>1224.6400000000001</v>
      </c>
      <c r="CN72" s="137"/>
      <c r="CO72" s="138"/>
      <c r="CP72" s="138"/>
      <c r="CQ72" s="137">
        <v>1259.07</v>
      </c>
      <c r="CR72" s="137"/>
      <c r="CS72" s="67"/>
      <c r="CT72" s="67"/>
      <c r="CU72" s="137">
        <v>1293.49</v>
      </c>
      <c r="CV72" s="139"/>
      <c r="CW72" s="67"/>
      <c r="CX72" s="67"/>
      <c r="CY72" s="137">
        <v>1327.92</v>
      </c>
      <c r="CZ72" s="139"/>
      <c r="DA72" s="67"/>
      <c r="DB72" s="67"/>
      <c r="DC72" s="137">
        <v>1362.35</v>
      </c>
      <c r="DD72" s="139"/>
      <c r="DE72" s="67"/>
      <c r="DF72" s="67"/>
      <c r="DG72" s="137">
        <v>1396.78</v>
      </c>
      <c r="DH72" s="139"/>
      <c r="DI72" s="67"/>
      <c r="DJ72" s="67"/>
      <c r="DK72" s="137">
        <v>1431.2</v>
      </c>
      <c r="DL72" s="139"/>
      <c r="DM72" s="67"/>
      <c r="DN72" s="67"/>
      <c r="DO72" s="137">
        <v>1465.63</v>
      </c>
      <c r="DP72" s="139"/>
      <c r="DQ72" s="67"/>
      <c r="DR72" s="67"/>
      <c r="DS72" s="137">
        <v>1500.06</v>
      </c>
      <c r="DT72" s="139"/>
      <c r="DU72" s="67"/>
      <c r="DV72" s="67"/>
      <c r="DW72" s="137">
        <v>1534.49</v>
      </c>
      <c r="DX72" s="139"/>
      <c r="DY72" s="67"/>
      <c r="DZ72" s="67"/>
      <c r="EA72" s="137">
        <v>1568.91</v>
      </c>
      <c r="EB72" s="139"/>
      <c r="EC72" s="67"/>
      <c r="ED72" s="67"/>
      <c r="EE72" s="137">
        <v>1603.34</v>
      </c>
      <c r="EF72" s="139"/>
      <c r="EG72" s="67"/>
      <c r="EH72" s="67"/>
      <c r="EI72" s="137">
        <v>23510.32</v>
      </c>
      <c r="EJ72" s="67" t="s">
        <v>35</v>
      </c>
      <c r="EK72" s="67" t="s">
        <v>376</v>
      </c>
      <c r="EL72" s="67" t="s">
        <v>377</v>
      </c>
      <c r="EM72" s="67" t="s">
        <v>760</v>
      </c>
      <c r="EN72" s="67" t="s">
        <v>379</v>
      </c>
      <c r="EO72" s="67" t="s">
        <v>380</v>
      </c>
      <c r="EP72" s="67"/>
      <c r="EQ72" s="67"/>
      <c r="ER72" s="67"/>
      <c r="ES72" s="67"/>
      <c r="ET72" s="67"/>
      <c r="EU72" s="67"/>
    </row>
    <row r="73" spans="1:151" s="1045" customFormat="1" ht="78.75" customHeight="1">
      <c r="A73" s="36" t="s">
        <v>763</v>
      </c>
      <c r="B73" s="1795">
        <v>0.15</v>
      </c>
      <c r="C73" s="26" t="s">
        <v>764</v>
      </c>
      <c r="D73" s="103">
        <v>0.15</v>
      </c>
      <c r="E73" s="26" t="s">
        <v>765</v>
      </c>
      <c r="F73" s="1053" t="s">
        <v>766</v>
      </c>
      <c r="G73" s="26" t="s">
        <v>767</v>
      </c>
      <c r="H73" s="26" t="s">
        <v>26</v>
      </c>
      <c r="I73" s="26">
        <v>0.19</v>
      </c>
      <c r="J73" s="26">
        <v>2022</v>
      </c>
      <c r="K73" s="48">
        <v>2026</v>
      </c>
      <c r="L73" s="91">
        <v>2040</v>
      </c>
      <c r="M73" s="26"/>
      <c r="N73" s="117"/>
      <c r="O73" s="117"/>
      <c r="P73" s="117"/>
      <c r="Q73" s="26">
        <v>0.2</v>
      </c>
      <c r="R73" s="117"/>
      <c r="S73" s="117"/>
      <c r="T73" s="117"/>
      <c r="U73" s="26">
        <v>0.21</v>
      </c>
      <c r="V73" s="117"/>
      <c r="W73" s="117"/>
      <c r="X73" s="117"/>
      <c r="Y73" s="26">
        <v>0.22</v>
      </c>
      <c r="Z73" s="117"/>
      <c r="AA73" s="117"/>
      <c r="AB73" s="117"/>
      <c r="AC73" s="26">
        <v>0.23</v>
      </c>
      <c r="AD73" s="117"/>
      <c r="AE73" s="26">
        <v>0.23</v>
      </c>
      <c r="AF73" s="26">
        <v>0.23</v>
      </c>
      <c r="AG73" s="1803" t="s">
        <v>768</v>
      </c>
      <c r="AH73" s="1816">
        <v>0.02</v>
      </c>
      <c r="AI73" s="1811" t="s">
        <v>769</v>
      </c>
      <c r="AJ73" s="131" t="s">
        <v>770</v>
      </c>
      <c r="AK73" s="833" t="s">
        <v>339</v>
      </c>
      <c r="AL73" s="26" t="s">
        <v>72</v>
      </c>
      <c r="AM73" s="26" t="s">
        <v>771</v>
      </c>
      <c r="AN73" s="98" t="s">
        <v>747</v>
      </c>
      <c r="AO73" s="26" t="s">
        <v>20</v>
      </c>
      <c r="AP73" s="63" t="s">
        <v>374</v>
      </c>
      <c r="AQ73" s="89">
        <v>158</v>
      </c>
      <c r="AR73" s="63">
        <v>19</v>
      </c>
      <c r="AS73" s="63">
        <v>2022</v>
      </c>
      <c r="AT73" s="124">
        <v>44927</v>
      </c>
      <c r="AU73" s="124">
        <v>51501</v>
      </c>
      <c r="AV73" s="63">
        <v>15</v>
      </c>
      <c r="AW73" s="63">
        <v>19</v>
      </c>
      <c r="AX73" s="63">
        <v>19</v>
      </c>
      <c r="AY73" s="63">
        <v>19</v>
      </c>
      <c r="AZ73" s="63">
        <v>19</v>
      </c>
      <c r="BA73" s="63">
        <v>19</v>
      </c>
      <c r="BB73" s="63">
        <v>19</v>
      </c>
      <c r="BC73" s="63">
        <v>19</v>
      </c>
      <c r="BD73" s="63">
        <v>19</v>
      </c>
      <c r="BE73" s="63">
        <v>19</v>
      </c>
      <c r="BF73" s="63">
        <v>19</v>
      </c>
      <c r="BG73" s="63">
        <v>19</v>
      </c>
      <c r="BH73" s="63">
        <v>19</v>
      </c>
      <c r="BI73" s="63">
        <v>19</v>
      </c>
      <c r="BJ73" s="63">
        <v>19</v>
      </c>
      <c r="BK73" s="63">
        <v>19</v>
      </c>
      <c r="BL73" s="63">
        <v>19</v>
      </c>
      <c r="BM73" s="63">
        <v>19</v>
      </c>
      <c r="BN73" s="63">
        <f t="shared" si="9"/>
        <v>338</v>
      </c>
      <c r="BO73" s="92">
        <v>454000000</v>
      </c>
      <c r="BP73" s="92"/>
      <c r="BQ73" s="93" t="s">
        <v>76</v>
      </c>
      <c r="BR73" s="89">
        <v>7600</v>
      </c>
      <c r="BS73" s="92">
        <v>781000000</v>
      </c>
      <c r="BT73" s="92"/>
      <c r="BU73" s="93" t="s">
        <v>76</v>
      </c>
      <c r="BV73" s="89">
        <v>7600</v>
      </c>
      <c r="BW73" s="92">
        <v>781000000</v>
      </c>
      <c r="BX73" s="92"/>
      <c r="BY73" s="93" t="s">
        <v>76</v>
      </c>
      <c r="BZ73" s="93" t="s">
        <v>440</v>
      </c>
      <c r="CA73" s="92">
        <v>812000000</v>
      </c>
      <c r="CB73" s="92"/>
      <c r="CC73" s="93" t="s">
        <v>76</v>
      </c>
      <c r="CD73" s="93" t="s">
        <v>440</v>
      </c>
      <c r="CE73" s="92">
        <v>812000000</v>
      </c>
      <c r="CF73" s="92"/>
      <c r="CG73" s="93" t="s">
        <v>76</v>
      </c>
      <c r="CH73" s="93" t="s">
        <v>440</v>
      </c>
      <c r="CI73" s="92">
        <v>844000000</v>
      </c>
      <c r="CJ73" s="92"/>
      <c r="CK73" s="93" t="s">
        <v>76</v>
      </c>
      <c r="CL73" s="93" t="s">
        <v>440</v>
      </c>
      <c r="CM73" s="92">
        <v>844000000</v>
      </c>
      <c r="CN73" s="92"/>
      <c r="CO73" s="93" t="s">
        <v>76</v>
      </c>
      <c r="CP73" s="93" t="s">
        <v>440</v>
      </c>
      <c r="CQ73" s="92">
        <v>878000000</v>
      </c>
      <c r="CR73" s="99"/>
      <c r="CS73" s="141" t="s">
        <v>76</v>
      </c>
      <c r="CT73" s="26" t="s">
        <v>440</v>
      </c>
      <c r="CU73" s="92">
        <v>878000000</v>
      </c>
      <c r="CV73" s="99"/>
      <c r="CW73" s="63" t="s">
        <v>76</v>
      </c>
      <c r="CX73" s="26" t="s">
        <v>440</v>
      </c>
      <c r="CY73" s="92">
        <v>913000000</v>
      </c>
      <c r="CZ73" s="99"/>
      <c r="DA73" s="141" t="s">
        <v>76</v>
      </c>
      <c r="DB73" s="26" t="s">
        <v>440</v>
      </c>
      <c r="DC73" s="92">
        <v>913000000</v>
      </c>
      <c r="DD73" s="99"/>
      <c r="DE73" s="63" t="s">
        <v>76</v>
      </c>
      <c r="DF73" s="26" t="s">
        <v>440</v>
      </c>
      <c r="DG73" s="92">
        <v>950000000</v>
      </c>
      <c r="DH73" s="99"/>
      <c r="DI73" s="141" t="s">
        <v>76</v>
      </c>
      <c r="DJ73" s="26" t="s">
        <v>440</v>
      </c>
      <c r="DK73" s="92">
        <v>950000000</v>
      </c>
      <c r="DL73" s="99"/>
      <c r="DM73" s="63" t="s">
        <v>76</v>
      </c>
      <c r="DN73" s="26" t="s">
        <v>440</v>
      </c>
      <c r="DO73" s="92">
        <v>988000000</v>
      </c>
      <c r="DP73" s="99"/>
      <c r="DQ73" s="63" t="s">
        <v>76</v>
      </c>
      <c r="DR73" s="26" t="s">
        <v>440</v>
      </c>
      <c r="DS73" s="92">
        <v>988000000</v>
      </c>
      <c r="DT73" s="99"/>
      <c r="DU73" s="63" t="s">
        <v>76</v>
      </c>
      <c r="DV73" s="26" t="s">
        <v>440</v>
      </c>
      <c r="DW73" s="92">
        <v>1028000000</v>
      </c>
      <c r="DX73" s="71"/>
      <c r="DY73" s="63" t="s">
        <v>76</v>
      </c>
      <c r="DZ73" s="26" t="s">
        <v>440</v>
      </c>
      <c r="EA73" s="92">
        <v>1028000000</v>
      </c>
      <c r="EB73" s="99"/>
      <c r="EC73" s="63" t="s">
        <v>76</v>
      </c>
      <c r="ED73" s="26" t="s">
        <v>440</v>
      </c>
      <c r="EE73" s="92">
        <v>1069000000</v>
      </c>
      <c r="EF73" s="99"/>
      <c r="EG73" s="63" t="s">
        <v>76</v>
      </c>
      <c r="EH73" s="26" t="s">
        <v>440</v>
      </c>
      <c r="EI73" s="92">
        <f t="shared" ref="EI73:EI81" si="10">EE73+EA73+DW73+DS73+DO73+DK73+DG73+DC73+CY73+CU73+CQ73+CM73+CI73+CE73+CA73+BW73+BS73+BO73</f>
        <v>15911000000</v>
      </c>
      <c r="EJ73" s="26" t="s">
        <v>35</v>
      </c>
      <c r="EK73" s="98" t="s">
        <v>264</v>
      </c>
      <c r="EL73" s="98" t="s">
        <v>441</v>
      </c>
      <c r="EM73" s="98" t="s">
        <v>442</v>
      </c>
      <c r="EN73" s="89">
        <v>3795750</v>
      </c>
      <c r="EO73" s="98" t="s">
        <v>443</v>
      </c>
      <c r="EP73" s="26"/>
      <c r="EQ73" s="26"/>
      <c r="ER73" s="26"/>
      <c r="ES73" s="26"/>
      <c r="ET73" s="26"/>
      <c r="EU73" s="26"/>
    </row>
    <row r="74" spans="1:151" s="1045" customFormat="1" ht="105.75" customHeight="1">
      <c r="A74" s="36" t="s">
        <v>763</v>
      </c>
      <c r="B74" s="1795"/>
      <c r="C74" s="26" t="s">
        <v>764</v>
      </c>
      <c r="D74" s="103"/>
      <c r="E74" s="26" t="s">
        <v>765</v>
      </c>
      <c r="F74" s="1053" t="s">
        <v>766</v>
      </c>
      <c r="G74" s="26" t="s">
        <v>767</v>
      </c>
      <c r="H74" s="26" t="s">
        <v>26</v>
      </c>
      <c r="I74" s="26">
        <v>0.19</v>
      </c>
      <c r="J74" s="26">
        <v>2022</v>
      </c>
      <c r="K74" s="48">
        <v>2026</v>
      </c>
      <c r="L74" s="91">
        <v>2040</v>
      </c>
      <c r="M74" s="26"/>
      <c r="N74" s="117"/>
      <c r="O74" s="117"/>
      <c r="P74" s="117"/>
      <c r="Q74" s="26">
        <v>0.2</v>
      </c>
      <c r="R74" s="117"/>
      <c r="S74" s="117"/>
      <c r="T74" s="117"/>
      <c r="U74" s="26">
        <v>0.21</v>
      </c>
      <c r="V74" s="117"/>
      <c r="W74" s="117"/>
      <c r="X74" s="117"/>
      <c r="Y74" s="26">
        <v>0.22</v>
      </c>
      <c r="Z74" s="117"/>
      <c r="AA74" s="117"/>
      <c r="AB74" s="117"/>
      <c r="AC74" s="26">
        <v>0.23</v>
      </c>
      <c r="AD74" s="117"/>
      <c r="AE74" s="26">
        <v>0.23</v>
      </c>
      <c r="AF74" s="26">
        <v>0.23</v>
      </c>
      <c r="AG74" s="1803" t="s">
        <v>772</v>
      </c>
      <c r="AH74" s="1816">
        <v>0.02</v>
      </c>
      <c r="AI74" s="1811" t="s">
        <v>773</v>
      </c>
      <c r="AJ74" s="131" t="s">
        <v>774</v>
      </c>
      <c r="AK74" s="833" t="s">
        <v>339</v>
      </c>
      <c r="AL74" s="26" t="s">
        <v>57</v>
      </c>
      <c r="AM74" s="26" t="s">
        <v>424</v>
      </c>
      <c r="AN74" s="26" t="s">
        <v>454</v>
      </c>
      <c r="AO74" s="26" t="s">
        <v>20</v>
      </c>
      <c r="AP74" s="63" t="s">
        <v>374</v>
      </c>
      <c r="AQ74" s="89">
        <v>103</v>
      </c>
      <c r="AR74" s="63">
        <v>31</v>
      </c>
      <c r="AS74" s="63">
        <v>2022</v>
      </c>
      <c r="AT74" s="124">
        <v>44927</v>
      </c>
      <c r="AU74" s="124">
        <v>51501</v>
      </c>
      <c r="AV74" s="63">
        <v>31</v>
      </c>
      <c r="AW74" s="63">
        <v>31</v>
      </c>
      <c r="AX74" s="63">
        <v>31</v>
      </c>
      <c r="AY74" s="63">
        <v>31</v>
      </c>
      <c r="AZ74" s="63">
        <v>31</v>
      </c>
      <c r="BA74" s="63">
        <v>31</v>
      </c>
      <c r="BB74" s="63">
        <v>31</v>
      </c>
      <c r="BC74" s="63">
        <v>31</v>
      </c>
      <c r="BD74" s="63">
        <v>31</v>
      </c>
      <c r="BE74" s="63">
        <v>31</v>
      </c>
      <c r="BF74" s="63">
        <v>31</v>
      </c>
      <c r="BG74" s="63">
        <v>31</v>
      </c>
      <c r="BH74" s="63">
        <v>31</v>
      </c>
      <c r="BI74" s="63">
        <v>31</v>
      </c>
      <c r="BJ74" s="63">
        <v>31</v>
      </c>
      <c r="BK74" s="63">
        <v>31</v>
      </c>
      <c r="BL74" s="63">
        <v>31</v>
      </c>
      <c r="BM74" s="63">
        <v>31</v>
      </c>
      <c r="BN74" s="63">
        <f t="shared" si="9"/>
        <v>558</v>
      </c>
      <c r="BO74" s="92">
        <v>199000000</v>
      </c>
      <c r="BP74" s="92"/>
      <c r="BQ74" s="93" t="s">
        <v>76</v>
      </c>
      <c r="BR74" s="89">
        <v>7594</v>
      </c>
      <c r="BS74" s="92">
        <v>207000000</v>
      </c>
      <c r="BT74" s="92"/>
      <c r="BU74" s="93" t="s">
        <v>76</v>
      </c>
      <c r="BV74" s="89" t="s">
        <v>440</v>
      </c>
      <c r="BW74" s="92">
        <v>207000000</v>
      </c>
      <c r="BX74" s="92"/>
      <c r="BY74" s="93" t="s">
        <v>76</v>
      </c>
      <c r="BZ74" s="93" t="s">
        <v>440</v>
      </c>
      <c r="CA74" s="92">
        <v>215000000</v>
      </c>
      <c r="CB74" s="92"/>
      <c r="CC74" s="93" t="s">
        <v>76</v>
      </c>
      <c r="CD74" s="93" t="s">
        <v>440</v>
      </c>
      <c r="CE74" s="92">
        <v>215000000</v>
      </c>
      <c r="CF74" s="92"/>
      <c r="CG74" s="93" t="s">
        <v>76</v>
      </c>
      <c r="CH74" s="93" t="s">
        <v>440</v>
      </c>
      <c r="CI74" s="92">
        <v>224000000</v>
      </c>
      <c r="CJ74" s="92"/>
      <c r="CK74" s="93" t="s">
        <v>76</v>
      </c>
      <c r="CL74" s="93" t="s">
        <v>440</v>
      </c>
      <c r="CM74" s="92">
        <v>224000000</v>
      </c>
      <c r="CN74" s="92"/>
      <c r="CO74" s="93" t="s">
        <v>76</v>
      </c>
      <c r="CP74" s="93" t="s">
        <v>440</v>
      </c>
      <c r="CQ74" s="92">
        <v>233000000</v>
      </c>
      <c r="CR74" s="99"/>
      <c r="CS74" s="141" t="s">
        <v>76</v>
      </c>
      <c r="CT74" s="26" t="s">
        <v>440</v>
      </c>
      <c r="CU74" s="92">
        <v>233000000</v>
      </c>
      <c r="CV74" s="99"/>
      <c r="CW74" s="26" t="s">
        <v>775</v>
      </c>
      <c r="CX74" s="26" t="s">
        <v>440</v>
      </c>
      <c r="CY74" s="92">
        <v>242000000</v>
      </c>
      <c r="CZ74" s="99"/>
      <c r="DA74" s="88" t="s">
        <v>76</v>
      </c>
      <c r="DB74" s="26" t="s">
        <v>440</v>
      </c>
      <c r="DC74" s="92">
        <v>242000000</v>
      </c>
      <c r="DD74" s="99"/>
      <c r="DE74" s="26" t="s">
        <v>76</v>
      </c>
      <c r="DF74" s="26" t="s">
        <v>440</v>
      </c>
      <c r="DG74" s="92">
        <v>252000000</v>
      </c>
      <c r="DH74" s="99"/>
      <c r="DI74" s="88" t="s">
        <v>76</v>
      </c>
      <c r="DJ74" s="26" t="s">
        <v>440</v>
      </c>
      <c r="DK74" s="92">
        <v>252000000</v>
      </c>
      <c r="DL74" s="99"/>
      <c r="DM74" s="26" t="s">
        <v>76</v>
      </c>
      <c r="DN74" s="26" t="s">
        <v>440</v>
      </c>
      <c r="DO74" s="92">
        <v>262000000</v>
      </c>
      <c r="DP74" s="99"/>
      <c r="DQ74" s="26" t="s">
        <v>76</v>
      </c>
      <c r="DR74" s="26" t="s">
        <v>440</v>
      </c>
      <c r="DS74" s="92">
        <v>262000000</v>
      </c>
      <c r="DT74" s="99"/>
      <c r="DU74" s="26" t="s">
        <v>76</v>
      </c>
      <c r="DV74" s="26" t="s">
        <v>440</v>
      </c>
      <c r="DW74" s="92">
        <v>272000000</v>
      </c>
      <c r="DX74" s="99"/>
      <c r="DY74" s="26" t="s">
        <v>76</v>
      </c>
      <c r="DZ74" s="26" t="s">
        <v>440</v>
      </c>
      <c r="EA74" s="92">
        <v>272000000</v>
      </c>
      <c r="EB74" s="99"/>
      <c r="EC74" s="26" t="s">
        <v>76</v>
      </c>
      <c r="ED74" s="26" t="s">
        <v>440</v>
      </c>
      <c r="EE74" s="92">
        <v>283000000</v>
      </c>
      <c r="EF74" s="99"/>
      <c r="EG74" s="26"/>
      <c r="EH74" s="26"/>
      <c r="EI74" s="92">
        <f t="shared" si="10"/>
        <v>4296000000</v>
      </c>
      <c r="EJ74" s="26" t="s">
        <v>35</v>
      </c>
      <c r="EK74" s="98" t="s">
        <v>264</v>
      </c>
      <c r="EL74" s="98" t="s">
        <v>441</v>
      </c>
      <c r="EM74" s="98" t="s">
        <v>442</v>
      </c>
      <c r="EN74" s="89">
        <v>3795750</v>
      </c>
      <c r="EO74" s="98" t="s">
        <v>443</v>
      </c>
      <c r="EP74" s="26" t="s">
        <v>776</v>
      </c>
      <c r="EQ74" s="26" t="s">
        <v>40</v>
      </c>
      <c r="ER74" s="26" t="s">
        <v>777</v>
      </c>
      <c r="ES74" s="26" t="s">
        <v>778</v>
      </c>
      <c r="ET74" s="26"/>
      <c r="EU74" s="1062" t="s">
        <v>779</v>
      </c>
    </row>
    <row r="75" spans="1:151" s="1045" customFormat="1" ht="78.75" customHeight="1">
      <c r="A75" s="36" t="s">
        <v>763</v>
      </c>
      <c r="B75" s="1795"/>
      <c r="C75" s="26" t="s">
        <v>764</v>
      </c>
      <c r="D75" s="103"/>
      <c r="E75" s="26" t="s">
        <v>765</v>
      </c>
      <c r="F75" s="1053" t="s">
        <v>766</v>
      </c>
      <c r="G75" s="26" t="s">
        <v>767</v>
      </c>
      <c r="H75" s="26" t="s">
        <v>26</v>
      </c>
      <c r="I75" s="26">
        <v>0.19</v>
      </c>
      <c r="J75" s="26">
        <v>2022</v>
      </c>
      <c r="K75" s="48">
        <v>2026</v>
      </c>
      <c r="L75" s="91">
        <v>2040</v>
      </c>
      <c r="M75" s="26"/>
      <c r="N75" s="117"/>
      <c r="O75" s="117"/>
      <c r="P75" s="117"/>
      <c r="Q75" s="26">
        <v>0.2</v>
      </c>
      <c r="R75" s="117"/>
      <c r="S75" s="117"/>
      <c r="T75" s="117"/>
      <c r="U75" s="26">
        <v>0.21</v>
      </c>
      <c r="V75" s="117"/>
      <c r="W75" s="117"/>
      <c r="X75" s="117"/>
      <c r="Y75" s="26">
        <v>0.22</v>
      </c>
      <c r="Z75" s="117"/>
      <c r="AA75" s="117"/>
      <c r="AB75" s="117"/>
      <c r="AC75" s="26">
        <v>0.23</v>
      </c>
      <c r="AD75" s="117"/>
      <c r="AE75" s="26">
        <v>0.23</v>
      </c>
      <c r="AF75" s="26">
        <v>0.23</v>
      </c>
      <c r="AG75" s="1803" t="s">
        <v>780</v>
      </c>
      <c r="AH75" s="1816">
        <v>1.7999999999999999E-2</v>
      </c>
      <c r="AI75" s="1812" t="s">
        <v>781</v>
      </c>
      <c r="AJ75" s="131" t="s">
        <v>782</v>
      </c>
      <c r="AK75" s="833" t="s">
        <v>339</v>
      </c>
      <c r="AL75" s="26" t="s">
        <v>57</v>
      </c>
      <c r="AM75" s="26" t="s">
        <v>424</v>
      </c>
      <c r="AN75" s="98" t="s">
        <v>747</v>
      </c>
      <c r="AO75" s="26" t="s">
        <v>20</v>
      </c>
      <c r="AP75" s="63" t="s">
        <v>374</v>
      </c>
      <c r="AQ75" s="89">
        <v>103</v>
      </c>
      <c r="AR75" s="63">
        <v>31</v>
      </c>
      <c r="AS75" s="63">
        <v>2022</v>
      </c>
      <c r="AT75" s="124">
        <v>44927</v>
      </c>
      <c r="AU75" s="124">
        <v>51501</v>
      </c>
      <c r="AV75" s="63">
        <v>31</v>
      </c>
      <c r="AW75" s="63">
        <v>31</v>
      </c>
      <c r="AX75" s="63">
        <v>31</v>
      </c>
      <c r="AY75" s="63">
        <v>31</v>
      </c>
      <c r="AZ75" s="63">
        <v>31</v>
      </c>
      <c r="BA75" s="63">
        <v>31</v>
      </c>
      <c r="BB75" s="63">
        <v>31</v>
      </c>
      <c r="BC75" s="63">
        <v>31</v>
      </c>
      <c r="BD75" s="63">
        <v>31</v>
      </c>
      <c r="BE75" s="63">
        <v>31</v>
      </c>
      <c r="BF75" s="63">
        <v>31</v>
      </c>
      <c r="BG75" s="63">
        <v>31</v>
      </c>
      <c r="BH75" s="63">
        <v>31</v>
      </c>
      <c r="BI75" s="63">
        <v>31</v>
      </c>
      <c r="BJ75" s="63">
        <v>31</v>
      </c>
      <c r="BK75" s="63">
        <v>31</v>
      </c>
      <c r="BL75" s="63">
        <v>31</v>
      </c>
      <c r="BM75" s="63">
        <v>31</v>
      </c>
      <c r="BN75" s="63">
        <f t="shared" si="9"/>
        <v>558</v>
      </c>
      <c r="BO75" s="92">
        <v>489000000</v>
      </c>
      <c r="BP75" s="92"/>
      <c r="BQ75" s="93" t="s">
        <v>76</v>
      </c>
      <c r="BR75" s="89">
        <v>7594</v>
      </c>
      <c r="BS75" s="92">
        <v>509000000</v>
      </c>
      <c r="BT75" s="92"/>
      <c r="BU75" s="93" t="s">
        <v>76</v>
      </c>
      <c r="BV75" s="89">
        <v>7594</v>
      </c>
      <c r="BW75" s="92">
        <v>509000000</v>
      </c>
      <c r="BX75" s="92"/>
      <c r="BY75" s="93" t="s">
        <v>76</v>
      </c>
      <c r="BZ75" s="93" t="s">
        <v>440</v>
      </c>
      <c r="CA75" s="92">
        <v>529000000</v>
      </c>
      <c r="CB75" s="92"/>
      <c r="CC75" s="93" t="s">
        <v>76</v>
      </c>
      <c r="CD75" s="93" t="s">
        <v>440</v>
      </c>
      <c r="CE75" s="92">
        <v>529000000</v>
      </c>
      <c r="CF75" s="92"/>
      <c r="CG75" s="93" t="s">
        <v>76</v>
      </c>
      <c r="CH75" s="93" t="s">
        <v>440</v>
      </c>
      <c r="CI75" s="92">
        <v>550000000</v>
      </c>
      <c r="CJ75" s="92"/>
      <c r="CK75" s="93" t="s">
        <v>76</v>
      </c>
      <c r="CL75" s="93" t="s">
        <v>440</v>
      </c>
      <c r="CM75" s="92">
        <v>550000000</v>
      </c>
      <c r="CN75" s="92"/>
      <c r="CO75" s="93" t="s">
        <v>76</v>
      </c>
      <c r="CP75" s="93" t="s">
        <v>440</v>
      </c>
      <c r="CQ75" s="92">
        <v>572000000</v>
      </c>
      <c r="CR75" s="99"/>
      <c r="CS75" s="141" t="s">
        <v>76</v>
      </c>
      <c r="CT75" s="26" t="s">
        <v>440</v>
      </c>
      <c r="CU75" s="92">
        <v>572000000</v>
      </c>
      <c r="CV75" s="99"/>
      <c r="CW75" s="63" t="s">
        <v>76</v>
      </c>
      <c r="CX75" s="26" t="s">
        <v>440</v>
      </c>
      <c r="CY75" s="92">
        <v>595000000</v>
      </c>
      <c r="CZ75" s="99"/>
      <c r="DA75" s="141" t="s">
        <v>76</v>
      </c>
      <c r="DB75" s="26" t="s">
        <v>440</v>
      </c>
      <c r="DC75" s="92">
        <v>595000000</v>
      </c>
      <c r="DD75" s="99"/>
      <c r="DE75" s="63" t="s">
        <v>76</v>
      </c>
      <c r="DF75" s="26" t="s">
        <v>440</v>
      </c>
      <c r="DG75" s="92">
        <v>619000000</v>
      </c>
      <c r="DH75" s="99"/>
      <c r="DI75" s="141" t="s">
        <v>76</v>
      </c>
      <c r="DJ75" s="26" t="s">
        <v>440</v>
      </c>
      <c r="DK75" s="92">
        <v>619000000</v>
      </c>
      <c r="DL75" s="99"/>
      <c r="DM75" s="63" t="s">
        <v>76</v>
      </c>
      <c r="DN75" s="26" t="s">
        <v>440</v>
      </c>
      <c r="DO75" s="92">
        <v>644000000</v>
      </c>
      <c r="DP75" s="99"/>
      <c r="DQ75" s="63" t="s">
        <v>76</v>
      </c>
      <c r="DR75" s="26" t="s">
        <v>440</v>
      </c>
      <c r="DS75" s="92">
        <v>644000000</v>
      </c>
      <c r="DT75" s="99"/>
      <c r="DU75" s="63" t="s">
        <v>76</v>
      </c>
      <c r="DV75" s="26" t="s">
        <v>440</v>
      </c>
      <c r="DW75" s="92">
        <v>670000000</v>
      </c>
      <c r="DX75" s="99"/>
      <c r="DY75" s="63" t="s">
        <v>76</v>
      </c>
      <c r="DZ75" s="26" t="s">
        <v>440</v>
      </c>
      <c r="EA75" s="92">
        <v>670000000</v>
      </c>
      <c r="EB75" s="99"/>
      <c r="EC75" s="63" t="s">
        <v>76</v>
      </c>
      <c r="ED75" s="26" t="s">
        <v>440</v>
      </c>
      <c r="EE75" s="92">
        <v>697000000</v>
      </c>
      <c r="EF75" s="99"/>
      <c r="EG75" s="63" t="s">
        <v>76</v>
      </c>
      <c r="EH75" s="26" t="s">
        <v>440</v>
      </c>
      <c r="EI75" s="92">
        <f t="shared" si="10"/>
        <v>10562000000</v>
      </c>
      <c r="EJ75" s="98" t="s">
        <v>783</v>
      </c>
      <c r="EK75" s="98" t="s">
        <v>264</v>
      </c>
      <c r="EL75" s="98" t="s">
        <v>441</v>
      </c>
      <c r="EM75" s="98" t="s">
        <v>442</v>
      </c>
      <c r="EN75" s="89">
        <v>3795750</v>
      </c>
      <c r="EO75" s="98" t="s">
        <v>443</v>
      </c>
      <c r="EP75" s="26"/>
      <c r="EQ75" s="26"/>
      <c r="ER75" s="26"/>
      <c r="ES75" s="26"/>
      <c r="ET75" s="26"/>
      <c r="EU75" s="26"/>
    </row>
    <row r="76" spans="1:151" s="1045" customFormat="1" ht="147.75" customHeight="1">
      <c r="A76" s="36" t="s">
        <v>763</v>
      </c>
      <c r="B76" s="1795"/>
      <c r="C76" s="26" t="s">
        <v>764</v>
      </c>
      <c r="D76" s="103"/>
      <c r="E76" s="26" t="s">
        <v>765</v>
      </c>
      <c r="F76" s="1053" t="s">
        <v>766</v>
      </c>
      <c r="G76" s="26" t="s">
        <v>767</v>
      </c>
      <c r="H76" s="26" t="s">
        <v>26</v>
      </c>
      <c r="I76" s="26">
        <v>0.19</v>
      </c>
      <c r="J76" s="26">
        <v>2022</v>
      </c>
      <c r="K76" s="48">
        <v>2026</v>
      </c>
      <c r="L76" s="91">
        <v>2040</v>
      </c>
      <c r="M76" s="26"/>
      <c r="N76" s="117"/>
      <c r="O76" s="117"/>
      <c r="P76" s="117"/>
      <c r="Q76" s="26">
        <v>0.2</v>
      </c>
      <c r="R76" s="117"/>
      <c r="S76" s="117"/>
      <c r="T76" s="117"/>
      <c r="U76" s="26">
        <v>0.21</v>
      </c>
      <c r="V76" s="117"/>
      <c r="W76" s="117"/>
      <c r="X76" s="117"/>
      <c r="Y76" s="26">
        <v>0.22</v>
      </c>
      <c r="Z76" s="117"/>
      <c r="AA76" s="117"/>
      <c r="AB76" s="117"/>
      <c r="AC76" s="26">
        <v>0.23</v>
      </c>
      <c r="AD76" s="117"/>
      <c r="AE76" s="26">
        <v>0.23</v>
      </c>
      <c r="AF76" s="26">
        <v>0.23</v>
      </c>
      <c r="AG76" s="1803" t="s">
        <v>784</v>
      </c>
      <c r="AH76" s="1816">
        <v>0.01</v>
      </c>
      <c r="AI76" s="1812" t="s">
        <v>785</v>
      </c>
      <c r="AJ76" s="131" t="s">
        <v>786</v>
      </c>
      <c r="AK76" s="833" t="s">
        <v>339</v>
      </c>
      <c r="AL76" s="26" t="s">
        <v>72</v>
      </c>
      <c r="AM76" s="26" t="s">
        <v>787</v>
      </c>
      <c r="AN76" s="26" t="s">
        <v>14</v>
      </c>
      <c r="AO76" s="26" t="s">
        <v>20</v>
      </c>
      <c r="AP76" s="63" t="s">
        <v>374</v>
      </c>
      <c r="AQ76" s="89">
        <v>156</v>
      </c>
      <c r="AR76" s="63">
        <v>1</v>
      </c>
      <c r="AS76" s="63">
        <v>2022</v>
      </c>
      <c r="AT76" s="124">
        <v>44927</v>
      </c>
      <c r="AU76" s="124">
        <v>51501</v>
      </c>
      <c r="AV76" s="63">
        <v>1</v>
      </c>
      <c r="AW76" s="63">
        <v>1</v>
      </c>
      <c r="AX76" s="63">
        <v>1</v>
      </c>
      <c r="AY76" s="63">
        <v>1</v>
      </c>
      <c r="AZ76" s="63">
        <v>1</v>
      </c>
      <c r="BA76" s="63">
        <v>1</v>
      </c>
      <c r="BB76" s="63">
        <v>1</v>
      </c>
      <c r="BC76" s="63">
        <v>1</v>
      </c>
      <c r="BD76" s="63">
        <v>1</v>
      </c>
      <c r="BE76" s="63">
        <v>1</v>
      </c>
      <c r="BF76" s="63">
        <v>1</v>
      </c>
      <c r="BG76" s="63">
        <v>1</v>
      </c>
      <c r="BH76" s="63">
        <v>1</v>
      </c>
      <c r="BI76" s="63">
        <v>1</v>
      </c>
      <c r="BJ76" s="63">
        <v>1</v>
      </c>
      <c r="BK76" s="63">
        <v>1</v>
      </c>
      <c r="BL76" s="63">
        <v>1</v>
      </c>
      <c r="BM76" s="63">
        <v>1</v>
      </c>
      <c r="BN76" s="63">
        <f t="shared" si="9"/>
        <v>18</v>
      </c>
      <c r="BO76" s="92">
        <v>14000000</v>
      </c>
      <c r="BP76" s="92"/>
      <c r="BQ76" s="93" t="s">
        <v>76</v>
      </c>
      <c r="BR76" s="89">
        <v>7585</v>
      </c>
      <c r="BS76" s="92">
        <v>14000000</v>
      </c>
      <c r="BT76" s="92"/>
      <c r="BU76" s="93" t="s">
        <v>76</v>
      </c>
      <c r="BV76" s="89">
        <v>7585</v>
      </c>
      <c r="BW76" s="92">
        <v>15000000</v>
      </c>
      <c r="BX76" s="92"/>
      <c r="BY76" s="93" t="s">
        <v>76</v>
      </c>
      <c r="BZ76" s="93" t="s">
        <v>440</v>
      </c>
      <c r="CA76" s="92">
        <v>16000000</v>
      </c>
      <c r="CB76" s="92"/>
      <c r="CC76" s="93" t="s">
        <v>76</v>
      </c>
      <c r="CD76" s="93" t="s">
        <v>440</v>
      </c>
      <c r="CE76" s="92">
        <v>17000000</v>
      </c>
      <c r="CF76" s="92"/>
      <c r="CG76" s="93" t="s">
        <v>76</v>
      </c>
      <c r="CH76" s="93" t="s">
        <v>440</v>
      </c>
      <c r="CI76" s="92">
        <v>17000000</v>
      </c>
      <c r="CJ76" s="92"/>
      <c r="CK76" s="93" t="s">
        <v>76</v>
      </c>
      <c r="CL76" s="93" t="s">
        <v>440</v>
      </c>
      <c r="CM76" s="92">
        <v>18000000</v>
      </c>
      <c r="CN76" s="92"/>
      <c r="CO76" s="93" t="s">
        <v>76</v>
      </c>
      <c r="CP76" s="93" t="s">
        <v>440</v>
      </c>
      <c r="CQ76" s="92">
        <v>19000000</v>
      </c>
      <c r="CR76" s="99"/>
      <c r="CS76" s="141" t="s">
        <v>76</v>
      </c>
      <c r="CT76" s="26" t="s">
        <v>440</v>
      </c>
      <c r="CU76" s="92">
        <v>20000000</v>
      </c>
      <c r="CV76" s="99"/>
      <c r="CW76" s="63" t="s">
        <v>76</v>
      </c>
      <c r="CX76" s="26" t="s">
        <v>440</v>
      </c>
      <c r="CY76" s="92">
        <v>21000000</v>
      </c>
      <c r="CZ76" s="99"/>
      <c r="DA76" s="141" t="s">
        <v>76</v>
      </c>
      <c r="DB76" s="26" t="s">
        <v>440</v>
      </c>
      <c r="DC76" s="92">
        <v>22000000</v>
      </c>
      <c r="DD76" s="99"/>
      <c r="DE76" s="63" t="s">
        <v>76</v>
      </c>
      <c r="DF76" s="26" t="s">
        <v>440</v>
      </c>
      <c r="DG76" s="92">
        <v>23000000</v>
      </c>
      <c r="DH76" s="99"/>
      <c r="DI76" s="141" t="s">
        <v>76</v>
      </c>
      <c r="DJ76" s="26" t="s">
        <v>440</v>
      </c>
      <c r="DK76" s="92">
        <v>25000000</v>
      </c>
      <c r="DL76" s="99"/>
      <c r="DM76" s="63" t="s">
        <v>76</v>
      </c>
      <c r="DN76" s="26" t="s">
        <v>440</v>
      </c>
      <c r="DO76" s="92">
        <v>26000000</v>
      </c>
      <c r="DP76" s="99"/>
      <c r="DQ76" s="63" t="s">
        <v>76</v>
      </c>
      <c r="DR76" s="26" t="s">
        <v>440</v>
      </c>
      <c r="DS76" s="92">
        <v>27000000</v>
      </c>
      <c r="DT76" s="99"/>
      <c r="DU76" s="63" t="s">
        <v>76</v>
      </c>
      <c r="DV76" s="26" t="s">
        <v>440</v>
      </c>
      <c r="DW76" s="92">
        <v>28000000</v>
      </c>
      <c r="DX76" s="99"/>
      <c r="DY76" s="63" t="s">
        <v>76</v>
      </c>
      <c r="DZ76" s="26" t="s">
        <v>440</v>
      </c>
      <c r="EA76" s="92">
        <v>30000000</v>
      </c>
      <c r="EB76" s="99"/>
      <c r="EC76" s="63" t="s">
        <v>76</v>
      </c>
      <c r="ED76" s="26" t="s">
        <v>440</v>
      </c>
      <c r="EE76" s="92">
        <v>31000000</v>
      </c>
      <c r="EF76" s="99"/>
      <c r="EG76" s="63" t="s">
        <v>76</v>
      </c>
      <c r="EH76" s="26" t="s">
        <v>440</v>
      </c>
      <c r="EI76" s="92">
        <f t="shared" si="10"/>
        <v>383000000</v>
      </c>
      <c r="EJ76" s="98" t="s">
        <v>783</v>
      </c>
      <c r="EK76" s="98" t="s">
        <v>264</v>
      </c>
      <c r="EL76" s="26" t="s">
        <v>441</v>
      </c>
      <c r="EM76" s="26" t="s">
        <v>442</v>
      </c>
      <c r="EN76" s="89">
        <v>3795750</v>
      </c>
      <c r="EO76" s="26" t="s">
        <v>443</v>
      </c>
      <c r="EP76" s="26"/>
      <c r="EQ76" s="26"/>
      <c r="ER76" s="98"/>
      <c r="ES76" s="98"/>
      <c r="ET76" s="89"/>
      <c r="EU76" s="98"/>
    </row>
    <row r="77" spans="1:151" s="1045" customFormat="1" ht="78.75" customHeight="1">
      <c r="A77" s="26" t="s">
        <v>763</v>
      </c>
      <c r="B77" s="1795"/>
      <c r="C77" s="26" t="s">
        <v>764</v>
      </c>
      <c r="D77" s="103"/>
      <c r="E77" s="26" t="s">
        <v>765</v>
      </c>
      <c r="F77" s="1053" t="s">
        <v>766</v>
      </c>
      <c r="G77" s="26" t="s">
        <v>767</v>
      </c>
      <c r="H77" s="26" t="s">
        <v>26</v>
      </c>
      <c r="I77" s="26">
        <v>0.19</v>
      </c>
      <c r="J77" s="26">
        <v>2022</v>
      </c>
      <c r="K77" s="48">
        <v>2026</v>
      </c>
      <c r="L77" s="91">
        <v>2040</v>
      </c>
      <c r="M77" s="26"/>
      <c r="N77" s="117"/>
      <c r="O77" s="117"/>
      <c r="P77" s="117"/>
      <c r="Q77" s="26">
        <v>0.2</v>
      </c>
      <c r="R77" s="117"/>
      <c r="S77" s="117"/>
      <c r="T77" s="117"/>
      <c r="U77" s="26">
        <v>0.21</v>
      </c>
      <c r="V77" s="117"/>
      <c r="W77" s="117"/>
      <c r="X77" s="117"/>
      <c r="Y77" s="26">
        <v>0.22</v>
      </c>
      <c r="Z77" s="117"/>
      <c r="AA77" s="117"/>
      <c r="AB77" s="117"/>
      <c r="AC77" s="26">
        <v>0.23</v>
      </c>
      <c r="AD77" s="117"/>
      <c r="AE77" s="26">
        <v>0.23</v>
      </c>
      <c r="AF77" s="26">
        <v>0.23</v>
      </c>
      <c r="AG77" s="1803" t="s">
        <v>788</v>
      </c>
      <c r="AH77" s="1816">
        <v>1.7999999999999999E-2</v>
      </c>
      <c r="AI77" s="1803" t="s">
        <v>789</v>
      </c>
      <c r="AJ77" s="131" t="s">
        <v>790</v>
      </c>
      <c r="AK77" s="833" t="s">
        <v>339</v>
      </c>
      <c r="AL77" s="26" t="s">
        <v>65</v>
      </c>
      <c r="AM77" s="26" t="s">
        <v>791</v>
      </c>
      <c r="AN77" s="26" t="s">
        <v>1</v>
      </c>
      <c r="AO77" s="26" t="s">
        <v>26</v>
      </c>
      <c r="AP77" s="63" t="s">
        <v>374</v>
      </c>
      <c r="AQ77" s="89">
        <v>27</v>
      </c>
      <c r="AR77" s="26">
        <v>55000</v>
      </c>
      <c r="AS77" s="89">
        <v>2022</v>
      </c>
      <c r="AT77" s="124">
        <v>44927</v>
      </c>
      <c r="AU77" s="124">
        <v>51501</v>
      </c>
      <c r="AV77" s="65">
        <v>55550</v>
      </c>
      <c r="AW77" s="65">
        <v>56100</v>
      </c>
      <c r="AX77" s="65">
        <v>56650</v>
      </c>
      <c r="AY77" s="65">
        <v>57200</v>
      </c>
      <c r="AZ77" s="65">
        <v>57750</v>
      </c>
      <c r="BA77" s="65">
        <v>58000</v>
      </c>
      <c r="BB77" s="65">
        <v>58550</v>
      </c>
      <c r="BC77" s="65">
        <v>59100</v>
      </c>
      <c r="BD77" s="65">
        <v>59650</v>
      </c>
      <c r="BE77" s="65">
        <v>60200</v>
      </c>
      <c r="BF77" s="65">
        <v>60750</v>
      </c>
      <c r="BG77" s="65">
        <v>61300</v>
      </c>
      <c r="BH77" s="65">
        <v>61850</v>
      </c>
      <c r="BI77" s="65">
        <v>62400</v>
      </c>
      <c r="BJ77" s="65">
        <v>62950</v>
      </c>
      <c r="BK77" s="65">
        <v>63500</v>
      </c>
      <c r="BL77" s="77">
        <v>64050</v>
      </c>
      <c r="BM77" s="77">
        <v>64600</v>
      </c>
      <c r="BN77" s="77">
        <v>64600</v>
      </c>
      <c r="BO77" s="92">
        <v>572525000</v>
      </c>
      <c r="BP77" s="92"/>
      <c r="BQ77" s="93" t="s">
        <v>76</v>
      </c>
      <c r="BR77" s="89" t="s">
        <v>792</v>
      </c>
      <c r="BS77" s="92">
        <v>594405000</v>
      </c>
      <c r="BT77" s="92"/>
      <c r="BU77" s="93" t="s">
        <v>76</v>
      </c>
      <c r="BV77" s="89" t="s">
        <v>792</v>
      </c>
      <c r="BW77" s="92">
        <v>601575000</v>
      </c>
      <c r="BX77" s="92"/>
      <c r="BY77" s="93" t="s">
        <v>76</v>
      </c>
      <c r="BZ77" s="93" t="s">
        <v>440</v>
      </c>
      <c r="CA77" s="92">
        <v>624100000</v>
      </c>
      <c r="CB77" s="92"/>
      <c r="CC77" s="93" t="s">
        <v>76</v>
      </c>
      <c r="CD77" s="93" t="s">
        <v>440</v>
      </c>
      <c r="CE77" s="92">
        <v>631625000</v>
      </c>
      <c r="CF77" s="92"/>
      <c r="CG77" s="93" t="s">
        <v>76</v>
      </c>
      <c r="CH77" s="93" t="s">
        <v>440</v>
      </c>
      <c r="CI77" s="92">
        <v>654150000</v>
      </c>
      <c r="CJ77" s="92"/>
      <c r="CK77" s="93" t="s">
        <v>76</v>
      </c>
      <c r="CL77" s="93" t="s">
        <v>440</v>
      </c>
      <c r="CM77" s="92">
        <v>661675000</v>
      </c>
      <c r="CN77" s="92"/>
      <c r="CO77" s="93" t="s">
        <v>76</v>
      </c>
      <c r="CP77" s="93" t="s">
        <v>440</v>
      </c>
      <c r="CQ77" s="92">
        <v>685200000</v>
      </c>
      <c r="CR77" s="99"/>
      <c r="CS77" s="141" t="s">
        <v>76</v>
      </c>
      <c r="CT77" s="26" t="s">
        <v>440</v>
      </c>
      <c r="CU77" s="92">
        <v>692725000</v>
      </c>
      <c r="CV77" s="99"/>
      <c r="CW77" s="63" t="s">
        <v>76</v>
      </c>
      <c r="CX77" s="26" t="s">
        <v>440</v>
      </c>
      <c r="CY77" s="92">
        <v>716250000</v>
      </c>
      <c r="CZ77" s="99"/>
      <c r="DA77" s="141" t="s">
        <v>76</v>
      </c>
      <c r="DB77" s="26" t="s">
        <v>440</v>
      </c>
      <c r="DC77" s="92">
        <v>723775000</v>
      </c>
      <c r="DD77" s="99"/>
      <c r="DE77" s="63" t="s">
        <v>76</v>
      </c>
      <c r="DF77" s="26" t="s">
        <v>440</v>
      </c>
      <c r="DG77" s="92">
        <v>748300000</v>
      </c>
      <c r="DH77" s="99"/>
      <c r="DI77" s="141" t="s">
        <v>76</v>
      </c>
      <c r="DJ77" s="26" t="s">
        <v>440</v>
      </c>
      <c r="DK77" s="92">
        <v>755825000</v>
      </c>
      <c r="DL77" s="99"/>
      <c r="DM77" s="63" t="s">
        <v>76</v>
      </c>
      <c r="DN77" s="26" t="s">
        <v>440</v>
      </c>
      <c r="DO77" s="92">
        <v>781350000</v>
      </c>
      <c r="DP77" s="99"/>
      <c r="DQ77" s="63" t="s">
        <v>76</v>
      </c>
      <c r="DR77" s="26" t="s">
        <v>440</v>
      </c>
      <c r="DS77" s="92">
        <v>788875000</v>
      </c>
      <c r="DT77" s="99"/>
      <c r="DU77" s="63" t="s">
        <v>76</v>
      </c>
      <c r="DV77" s="26" t="s">
        <v>440</v>
      </c>
      <c r="DW77" s="92">
        <v>814400000</v>
      </c>
      <c r="DX77" s="99"/>
      <c r="DY77" s="63" t="s">
        <v>76</v>
      </c>
      <c r="DZ77" s="26" t="s">
        <v>440</v>
      </c>
      <c r="EA77" s="92">
        <v>821925000</v>
      </c>
      <c r="EB77" s="99"/>
      <c r="EC77" s="63" t="s">
        <v>76</v>
      </c>
      <c r="ED77" s="26" t="s">
        <v>440</v>
      </c>
      <c r="EE77" s="92">
        <v>848450000</v>
      </c>
      <c r="EF77" s="99"/>
      <c r="EG77" s="63" t="s">
        <v>76</v>
      </c>
      <c r="EH77" s="26" t="s">
        <v>440</v>
      </c>
      <c r="EI77" s="92">
        <f t="shared" si="10"/>
        <v>12717130000</v>
      </c>
      <c r="EJ77" s="26" t="s">
        <v>35</v>
      </c>
      <c r="EK77" s="98" t="s">
        <v>264</v>
      </c>
      <c r="EL77" s="26" t="s">
        <v>441</v>
      </c>
      <c r="EM77" s="26" t="s">
        <v>442</v>
      </c>
      <c r="EN77" s="89">
        <v>3795750</v>
      </c>
      <c r="EO77" s="26" t="s">
        <v>443</v>
      </c>
      <c r="EP77" s="26" t="s">
        <v>603</v>
      </c>
      <c r="EQ77" s="26" t="s">
        <v>376</v>
      </c>
      <c r="ER77" s="26" t="s">
        <v>377</v>
      </c>
      <c r="ES77" s="26" t="s">
        <v>498</v>
      </c>
      <c r="ET77" s="26" t="s">
        <v>379</v>
      </c>
      <c r="EU77" s="26" t="s">
        <v>499</v>
      </c>
    </row>
    <row r="78" spans="1:151" s="1045" customFormat="1" ht="56.25" customHeight="1">
      <c r="A78" s="36" t="s">
        <v>763</v>
      </c>
      <c r="B78" s="1795"/>
      <c r="C78" s="26" t="s">
        <v>764</v>
      </c>
      <c r="D78" s="103"/>
      <c r="E78" s="26" t="s">
        <v>765</v>
      </c>
      <c r="F78" s="1053" t="s">
        <v>766</v>
      </c>
      <c r="G78" s="26" t="s">
        <v>767</v>
      </c>
      <c r="H78" s="26" t="s">
        <v>26</v>
      </c>
      <c r="I78" s="26">
        <v>0.19</v>
      </c>
      <c r="J78" s="26">
        <v>2022</v>
      </c>
      <c r="K78" s="48">
        <v>2026</v>
      </c>
      <c r="L78" s="91">
        <v>2040</v>
      </c>
      <c r="M78" s="26"/>
      <c r="N78" s="117"/>
      <c r="O78" s="117"/>
      <c r="P78" s="117"/>
      <c r="Q78" s="26">
        <v>0.2</v>
      </c>
      <c r="R78" s="117"/>
      <c r="S78" s="117"/>
      <c r="T78" s="117"/>
      <c r="U78" s="26">
        <v>0.21</v>
      </c>
      <c r="V78" s="117"/>
      <c r="W78" s="117"/>
      <c r="X78" s="117"/>
      <c r="Y78" s="26">
        <v>0.22</v>
      </c>
      <c r="Z78" s="117"/>
      <c r="AA78" s="117"/>
      <c r="AB78" s="117"/>
      <c r="AC78" s="26">
        <v>0.23</v>
      </c>
      <c r="AD78" s="117"/>
      <c r="AE78" s="26">
        <v>0.23</v>
      </c>
      <c r="AF78" s="26">
        <v>0.23</v>
      </c>
      <c r="AG78" s="1803" t="s">
        <v>793</v>
      </c>
      <c r="AH78" s="1816">
        <v>1.6E-2</v>
      </c>
      <c r="AI78" s="1803" t="s">
        <v>794</v>
      </c>
      <c r="AJ78" s="131" t="s">
        <v>795</v>
      </c>
      <c r="AK78" s="833" t="s">
        <v>339</v>
      </c>
      <c r="AL78" s="63" t="s">
        <v>69</v>
      </c>
      <c r="AM78" s="26" t="s">
        <v>796</v>
      </c>
      <c r="AN78" s="26" t="s">
        <v>11</v>
      </c>
      <c r="AO78" s="26" t="s">
        <v>20</v>
      </c>
      <c r="AP78" s="63" t="s">
        <v>374</v>
      </c>
      <c r="AQ78" s="26">
        <v>27</v>
      </c>
      <c r="AR78" s="26">
        <v>0</v>
      </c>
      <c r="AS78" s="26">
        <v>2022</v>
      </c>
      <c r="AT78" s="124">
        <v>44927</v>
      </c>
      <c r="AU78" s="124">
        <v>51501</v>
      </c>
      <c r="AV78" s="26">
        <v>15</v>
      </c>
      <c r="AW78" s="26">
        <v>15</v>
      </c>
      <c r="AX78" s="26">
        <v>15</v>
      </c>
      <c r="AY78" s="26">
        <v>15</v>
      </c>
      <c r="AZ78" s="26">
        <v>15</v>
      </c>
      <c r="BA78" s="26">
        <v>15</v>
      </c>
      <c r="BB78" s="26">
        <v>15</v>
      </c>
      <c r="BC78" s="26">
        <v>15</v>
      </c>
      <c r="BD78" s="26">
        <v>15</v>
      </c>
      <c r="BE78" s="26">
        <v>15</v>
      </c>
      <c r="BF78" s="26">
        <v>15</v>
      </c>
      <c r="BG78" s="26">
        <v>15</v>
      </c>
      <c r="BH78" s="26">
        <v>15</v>
      </c>
      <c r="BI78" s="26">
        <v>15</v>
      </c>
      <c r="BJ78" s="26">
        <v>15</v>
      </c>
      <c r="BK78" s="26">
        <v>15</v>
      </c>
      <c r="BL78" s="26">
        <v>15</v>
      </c>
      <c r="BM78" s="26">
        <v>15</v>
      </c>
      <c r="BN78" s="106">
        <f>SUM(AV78:BM78)</f>
        <v>270</v>
      </c>
      <c r="BO78" s="92">
        <v>30000000</v>
      </c>
      <c r="BP78" s="92">
        <v>30000000</v>
      </c>
      <c r="BQ78" s="93" t="s">
        <v>76</v>
      </c>
      <c r="BR78" s="89">
        <v>7880</v>
      </c>
      <c r="BS78" s="92">
        <v>24075000</v>
      </c>
      <c r="BT78" s="92"/>
      <c r="BU78" s="93" t="s">
        <v>519</v>
      </c>
      <c r="BV78" s="89">
        <v>7880</v>
      </c>
      <c r="BW78" s="92">
        <v>24862500</v>
      </c>
      <c r="BX78" s="92"/>
      <c r="BY78" s="93"/>
      <c r="BZ78" s="93"/>
      <c r="CA78" s="92">
        <v>25650000</v>
      </c>
      <c r="CB78" s="92"/>
      <c r="CC78" s="93"/>
      <c r="CD78" s="93"/>
      <c r="CE78" s="92">
        <v>26437500</v>
      </c>
      <c r="CF78" s="92"/>
      <c r="CG78" s="93"/>
      <c r="CH78" s="93"/>
      <c r="CI78" s="92">
        <v>27225000</v>
      </c>
      <c r="CJ78" s="92"/>
      <c r="CK78" s="93"/>
      <c r="CL78" s="93"/>
      <c r="CM78" s="92">
        <v>28012500</v>
      </c>
      <c r="CN78" s="92"/>
      <c r="CO78" s="93"/>
      <c r="CP78" s="93"/>
      <c r="CQ78" s="92">
        <v>28800000</v>
      </c>
      <c r="CR78" s="99"/>
      <c r="CS78" s="26"/>
      <c r="CT78" s="26"/>
      <c r="CU78" s="92">
        <v>29587500</v>
      </c>
      <c r="CV78" s="99"/>
      <c r="CW78" s="26"/>
      <c r="CX78" s="26"/>
      <c r="CY78" s="92">
        <v>30375000</v>
      </c>
      <c r="CZ78" s="99"/>
      <c r="DA78" s="26"/>
      <c r="DB78" s="26"/>
      <c r="DC78" s="92">
        <v>31162500</v>
      </c>
      <c r="DD78" s="99"/>
      <c r="DE78" s="26"/>
      <c r="DF78" s="26"/>
      <c r="DG78" s="92">
        <v>31950000</v>
      </c>
      <c r="DH78" s="99"/>
      <c r="DI78" s="26"/>
      <c r="DJ78" s="26"/>
      <c r="DK78" s="92">
        <v>32737500</v>
      </c>
      <c r="DL78" s="99"/>
      <c r="DM78" s="26"/>
      <c r="DN78" s="26"/>
      <c r="DO78" s="92">
        <v>33525000</v>
      </c>
      <c r="DP78" s="99"/>
      <c r="DQ78" s="26"/>
      <c r="DR78" s="26"/>
      <c r="DS78" s="92">
        <v>34312500</v>
      </c>
      <c r="DT78" s="99"/>
      <c r="DU78" s="26"/>
      <c r="DV78" s="26"/>
      <c r="DW78" s="92">
        <v>35100000</v>
      </c>
      <c r="DX78" s="99"/>
      <c r="DY78" s="26"/>
      <c r="DZ78" s="26"/>
      <c r="EA78" s="92">
        <v>35887500</v>
      </c>
      <c r="EB78" s="99"/>
      <c r="EC78" s="26"/>
      <c r="ED78" s="26"/>
      <c r="EE78" s="92">
        <v>36675000</v>
      </c>
      <c r="EF78" s="99"/>
      <c r="EG78" s="26"/>
      <c r="EH78" s="26"/>
      <c r="EI78" s="92">
        <f t="shared" si="10"/>
        <v>546375000</v>
      </c>
      <c r="EJ78" s="26" t="s">
        <v>35</v>
      </c>
      <c r="EK78" s="26" t="s">
        <v>376</v>
      </c>
      <c r="EL78" s="26" t="s">
        <v>377</v>
      </c>
      <c r="EM78" s="67" t="s">
        <v>378</v>
      </c>
      <c r="EN78" s="67" t="s">
        <v>379</v>
      </c>
      <c r="EO78" s="67" t="s">
        <v>380</v>
      </c>
      <c r="EP78" s="26"/>
      <c r="EQ78" s="26"/>
      <c r="ER78" s="26"/>
      <c r="ES78" s="26"/>
      <c r="ET78" s="26"/>
      <c r="EU78" s="26"/>
    </row>
    <row r="79" spans="1:151" s="1045" customFormat="1" ht="45.75" customHeight="1">
      <c r="A79" s="26" t="s">
        <v>763</v>
      </c>
      <c r="B79" s="1795"/>
      <c r="C79" s="26" t="s">
        <v>764</v>
      </c>
      <c r="D79" s="103"/>
      <c r="E79" s="26" t="s">
        <v>765</v>
      </c>
      <c r="F79" s="1053" t="s">
        <v>766</v>
      </c>
      <c r="G79" s="26" t="s">
        <v>767</v>
      </c>
      <c r="H79" s="26" t="s">
        <v>26</v>
      </c>
      <c r="I79" s="26">
        <v>0.19</v>
      </c>
      <c r="J79" s="26">
        <v>2022</v>
      </c>
      <c r="K79" s="48">
        <v>2026</v>
      </c>
      <c r="L79" s="91">
        <v>2040</v>
      </c>
      <c r="M79" s="26"/>
      <c r="N79" s="117"/>
      <c r="O79" s="117"/>
      <c r="P79" s="117"/>
      <c r="Q79" s="26">
        <v>0.2</v>
      </c>
      <c r="R79" s="117"/>
      <c r="S79" s="117"/>
      <c r="T79" s="117"/>
      <c r="U79" s="26">
        <v>0.21</v>
      </c>
      <c r="V79" s="117"/>
      <c r="W79" s="117"/>
      <c r="X79" s="117"/>
      <c r="Y79" s="26">
        <v>0.22</v>
      </c>
      <c r="Z79" s="117"/>
      <c r="AA79" s="117"/>
      <c r="AB79" s="117"/>
      <c r="AC79" s="26">
        <v>0.23</v>
      </c>
      <c r="AD79" s="117"/>
      <c r="AE79" s="26">
        <v>0.23</v>
      </c>
      <c r="AF79" s="26">
        <v>0.23</v>
      </c>
      <c r="AG79" s="1803" t="s">
        <v>797</v>
      </c>
      <c r="AH79" s="1816">
        <v>1.7999999999999999E-2</v>
      </c>
      <c r="AI79" s="1803" t="s">
        <v>798</v>
      </c>
      <c r="AJ79" s="131" t="s">
        <v>799</v>
      </c>
      <c r="AK79" s="833" t="s">
        <v>339</v>
      </c>
      <c r="AL79" s="26" t="s">
        <v>65</v>
      </c>
      <c r="AM79" s="26" t="s">
        <v>800</v>
      </c>
      <c r="AN79" s="26" t="s">
        <v>458</v>
      </c>
      <c r="AO79" s="26" t="s">
        <v>26</v>
      </c>
      <c r="AP79" s="63" t="s">
        <v>374</v>
      </c>
      <c r="AQ79" s="26">
        <v>27</v>
      </c>
      <c r="AR79" s="89">
        <v>7260</v>
      </c>
      <c r="AS79" s="89">
        <v>2022</v>
      </c>
      <c r="AT79" s="124">
        <v>44927</v>
      </c>
      <c r="AU79" s="124">
        <v>51501</v>
      </c>
      <c r="AV79" s="26">
        <v>8500</v>
      </c>
      <c r="AW79" s="65">
        <v>11000</v>
      </c>
      <c r="AX79" s="26">
        <v>13000</v>
      </c>
      <c r="AY79" s="26">
        <v>14500</v>
      </c>
      <c r="AZ79" s="26">
        <v>15000</v>
      </c>
      <c r="BA79" s="26">
        <v>16000</v>
      </c>
      <c r="BB79" s="26">
        <v>17000</v>
      </c>
      <c r="BC79" s="26">
        <v>17000</v>
      </c>
      <c r="BD79" s="26">
        <v>17000</v>
      </c>
      <c r="BE79" s="26">
        <v>17000</v>
      </c>
      <c r="BF79" s="26">
        <v>18000</v>
      </c>
      <c r="BG79" s="26">
        <v>18000</v>
      </c>
      <c r="BH79" s="26">
        <v>18000</v>
      </c>
      <c r="BI79" s="26">
        <v>18000</v>
      </c>
      <c r="BJ79" s="26">
        <v>18000</v>
      </c>
      <c r="BK79" s="26">
        <v>19000</v>
      </c>
      <c r="BL79" s="26">
        <v>19000</v>
      </c>
      <c r="BM79" s="26">
        <v>19000</v>
      </c>
      <c r="BN79" s="26">
        <v>19000</v>
      </c>
      <c r="BO79" s="96">
        <v>250000000</v>
      </c>
      <c r="BP79" s="96">
        <v>250000000</v>
      </c>
      <c r="BQ79" s="93" t="s">
        <v>76</v>
      </c>
      <c r="BR79" s="89">
        <v>7880</v>
      </c>
      <c r="BS79" s="92">
        <v>321000000</v>
      </c>
      <c r="BT79" s="92"/>
      <c r="BU79" s="93"/>
      <c r="BV79" s="89"/>
      <c r="BW79" s="92">
        <v>331500000</v>
      </c>
      <c r="BX79" s="92"/>
      <c r="BY79" s="93"/>
      <c r="BZ79" s="93"/>
      <c r="CA79" s="92">
        <v>342000000.00000006</v>
      </c>
      <c r="CB79" s="92"/>
      <c r="CC79" s="93"/>
      <c r="CD79" s="93"/>
      <c r="CE79" s="92">
        <v>352500000</v>
      </c>
      <c r="CF79" s="92"/>
      <c r="CG79" s="93"/>
      <c r="CH79" s="93"/>
      <c r="CI79" s="92">
        <v>363000000</v>
      </c>
      <c r="CJ79" s="92"/>
      <c r="CK79" s="93"/>
      <c r="CL79" s="93"/>
      <c r="CM79" s="92">
        <v>373500000.00000006</v>
      </c>
      <c r="CN79" s="92"/>
      <c r="CO79" s="93"/>
      <c r="CP79" s="93"/>
      <c r="CQ79" s="92">
        <v>384000000</v>
      </c>
      <c r="CR79" s="99"/>
      <c r="CS79" s="26"/>
      <c r="CT79" s="26"/>
      <c r="CU79" s="92">
        <v>394500000</v>
      </c>
      <c r="CV79" s="99"/>
      <c r="CW79" s="26"/>
      <c r="CX79" s="26"/>
      <c r="CY79" s="92">
        <v>405000000</v>
      </c>
      <c r="CZ79" s="99"/>
      <c r="DA79" s="26"/>
      <c r="DB79" s="26"/>
      <c r="DC79" s="92">
        <v>415500000</v>
      </c>
      <c r="DD79" s="99"/>
      <c r="DE79" s="26"/>
      <c r="DF79" s="26"/>
      <c r="DG79" s="92">
        <v>426000000</v>
      </c>
      <c r="DH79" s="99"/>
      <c r="DI79" s="26"/>
      <c r="DJ79" s="26"/>
      <c r="DK79" s="92">
        <v>436500000</v>
      </c>
      <c r="DL79" s="99"/>
      <c r="DM79" s="26"/>
      <c r="DN79" s="26"/>
      <c r="DO79" s="92">
        <v>447000000</v>
      </c>
      <c r="DP79" s="99"/>
      <c r="DQ79" s="26"/>
      <c r="DR79" s="26"/>
      <c r="DS79" s="92">
        <v>457500000</v>
      </c>
      <c r="DT79" s="99"/>
      <c r="DU79" s="26"/>
      <c r="DV79" s="26"/>
      <c r="DW79" s="92">
        <v>468000000</v>
      </c>
      <c r="DX79" s="99"/>
      <c r="DY79" s="26"/>
      <c r="DZ79" s="26"/>
      <c r="EA79" s="92">
        <v>478500000.00000006</v>
      </c>
      <c r="EB79" s="99"/>
      <c r="EC79" s="26"/>
      <c r="ED79" s="26"/>
      <c r="EE79" s="92">
        <v>489000000.00000006</v>
      </c>
      <c r="EF79" s="99"/>
      <c r="EG79" s="26"/>
      <c r="EH79" s="26"/>
      <c r="EI79" s="92">
        <f t="shared" si="10"/>
        <v>7135000000</v>
      </c>
      <c r="EJ79" s="26" t="s">
        <v>35</v>
      </c>
      <c r="EK79" s="26" t="s">
        <v>376</v>
      </c>
      <c r="EL79" s="26" t="s">
        <v>377</v>
      </c>
      <c r="EM79" s="67" t="s">
        <v>378</v>
      </c>
      <c r="EN79" s="67" t="s">
        <v>379</v>
      </c>
      <c r="EO79" s="67" t="s">
        <v>380</v>
      </c>
      <c r="EP79" s="26"/>
      <c r="EQ79" s="26"/>
      <c r="ER79" s="26"/>
      <c r="ES79" s="26"/>
      <c r="ET79" s="26"/>
      <c r="EU79" s="26"/>
    </row>
    <row r="80" spans="1:151" s="1045" customFormat="1" ht="75.75" customHeight="1">
      <c r="A80" s="36" t="s">
        <v>763</v>
      </c>
      <c r="B80" s="1795"/>
      <c r="C80" s="26" t="s">
        <v>764</v>
      </c>
      <c r="D80" s="103"/>
      <c r="E80" s="26" t="s">
        <v>765</v>
      </c>
      <c r="F80" s="1053" t="s">
        <v>766</v>
      </c>
      <c r="G80" s="26" t="s">
        <v>767</v>
      </c>
      <c r="H80" s="26" t="s">
        <v>26</v>
      </c>
      <c r="I80" s="26">
        <v>0.19</v>
      </c>
      <c r="J80" s="26">
        <v>2022</v>
      </c>
      <c r="K80" s="48">
        <v>2026</v>
      </c>
      <c r="L80" s="91">
        <v>2040</v>
      </c>
      <c r="M80" s="26"/>
      <c r="N80" s="117"/>
      <c r="O80" s="117"/>
      <c r="P80" s="117"/>
      <c r="Q80" s="26">
        <v>0.2</v>
      </c>
      <c r="R80" s="117"/>
      <c r="S80" s="117"/>
      <c r="T80" s="117"/>
      <c r="U80" s="26">
        <v>0.21</v>
      </c>
      <c r="V80" s="117"/>
      <c r="W80" s="117"/>
      <c r="X80" s="117"/>
      <c r="Y80" s="26">
        <v>0.22</v>
      </c>
      <c r="Z80" s="117"/>
      <c r="AA80" s="117"/>
      <c r="AB80" s="117"/>
      <c r="AC80" s="26">
        <v>0.23</v>
      </c>
      <c r="AD80" s="117"/>
      <c r="AE80" s="26">
        <v>0.23</v>
      </c>
      <c r="AF80" s="26">
        <v>0.23</v>
      </c>
      <c r="AG80" s="1803" t="s">
        <v>801</v>
      </c>
      <c r="AH80" s="1816">
        <v>1.2E-2</v>
      </c>
      <c r="AI80" s="1803" t="s">
        <v>802</v>
      </c>
      <c r="AJ80" s="131" t="s">
        <v>803</v>
      </c>
      <c r="AK80" s="833" t="s">
        <v>339</v>
      </c>
      <c r="AL80" s="26" t="s">
        <v>65</v>
      </c>
      <c r="AM80" s="26" t="s">
        <v>800</v>
      </c>
      <c r="AN80" s="26" t="s">
        <v>458</v>
      </c>
      <c r="AO80" s="26" t="s">
        <v>20</v>
      </c>
      <c r="AP80" s="63" t="s">
        <v>374</v>
      </c>
      <c r="AQ80" s="26">
        <v>27</v>
      </c>
      <c r="AR80" s="26">
        <v>25660</v>
      </c>
      <c r="AS80" s="26">
        <v>2021</v>
      </c>
      <c r="AT80" s="124">
        <v>44927</v>
      </c>
      <c r="AU80" s="124">
        <v>51501</v>
      </c>
      <c r="AV80" s="65">
        <v>2500</v>
      </c>
      <c r="AW80" s="65">
        <v>2500</v>
      </c>
      <c r="AX80" s="65">
        <v>2500</v>
      </c>
      <c r="AY80" s="65">
        <v>2500</v>
      </c>
      <c r="AZ80" s="65">
        <v>2500</v>
      </c>
      <c r="BA80" s="65">
        <v>2500</v>
      </c>
      <c r="BB80" s="65">
        <v>2500</v>
      </c>
      <c r="BC80" s="65">
        <v>2500</v>
      </c>
      <c r="BD80" s="65">
        <v>2500</v>
      </c>
      <c r="BE80" s="65">
        <v>2500</v>
      </c>
      <c r="BF80" s="65">
        <v>2500</v>
      </c>
      <c r="BG80" s="65">
        <v>2500</v>
      </c>
      <c r="BH80" s="65">
        <v>2500</v>
      </c>
      <c r="BI80" s="65">
        <v>2500</v>
      </c>
      <c r="BJ80" s="65">
        <v>2500</v>
      </c>
      <c r="BK80" s="65">
        <v>2500</v>
      </c>
      <c r="BL80" s="65">
        <v>2500</v>
      </c>
      <c r="BM80" s="65">
        <v>2500</v>
      </c>
      <c r="BN80" s="65">
        <f>SUM(AV80:BM80)</f>
        <v>45000</v>
      </c>
      <c r="BO80" s="92">
        <v>95737500</v>
      </c>
      <c r="BP80" s="92">
        <v>95737500</v>
      </c>
      <c r="BQ80" s="93" t="s">
        <v>76</v>
      </c>
      <c r="BR80" s="89">
        <v>7880</v>
      </c>
      <c r="BS80" s="92">
        <v>98975000</v>
      </c>
      <c r="BT80" s="92"/>
      <c r="BU80" s="93"/>
      <c r="BV80" s="89"/>
      <c r="BW80" s="92">
        <v>102212500</v>
      </c>
      <c r="BX80" s="92"/>
      <c r="BY80" s="93"/>
      <c r="BZ80" s="93"/>
      <c r="CA80" s="92">
        <v>105450000</v>
      </c>
      <c r="CB80" s="92"/>
      <c r="CC80" s="93"/>
      <c r="CD80" s="93"/>
      <c r="CE80" s="92">
        <v>108687500</v>
      </c>
      <c r="CF80" s="92"/>
      <c r="CG80" s="93"/>
      <c r="CH80" s="93"/>
      <c r="CI80" s="92">
        <v>111925000</v>
      </c>
      <c r="CJ80" s="92"/>
      <c r="CK80" s="93"/>
      <c r="CL80" s="93"/>
      <c r="CM80" s="92">
        <v>115162500</v>
      </c>
      <c r="CN80" s="92"/>
      <c r="CO80" s="93"/>
      <c r="CP80" s="93"/>
      <c r="CQ80" s="92">
        <v>118400000</v>
      </c>
      <c r="CR80" s="99"/>
      <c r="CS80" s="26"/>
      <c r="CT80" s="26"/>
      <c r="CU80" s="92">
        <v>121637500</v>
      </c>
      <c r="CV80" s="99"/>
      <c r="CW80" s="26"/>
      <c r="CX80" s="26"/>
      <c r="CY80" s="92">
        <v>124875000</v>
      </c>
      <c r="CZ80" s="99"/>
      <c r="DA80" s="26"/>
      <c r="DB80" s="26"/>
      <c r="DC80" s="92">
        <v>128112500</v>
      </c>
      <c r="DD80" s="99"/>
      <c r="DE80" s="26"/>
      <c r="DF80" s="26"/>
      <c r="DG80" s="92">
        <v>131350000</v>
      </c>
      <c r="DH80" s="99"/>
      <c r="DI80" s="26"/>
      <c r="DJ80" s="26"/>
      <c r="DK80" s="92">
        <v>134587500</v>
      </c>
      <c r="DL80" s="99"/>
      <c r="DM80" s="26"/>
      <c r="DN80" s="26"/>
      <c r="DO80" s="92">
        <v>137825000</v>
      </c>
      <c r="DP80" s="99"/>
      <c r="DQ80" s="26"/>
      <c r="DR80" s="26"/>
      <c r="DS80" s="92">
        <v>141062500</v>
      </c>
      <c r="DT80" s="99"/>
      <c r="DU80" s="26"/>
      <c r="DV80" s="26"/>
      <c r="DW80" s="92">
        <v>144300000</v>
      </c>
      <c r="DX80" s="99"/>
      <c r="DY80" s="26"/>
      <c r="DZ80" s="26"/>
      <c r="EA80" s="92">
        <v>147537500</v>
      </c>
      <c r="EB80" s="99"/>
      <c r="EC80" s="26"/>
      <c r="ED80" s="26"/>
      <c r="EE80" s="92">
        <v>150775000</v>
      </c>
      <c r="EF80" s="99"/>
      <c r="EG80" s="26"/>
      <c r="EH80" s="26"/>
      <c r="EI80" s="92">
        <f t="shared" si="10"/>
        <v>2218612500</v>
      </c>
      <c r="EJ80" s="26" t="s">
        <v>35</v>
      </c>
      <c r="EK80" s="26" t="s">
        <v>376</v>
      </c>
      <c r="EL80" s="26" t="s">
        <v>377</v>
      </c>
      <c r="EM80" s="67" t="s">
        <v>378</v>
      </c>
      <c r="EN80" s="67" t="s">
        <v>379</v>
      </c>
      <c r="EO80" s="67" t="s">
        <v>380</v>
      </c>
      <c r="EP80" s="26"/>
      <c r="EQ80" s="26"/>
      <c r="ER80" s="26"/>
      <c r="ES80" s="26"/>
      <c r="ET80" s="26"/>
      <c r="EU80" s="26"/>
    </row>
    <row r="81" spans="1:151" s="1045" customFormat="1" ht="103.5" customHeight="1">
      <c r="A81" s="36" t="s">
        <v>763</v>
      </c>
      <c r="B81" s="1795"/>
      <c r="C81" s="26" t="s">
        <v>764</v>
      </c>
      <c r="D81" s="103"/>
      <c r="E81" s="26" t="s">
        <v>765</v>
      </c>
      <c r="F81" s="1053" t="s">
        <v>766</v>
      </c>
      <c r="G81" s="26" t="s">
        <v>767</v>
      </c>
      <c r="H81" s="26" t="s">
        <v>26</v>
      </c>
      <c r="I81" s="26">
        <v>0.19</v>
      </c>
      <c r="J81" s="26">
        <v>2022</v>
      </c>
      <c r="K81" s="48">
        <v>2026</v>
      </c>
      <c r="L81" s="91">
        <v>2040</v>
      </c>
      <c r="M81" s="26"/>
      <c r="N81" s="117"/>
      <c r="O81" s="117"/>
      <c r="P81" s="117"/>
      <c r="Q81" s="26">
        <v>0.2</v>
      </c>
      <c r="R81" s="117"/>
      <c r="S81" s="117"/>
      <c r="T81" s="117"/>
      <c r="U81" s="26">
        <v>0.21</v>
      </c>
      <c r="V81" s="117"/>
      <c r="W81" s="117"/>
      <c r="X81" s="117"/>
      <c r="Y81" s="26">
        <v>0.22</v>
      </c>
      <c r="Z81" s="117"/>
      <c r="AA81" s="117"/>
      <c r="AB81" s="117"/>
      <c r="AC81" s="26">
        <v>0.23</v>
      </c>
      <c r="AD81" s="117"/>
      <c r="AE81" s="26">
        <v>0.23</v>
      </c>
      <c r="AF81" s="26">
        <v>0.23</v>
      </c>
      <c r="AG81" s="1803" t="s">
        <v>804</v>
      </c>
      <c r="AH81" s="1816">
        <v>1.7999999999999999E-2</v>
      </c>
      <c r="AI81" s="1803" t="s">
        <v>805</v>
      </c>
      <c r="AJ81" s="131" t="s">
        <v>806</v>
      </c>
      <c r="AK81" s="833" t="s">
        <v>339</v>
      </c>
      <c r="AL81" s="26" t="s">
        <v>78</v>
      </c>
      <c r="AM81" s="26" t="s">
        <v>807</v>
      </c>
      <c r="AN81" s="26" t="s">
        <v>617</v>
      </c>
      <c r="AO81" s="26" t="s">
        <v>20</v>
      </c>
      <c r="AP81" s="26" t="s">
        <v>449</v>
      </c>
      <c r="AQ81" s="26" t="s">
        <v>449</v>
      </c>
      <c r="AR81" s="26">
        <v>0</v>
      </c>
      <c r="AS81" s="26"/>
      <c r="AT81" s="27">
        <v>45292</v>
      </c>
      <c r="AU81" s="27">
        <v>51501</v>
      </c>
      <c r="AV81" s="26"/>
      <c r="AW81" s="26">
        <v>5</v>
      </c>
      <c r="AX81" s="26"/>
      <c r="AY81" s="26">
        <v>5</v>
      </c>
      <c r="AZ81" s="26"/>
      <c r="BA81" s="26">
        <v>5</v>
      </c>
      <c r="BB81" s="26"/>
      <c r="BC81" s="26">
        <v>5</v>
      </c>
      <c r="BD81" s="26"/>
      <c r="BE81" s="26">
        <v>5</v>
      </c>
      <c r="BF81" s="26"/>
      <c r="BG81" s="26">
        <v>5</v>
      </c>
      <c r="BH81" s="26"/>
      <c r="BI81" s="26">
        <v>5</v>
      </c>
      <c r="BJ81" s="26"/>
      <c r="BK81" s="26">
        <v>5</v>
      </c>
      <c r="BL81" s="26"/>
      <c r="BM81" s="26">
        <v>5</v>
      </c>
      <c r="BN81" s="26">
        <f>SUM(AW81:BM81)</f>
        <v>45</v>
      </c>
      <c r="BO81" s="92"/>
      <c r="BP81" s="92"/>
      <c r="BQ81" s="93"/>
      <c r="BR81" s="89"/>
      <c r="BS81" s="92">
        <v>64200000.000000007</v>
      </c>
      <c r="BT81" s="92"/>
      <c r="BU81" s="93"/>
      <c r="BV81" s="89"/>
      <c r="BW81" s="92"/>
      <c r="BX81" s="92"/>
      <c r="BY81" s="93"/>
      <c r="BZ81" s="93"/>
      <c r="CA81" s="92">
        <v>68400000.000000015</v>
      </c>
      <c r="CB81" s="92"/>
      <c r="CC81" s="93"/>
      <c r="CD81" s="93"/>
      <c r="CE81" s="92"/>
      <c r="CF81" s="92"/>
      <c r="CG81" s="93"/>
      <c r="CH81" s="93"/>
      <c r="CI81" s="92">
        <v>72600000</v>
      </c>
      <c r="CJ81" s="92"/>
      <c r="CK81" s="93"/>
      <c r="CL81" s="93"/>
      <c r="CM81" s="92"/>
      <c r="CN81" s="92"/>
      <c r="CO81" s="93"/>
      <c r="CP81" s="93"/>
      <c r="CQ81" s="92">
        <v>76800000</v>
      </c>
      <c r="CR81" s="99"/>
      <c r="CS81" s="26"/>
      <c r="CT81" s="26"/>
      <c r="CU81" s="99"/>
      <c r="CV81" s="99"/>
      <c r="CW81" s="26"/>
      <c r="CX81" s="26"/>
      <c r="CY81" s="92">
        <v>81000000</v>
      </c>
      <c r="CZ81" s="99"/>
      <c r="DA81" s="26"/>
      <c r="DB81" s="26"/>
      <c r="DC81" s="99"/>
      <c r="DD81" s="99"/>
      <c r="DE81" s="26"/>
      <c r="DF81" s="26"/>
      <c r="DG81" s="92">
        <v>85200000</v>
      </c>
      <c r="DH81" s="99"/>
      <c r="DI81" s="26"/>
      <c r="DJ81" s="26"/>
      <c r="DK81" s="99"/>
      <c r="DL81" s="99"/>
      <c r="DM81" s="26"/>
      <c r="DN81" s="26"/>
      <c r="DO81" s="92">
        <v>89400000</v>
      </c>
      <c r="DP81" s="99"/>
      <c r="DQ81" s="26"/>
      <c r="DR81" s="26"/>
      <c r="DS81" s="99"/>
      <c r="DT81" s="99"/>
      <c r="DU81" s="26"/>
      <c r="DV81" s="26"/>
      <c r="DW81" s="92">
        <v>93600000</v>
      </c>
      <c r="DX81" s="99"/>
      <c r="DY81" s="26"/>
      <c r="DZ81" s="26"/>
      <c r="EA81" s="99"/>
      <c r="EB81" s="99"/>
      <c r="EC81" s="26"/>
      <c r="ED81" s="26"/>
      <c r="EE81" s="92">
        <v>97800000</v>
      </c>
      <c r="EF81" s="99"/>
      <c r="EG81" s="26"/>
      <c r="EH81" s="26"/>
      <c r="EI81" s="92">
        <f t="shared" si="10"/>
        <v>729000000</v>
      </c>
      <c r="EJ81" s="26" t="s">
        <v>35</v>
      </c>
      <c r="EK81" s="26" t="s">
        <v>376</v>
      </c>
      <c r="EL81" s="26" t="s">
        <v>377</v>
      </c>
      <c r="EM81" s="67" t="s">
        <v>378</v>
      </c>
      <c r="EN81" s="67" t="s">
        <v>379</v>
      </c>
      <c r="EO81" s="67" t="s">
        <v>380</v>
      </c>
      <c r="EP81" s="26"/>
      <c r="EQ81" s="26"/>
      <c r="ER81" s="26"/>
      <c r="ES81" s="26"/>
      <c r="ET81" s="26"/>
      <c r="EU81" s="26"/>
    </row>
    <row r="82" spans="1:151" s="1045" customFormat="1" ht="45.75" customHeight="1">
      <c r="A82" s="36" t="s">
        <v>808</v>
      </c>
      <c r="B82" s="1795">
        <v>0.15</v>
      </c>
      <c r="C82" s="26" t="s">
        <v>809</v>
      </c>
      <c r="D82" s="103">
        <v>0.15</v>
      </c>
      <c r="E82" s="1063" t="s">
        <v>810</v>
      </c>
      <c r="F82" s="1053" t="s">
        <v>825</v>
      </c>
      <c r="G82" s="26" t="s">
        <v>811</v>
      </c>
      <c r="H82" s="26" t="s">
        <v>29</v>
      </c>
      <c r="I82" s="95">
        <v>0.15</v>
      </c>
      <c r="J82" s="26">
        <v>2022</v>
      </c>
      <c r="K82" s="48">
        <v>2026</v>
      </c>
      <c r="L82" s="91">
        <v>2040</v>
      </c>
      <c r="M82" s="117"/>
      <c r="N82" s="26"/>
      <c r="O82" s="26"/>
      <c r="P82" s="26"/>
      <c r="Q82" s="95">
        <v>0.15</v>
      </c>
      <c r="R82" s="26"/>
      <c r="S82" s="26"/>
      <c r="T82" s="26"/>
      <c r="U82" s="95">
        <v>0.15</v>
      </c>
      <c r="V82" s="26"/>
      <c r="W82" s="26"/>
      <c r="X82" s="26"/>
      <c r="Y82" s="95">
        <v>0.14000000000000001</v>
      </c>
      <c r="Z82" s="26"/>
      <c r="AA82" s="26"/>
      <c r="AB82" s="26"/>
      <c r="AC82" s="26"/>
      <c r="AD82" s="26"/>
      <c r="AE82" s="95">
        <v>0.14000000000000001</v>
      </c>
      <c r="AF82" s="95">
        <v>0.14000000000000001</v>
      </c>
      <c r="AG82" s="698" t="s">
        <v>812</v>
      </c>
      <c r="AH82" s="1818">
        <v>1.66E-2</v>
      </c>
      <c r="AI82" s="1813" t="s">
        <v>813</v>
      </c>
      <c r="AJ82" s="131" t="s">
        <v>814</v>
      </c>
      <c r="AK82" s="833" t="s">
        <v>339</v>
      </c>
      <c r="AL82" s="67" t="s">
        <v>815</v>
      </c>
      <c r="AM82" s="67" t="s">
        <v>471</v>
      </c>
      <c r="AN82" s="67" t="s">
        <v>816</v>
      </c>
      <c r="AO82" s="67" t="s">
        <v>20</v>
      </c>
      <c r="AP82" s="143" t="s">
        <v>374</v>
      </c>
      <c r="AQ82" s="144">
        <v>27</v>
      </c>
      <c r="AR82" s="134">
        <v>50</v>
      </c>
      <c r="AS82" s="134">
        <v>2022</v>
      </c>
      <c r="AT82" s="145">
        <v>44927</v>
      </c>
      <c r="AU82" s="145">
        <v>51501</v>
      </c>
      <c r="AV82" s="113">
        <v>90</v>
      </c>
      <c r="AW82" s="113">
        <v>90</v>
      </c>
      <c r="AX82" s="113">
        <v>254</v>
      </c>
      <c r="AY82" s="113">
        <v>254</v>
      </c>
      <c r="AZ82" s="113">
        <v>254</v>
      </c>
      <c r="BA82" s="113">
        <v>254</v>
      </c>
      <c r="BB82" s="113">
        <v>254</v>
      </c>
      <c r="BC82" s="113">
        <v>254</v>
      </c>
      <c r="BD82" s="113">
        <v>254</v>
      </c>
      <c r="BE82" s="113">
        <v>254</v>
      </c>
      <c r="BF82" s="113">
        <v>254</v>
      </c>
      <c r="BG82" s="113">
        <v>254</v>
      </c>
      <c r="BH82" s="113">
        <v>254</v>
      </c>
      <c r="BI82" s="113">
        <v>254</v>
      </c>
      <c r="BJ82" s="113">
        <v>254</v>
      </c>
      <c r="BK82" s="113">
        <v>254</v>
      </c>
      <c r="BL82" s="113">
        <v>254</v>
      </c>
      <c r="BM82" s="113">
        <v>254</v>
      </c>
      <c r="BN82" s="113">
        <f>SUM(AV82:BM82)</f>
        <v>4244</v>
      </c>
      <c r="BO82" s="146" t="s">
        <v>817</v>
      </c>
      <c r="BP82" s="146" t="s">
        <v>817</v>
      </c>
      <c r="BQ82" s="138" t="s">
        <v>818</v>
      </c>
      <c r="BR82" s="134" t="s">
        <v>819</v>
      </c>
      <c r="BS82" s="137">
        <v>302.35000000000002</v>
      </c>
      <c r="BT82" s="137"/>
      <c r="BU82" s="138" t="s">
        <v>818</v>
      </c>
      <c r="BV82" s="134">
        <v>7765</v>
      </c>
      <c r="BW82" s="137">
        <v>311.94</v>
      </c>
      <c r="BX82" s="137"/>
      <c r="BY82" s="138" t="s">
        <v>818</v>
      </c>
      <c r="BZ82" s="138" t="s">
        <v>820</v>
      </c>
      <c r="CA82" s="137">
        <v>321.63</v>
      </c>
      <c r="CB82" s="137"/>
      <c r="CC82" s="138" t="s">
        <v>818</v>
      </c>
      <c r="CD82" s="147">
        <v>7765</v>
      </c>
      <c r="CE82" s="137">
        <v>331.42</v>
      </c>
      <c r="CF82" s="137"/>
      <c r="CG82" s="138" t="s">
        <v>818</v>
      </c>
      <c r="CH82" s="138" t="s">
        <v>820</v>
      </c>
      <c r="CI82" s="137">
        <v>341.32</v>
      </c>
      <c r="CJ82" s="137"/>
      <c r="CK82" s="138" t="s">
        <v>818</v>
      </c>
      <c r="CL82" s="147">
        <v>7765</v>
      </c>
      <c r="CM82" s="137">
        <v>351.33</v>
      </c>
      <c r="CN82" s="137"/>
      <c r="CO82" s="138" t="s">
        <v>818</v>
      </c>
      <c r="CP82" s="138" t="s">
        <v>820</v>
      </c>
      <c r="CQ82" s="137">
        <v>361.45</v>
      </c>
      <c r="CR82" s="139"/>
      <c r="CS82" s="67" t="s">
        <v>818</v>
      </c>
      <c r="CT82" s="133">
        <v>7765</v>
      </c>
      <c r="CU82" s="137">
        <v>371.68</v>
      </c>
      <c r="CV82" s="139"/>
      <c r="CW82" s="67" t="s">
        <v>818</v>
      </c>
      <c r="CX82" s="133">
        <v>7765</v>
      </c>
      <c r="CY82" s="137">
        <v>382.04</v>
      </c>
      <c r="CZ82" s="139"/>
      <c r="DA82" s="67" t="s">
        <v>818</v>
      </c>
      <c r="DB82" s="133">
        <v>7765</v>
      </c>
      <c r="DC82" s="137">
        <v>392.52</v>
      </c>
      <c r="DD82" s="139"/>
      <c r="DE82" s="67" t="s">
        <v>818</v>
      </c>
      <c r="DF82" s="133">
        <v>7765</v>
      </c>
      <c r="DG82" s="137">
        <v>403.12</v>
      </c>
      <c r="DH82" s="139"/>
      <c r="DI82" s="67" t="s">
        <v>818</v>
      </c>
      <c r="DJ82" s="133">
        <v>7765</v>
      </c>
      <c r="DK82" s="137">
        <v>413.86</v>
      </c>
      <c r="DL82" s="139"/>
      <c r="DM82" s="67" t="s">
        <v>818</v>
      </c>
      <c r="DN82" s="133">
        <v>7765</v>
      </c>
      <c r="DO82" s="137">
        <v>424.73</v>
      </c>
      <c r="DP82" s="139"/>
      <c r="DQ82" s="67" t="s">
        <v>818</v>
      </c>
      <c r="DR82" s="133">
        <v>7765</v>
      </c>
      <c r="DS82" s="137">
        <v>435.74</v>
      </c>
      <c r="DT82" s="139"/>
      <c r="DU82" s="67" t="s">
        <v>818</v>
      </c>
      <c r="DV82" s="133">
        <v>7765</v>
      </c>
      <c r="DW82" s="137">
        <v>446.89</v>
      </c>
      <c r="DX82" s="139"/>
      <c r="DY82" s="67" t="s">
        <v>818</v>
      </c>
      <c r="DZ82" s="133">
        <v>7765</v>
      </c>
      <c r="EA82" s="137">
        <v>458.19</v>
      </c>
      <c r="EB82" s="139"/>
      <c r="EC82" s="67" t="s">
        <v>818</v>
      </c>
      <c r="ED82" s="133">
        <v>7765</v>
      </c>
      <c r="EE82" s="137">
        <v>469.65</v>
      </c>
      <c r="EF82" s="139"/>
      <c r="EG82" s="67" t="s">
        <v>818</v>
      </c>
      <c r="EH82" s="133">
        <v>7765</v>
      </c>
      <c r="EI82" s="137">
        <v>6906.07</v>
      </c>
      <c r="EJ82" s="26" t="s">
        <v>35</v>
      </c>
      <c r="EK82" s="26" t="s">
        <v>376</v>
      </c>
      <c r="EL82" s="26" t="s">
        <v>377</v>
      </c>
      <c r="EM82" s="67" t="s">
        <v>378</v>
      </c>
      <c r="EN82" s="67" t="s">
        <v>379</v>
      </c>
      <c r="EO82" s="67" t="s">
        <v>821</v>
      </c>
      <c r="EP82" s="133" t="s">
        <v>13</v>
      </c>
      <c r="EQ82" s="133" t="s">
        <v>822</v>
      </c>
      <c r="ER82" s="133" t="s">
        <v>823</v>
      </c>
      <c r="ES82" s="133" t="s">
        <v>824</v>
      </c>
      <c r="ET82" s="134">
        <v>3779595</v>
      </c>
      <c r="EU82" s="67" t="s">
        <v>821</v>
      </c>
    </row>
    <row r="83" spans="1:151" s="1045" customFormat="1" ht="90.75" customHeight="1">
      <c r="A83" s="36" t="s">
        <v>808</v>
      </c>
      <c r="B83" s="1795"/>
      <c r="C83" s="26" t="s">
        <v>809</v>
      </c>
      <c r="D83" s="103"/>
      <c r="E83" s="1063" t="s">
        <v>810</v>
      </c>
      <c r="F83" s="1053" t="s">
        <v>825</v>
      </c>
      <c r="G83" s="26" t="s">
        <v>811</v>
      </c>
      <c r="H83" s="26" t="s">
        <v>29</v>
      </c>
      <c r="I83" s="95">
        <v>0.15</v>
      </c>
      <c r="J83" s="26">
        <v>2022</v>
      </c>
      <c r="K83" s="48">
        <v>2026</v>
      </c>
      <c r="L83" s="91">
        <v>2040</v>
      </c>
      <c r="M83" s="117"/>
      <c r="N83" s="26"/>
      <c r="O83" s="26"/>
      <c r="P83" s="26"/>
      <c r="Q83" s="95">
        <v>0.15</v>
      </c>
      <c r="R83" s="26"/>
      <c r="S83" s="26"/>
      <c r="T83" s="26"/>
      <c r="U83" s="95">
        <v>0.15</v>
      </c>
      <c r="V83" s="26"/>
      <c r="W83" s="26"/>
      <c r="X83" s="26"/>
      <c r="Y83" s="95">
        <v>0.14000000000000001</v>
      </c>
      <c r="Z83" s="26"/>
      <c r="AA83" s="26"/>
      <c r="AB83" s="26"/>
      <c r="AC83" s="26"/>
      <c r="AD83" s="26"/>
      <c r="AE83" s="95">
        <v>0.14000000000000001</v>
      </c>
      <c r="AF83" s="95">
        <v>0.14000000000000001</v>
      </c>
      <c r="AG83" s="1803" t="s">
        <v>826</v>
      </c>
      <c r="AH83" s="1816">
        <v>1.66E-2</v>
      </c>
      <c r="AI83" s="1803" t="s">
        <v>827</v>
      </c>
      <c r="AJ83" s="131" t="s">
        <v>828</v>
      </c>
      <c r="AK83" s="833" t="s">
        <v>339</v>
      </c>
      <c r="AL83" s="26" t="s">
        <v>72</v>
      </c>
      <c r="AM83" s="26" t="s">
        <v>829</v>
      </c>
      <c r="AN83" s="26" t="s">
        <v>1</v>
      </c>
      <c r="AO83" s="26" t="s">
        <v>26</v>
      </c>
      <c r="AP83" s="63" t="s">
        <v>374</v>
      </c>
      <c r="AQ83" s="26">
        <v>27</v>
      </c>
      <c r="AR83" s="26">
        <v>176904</v>
      </c>
      <c r="AS83" s="26">
        <v>2021</v>
      </c>
      <c r="AT83" s="104">
        <v>45078</v>
      </c>
      <c r="AU83" s="104">
        <v>51501</v>
      </c>
      <c r="AV83" s="26">
        <v>243346</v>
      </c>
      <c r="AW83" s="26">
        <v>309900</v>
      </c>
      <c r="AX83" s="26">
        <v>376663</v>
      </c>
      <c r="AY83" s="26">
        <v>443672</v>
      </c>
      <c r="AZ83" s="26">
        <v>510763</v>
      </c>
      <c r="BA83" s="26">
        <v>577693</v>
      </c>
      <c r="BB83" s="26">
        <v>644166</v>
      </c>
      <c r="BC83" s="26">
        <v>709951</v>
      </c>
      <c r="BD83" s="26">
        <v>773967</v>
      </c>
      <c r="BE83" s="26">
        <v>835193</v>
      </c>
      <c r="BF83" s="26">
        <v>949055</v>
      </c>
      <c r="BG83" s="26">
        <v>1045243</v>
      </c>
      <c r="BH83" s="26">
        <v>1088745</v>
      </c>
      <c r="BI83" s="26">
        <v>1129202</v>
      </c>
      <c r="BJ83" s="26">
        <v>1166661</v>
      </c>
      <c r="BK83" s="26">
        <v>1201158</v>
      </c>
      <c r="BL83" s="26">
        <v>1232716</v>
      </c>
      <c r="BM83" s="26">
        <v>1261377</v>
      </c>
      <c r="BN83" s="26">
        <v>1261377</v>
      </c>
      <c r="BO83" s="92">
        <v>20000000</v>
      </c>
      <c r="BP83" s="92">
        <v>20000000</v>
      </c>
      <c r="BQ83" s="93" t="s">
        <v>76</v>
      </c>
      <c r="BR83" s="89">
        <v>7880</v>
      </c>
      <c r="BS83" s="92">
        <v>58850000</v>
      </c>
      <c r="BT83" s="92"/>
      <c r="BU83" s="93"/>
      <c r="BV83" s="89"/>
      <c r="BW83" s="92">
        <v>60775000</v>
      </c>
      <c r="BX83" s="92"/>
      <c r="BY83" s="93"/>
      <c r="BZ83" s="93"/>
      <c r="CA83" s="92">
        <v>62700000.000000007</v>
      </c>
      <c r="CB83" s="92"/>
      <c r="CC83" s="93"/>
      <c r="CD83" s="93"/>
      <c r="CE83" s="92">
        <v>64625000</v>
      </c>
      <c r="CF83" s="92"/>
      <c r="CG83" s="93"/>
      <c r="CH83" s="93"/>
      <c r="CI83" s="92">
        <v>66550000</v>
      </c>
      <c r="CJ83" s="92"/>
      <c r="CK83" s="93"/>
      <c r="CL83" s="93"/>
      <c r="CM83" s="92">
        <v>68475000</v>
      </c>
      <c r="CN83" s="92"/>
      <c r="CO83" s="93"/>
      <c r="CP83" s="93"/>
      <c r="CQ83" s="92">
        <v>70400000</v>
      </c>
      <c r="CR83" s="99"/>
      <c r="CS83" s="26"/>
      <c r="CT83" s="26"/>
      <c r="CU83" s="92">
        <v>72325000</v>
      </c>
      <c r="CV83" s="99"/>
      <c r="CW83" s="26"/>
      <c r="CX83" s="26"/>
      <c r="CY83" s="92">
        <v>74250000</v>
      </c>
      <c r="CZ83" s="99"/>
      <c r="DA83" s="26"/>
      <c r="DB83" s="26"/>
      <c r="DC83" s="92">
        <v>76175000</v>
      </c>
      <c r="DD83" s="99"/>
      <c r="DE83" s="26"/>
      <c r="DF83" s="26"/>
      <c r="DG83" s="92">
        <v>78100000</v>
      </c>
      <c r="DH83" s="99"/>
      <c r="DI83" s="26"/>
      <c r="DJ83" s="26"/>
      <c r="DK83" s="92">
        <v>80025000</v>
      </c>
      <c r="DL83" s="99"/>
      <c r="DM83" s="26"/>
      <c r="DN83" s="26"/>
      <c r="DO83" s="92">
        <v>81950000</v>
      </c>
      <c r="DP83" s="99"/>
      <c r="DQ83" s="26"/>
      <c r="DR83" s="26"/>
      <c r="DS83" s="92">
        <v>83875000</v>
      </c>
      <c r="DT83" s="99"/>
      <c r="DU83" s="26"/>
      <c r="DV83" s="26"/>
      <c r="DW83" s="92">
        <v>85800000</v>
      </c>
      <c r="DX83" s="99"/>
      <c r="DY83" s="26"/>
      <c r="DZ83" s="26"/>
      <c r="EA83" s="92">
        <v>87725000.000000015</v>
      </c>
      <c r="EB83" s="99"/>
      <c r="EC83" s="26"/>
      <c r="ED83" s="26"/>
      <c r="EE83" s="92">
        <v>89650000</v>
      </c>
      <c r="EF83" s="99"/>
      <c r="EG83" s="26"/>
      <c r="EH83" s="26"/>
      <c r="EI83" s="92">
        <f t="shared" ref="EI83:EI92" si="11">EE83+EA83+DW83+DS83+DO83+DK83+DG83+DC83+CY83+CU83+CQ83+CM83+CI83+CE83+CA83+BW83+BS83+BO83</f>
        <v>1282250000</v>
      </c>
      <c r="EJ83" s="26" t="s">
        <v>35</v>
      </c>
      <c r="EK83" s="26" t="s">
        <v>376</v>
      </c>
      <c r="EL83" s="26" t="s">
        <v>377</v>
      </c>
      <c r="EM83" s="67" t="s">
        <v>378</v>
      </c>
      <c r="EN83" s="67" t="s">
        <v>379</v>
      </c>
      <c r="EO83" s="67" t="s">
        <v>380</v>
      </c>
      <c r="EP83" s="26"/>
      <c r="EQ83" s="26"/>
      <c r="ER83" s="26"/>
      <c r="ES83" s="26"/>
      <c r="ET83" s="26"/>
      <c r="EU83" s="26"/>
    </row>
    <row r="84" spans="1:151" s="1045" customFormat="1" ht="73.5" customHeight="1">
      <c r="A84" s="36" t="s">
        <v>808</v>
      </c>
      <c r="B84" s="1795"/>
      <c r="C84" s="26" t="s">
        <v>809</v>
      </c>
      <c r="D84" s="103"/>
      <c r="E84" s="1063" t="s">
        <v>810</v>
      </c>
      <c r="F84" s="1053" t="s">
        <v>825</v>
      </c>
      <c r="G84" s="26" t="s">
        <v>811</v>
      </c>
      <c r="H84" s="26" t="s">
        <v>29</v>
      </c>
      <c r="I84" s="95">
        <v>0.15</v>
      </c>
      <c r="J84" s="26">
        <v>2022</v>
      </c>
      <c r="K84" s="48">
        <v>2026</v>
      </c>
      <c r="L84" s="91">
        <v>2040</v>
      </c>
      <c r="M84" s="117"/>
      <c r="N84" s="26"/>
      <c r="O84" s="26"/>
      <c r="P84" s="26"/>
      <c r="Q84" s="95">
        <v>0.15</v>
      </c>
      <c r="R84" s="26"/>
      <c r="S84" s="26"/>
      <c r="T84" s="26"/>
      <c r="U84" s="95">
        <v>0.15</v>
      </c>
      <c r="V84" s="26"/>
      <c r="W84" s="26"/>
      <c r="X84" s="26"/>
      <c r="Y84" s="95">
        <v>0.14000000000000001</v>
      </c>
      <c r="Z84" s="26"/>
      <c r="AA84" s="26"/>
      <c r="AB84" s="26"/>
      <c r="AC84" s="26"/>
      <c r="AD84" s="26"/>
      <c r="AE84" s="95">
        <v>0.14000000000000001</v>
      </c>
      <c r="AF84" s="95">
        <v>0.14000000000000001</v>
      </c>
      <c r="AG84" s="1803" t="s">
        <v>830</v>
      </c>
      <c r="AH84" s="1816">
        <v>1.46E-2</v>
      </c>
      <c r="AI84" s="1803" t="s">
        <v>831</v>
      </c>
      <c r="AJ84" s="131" t="s">
        <v>832</v>
      </c>
      <c r="AK84" s="833" t="s">
        <v>339</v>
      </c>
      <c r="AL84" s="26" t="s">
        <v>72</v>
      </c>
      <c r="AM84" s="26" t="s">
        <v>173</v>
      </c>
      <c r="AN84" s="26" t="s">
        <v>1</v>
      </c>
      <c r="AO84" s="26" t="s">
        <v>26</v>
      </c>
      <c r="AP84" s="63" t="s">
        <v>374</v>
      </c>
      <c r="AQ84" s="26">
        <v>27</v>
      </c>
      <c r="AR84" s="26"/>
      <c r="AS84" s="26"/>
      <c r="AT84" s="104">
        <v>45078</v>
      </c>
      <c r="AU84" s="104">
        <v>45657</v>
      </c>
      <c r="AV84" s="62">
        <v>0.2</v>
      </c>
      <c r="AW84" s="62">
        <v>1</v>
      </c>
      <c r="AX84" s="89"/>
      <c r="AY84" s="89"/>
      <c r="AZ84" s="89"/>
      <c r="BA84" s="89"/>
      <c r="BB84" s="89"/>
      <c r="BC84" s="26"/>
      <c r="BD84" s="26"/>
      <c r="BE84" s="26"/>
      <c r="BF84" s="26"/>
      <c r="BG84" s="26"/>
      <c r="BH84" s="26"/>
      <c r="BI84" s="26"/>
      <c r="BJ84" s="26"/>
      <c r="BK84" s="26"/>
      <c r="BL84" s="26"/>
      <c r="BM84" s="26"/>
      <c r="BN84" s="95">
        <v>1</v>
      </c>
      <c r="BO84" s="92">
        <v>11231473.274999999</v>
      </c>
      <c r="BP84" s="92">
        <v>11231473.274999999</v>
      </c>
      <c r="BQ84" s="93" t="s">
        <v>76</v>
      </c>
      <c r="BR84" s="89">
        <v>7880</v>
      </c>
      <c r="BS84" s="92">
        <v>1053803470.6797001</v>
      </c>
      <c r="BT84" s="92"/>
      <c r="BU84" s="93"/>
      <c r="BV84" s="89"/>
      <c r="BW84" s="92"/>
      <c r="BX84" s="92"/>
      <c r="BY84" s="93"/>
      <c r="BZ84" s="93"/>
      <c r="CA84" s="92"/>
      <c r="CB84" s="92"/>
      <c r="CC84" s="93"/>
      <c r="CD84" s="93"/>
      <c r="CE84" s="92"/>
      <c r="CF84" s="92"/>
      <c r="CG84" s="93"/>
      <c r="CH84" s="93"/>
      <c r="CI84" s="92"/>
      <c r="CJ84" s="92"/>
      <c r="CK84" s="93"/>
      <c r="CL84" s="93"/>
      <c r="CM84" s="92"/>
      <c r="CN84" s="92"/>
      <c r="CO84" s="93"/>
      <c r="CP84" s="93"/>
      <c r="CQ84" s="92"/>
      <c r="CR84" s="99"/>
      <c r="CS84" s="26"/>
      <c r="CT84" s="26"/>
      <c r="CU84" s="92"/>
      <c r="CV84" s="99"/>
      <c r="CW84" s="26"/>
      <c r="CX84" s="26"/>
      <c r="CY84" s="92"/>
      <c r="CZ84" s="99"/>
      <c r="DA84" s="26"/>
      <c r="DB84" s="26"/>
      <c r="DC84" s="92"/>
      <c r="DD84" s="99"/>
      <c r="DE84" s="26"/>
      <c r="DF84" s="26"/>
      <c r="DG84" s="92"/>
      <c r="DH84" s="99"/>
      <c r="DI84" s="26"/>
      <c r="DJ84" s="26"/>
      <c r="DK84" s="92"/>
      <c r="DL84" s="99"/>
      <c r="DM84" s="26"/>
      <c r="DN84" s="26"/>
      <c r="DO84" s="92"/>
      <c r="DP84" s="99"/>
      <c r="DQ84" s="26"/>
      <c r="DR84" s="26"/>
      <c r="DS84" s="92"/>
      <c r="DT84" s="99"/>
      <c r="DU84" s="26"/>
      <c r="DV84" s="26"/>
      <c r="DW84" s="92"/>
      <c r="DX84" s="99"/>
      <c r="DY84" s="26"/>
      <c r="DZ84" s="26"/>
      <c r="EA84" s="92"/>
      <c r="EB84" s="99"/>
      <c r="EC84" s="26"/>
      <c r="ED84" s="26"/>
      <c r="EE84" s="92"/>
      <c r="EF84" s="99"/>
      <c r="EG84" s="26"/>
      <c r="EH84" s="26"/>
      <c r="EI84" s="92">
        <f t="shared" si="11"/>
        <v>1065034943.9547001</v>
      </c>
      <c r="EJ84" s="26" t="s">
        <v>35</v>
      </c>
      <c r="EK84" s="26" t="s">
        <v>376</v>
      </c>
      <c r="EL84" s="26" t="s">
        <v>377</v>
      </c>
      <c r="EM84" s="67" t="s">
        <v>378</v>
      </c>
      <c r="EN84" s="67" t="s">
        <v>379</v>
      </c>
      <c r="EO84" s="67" t="s">
        <v>380</v>
      </c>
      <c r="EP84" s="26"/>
      <c r="EQ84" s="26"/>
      <c r="ER84" s="26"/>
      <c r="ES84" s="26"/>
      <c r="ET84" s="26"/>
      <c r="EU84" s="26"/>
    </row>
    <row r="85" spans="1:151" s="1045" customFormat="1" ht="120.75" customHeight="1">
      <c r="A85" s="26" t="s">
        <v>808</v>
      </c>
      <c r="B85" s="1795"/>
      <c r="C85" s="26" t="s">
        <v>809</v>
      </c>
      <c r="D85" s="103"/>
      <c r="E85" s="98" t="s">
        <v>810</v>
      </c>
      <c r="F85" s="1053" t="s">
        <v>825</v>
      </c>
      <c r="G85" s="26" t="s">
        <v>811</v>
      </c>
      <c r="H85" s="26" t="s">
        <v>29</v>
      </c>
      <c r="I85" s="95">
        <v>0.15</v>
      </c>
      <c r="J85" s="26">
        <v>2022</v>
      </c>
      <c r="K85" s="48">
        <v>2026</v>
      </c>
      <c r="L85" s="91">
        <v>2040</v>
      </c>
      <c r="M85" s="117"/>
      <c r="N85" s="26"/>
      <c r="O85" s="26"/>
      <c r="P85" s="26"/>
      <c r="Q85" s="95">
        <v>0.15</v>
      </c>
      <c r="R85" s="26"/>
      <c r="S85" s="26"/>
      <c r="T85" s="26"/>
      <c r="U85" s="95">
        <v>0.15</v>
      </c>
      <c r="V85" s="26"/>
      <c r="W85" s="26"/>
      <c r="X85" s="26"/>
      <c r="Y85" s="95">
        <v>0.14000000000000001</v>
      </c>
      <c r="Z85" s="26"/>
      <c r="AA85" s="26"/>
      <c r="AB85" s="26"/>
      <c r="AC85" s="26"/>
      <c r="AD85" s="26"/>
      <c r="AE85" s="95">
        <v>0.14000000000000001</v>
      </c>
      <c r="AF85" s="95">
        <v>0.14000000000000001</v>
      </c>
      <c r="AG85" s="1803" t="s">
        <v>833</v>
      </c>
      <c r="AH85" s="1816">
        <v>1.7600000000000001E-2</v>
      </c>
      <c r="AI85" s="1803" t="s">
        <v>834</v>
      </c>
      <c r="AJ85" s="131" t="s">
        <v>835</v>
      </c>
      <c r="AK85" s="833" t="s">
        <v>339</v>
      </c>
      <c r="AL85" s="26" t="s">
        <v>836</v>
      </c>
      <c r="AM85" s="26" t="s">
        <v>837</v>
      </c>
      <c r="AN85" s="26" t="s">
        <v>838</v>
      </c>
      <c r="AO85" s="26" t="s">
        <v>20</v>
      </c>
      <c r="AP85" s="63" t="s">
        <v>374</v>
      </c>
      <c r="AQ85" s="26">
        <v>27</v>
      </c>
      <c r="AR85" s="26"/>
      <c r="AS85" s="26"/>
      <c r="AT85" s="124">
        <v>44927</v>
      </c>
      <c r="AU85" s="124">
        <v>51501</v>
      </c>
      <c r="AV85" s="26">
        <v>27</v>
      </c>
      <c r="AW85" s="26">
        <v>27</v>
      </c>
      <c r="AX85" s="26">
        <v>27</v>
      </c>
      <c r="AY85" s="26">
        <v>27</v>
      </c>
      <c r="AZ85" s="26">
        <v>27</v>
      </c>
      <c r="BA85" s="26">
        <v>27</v>
      </c>
      <c r="BB85" s="26">
        <v>27</v>
      </c>
      <c r="BC85" s="26">
        <v>27</v>
      </c>
      <c r="BD85" s="26">
        <v>27</v>
      </c>
      <c r="BE85" s="26">
        <v>27</v>
      </c>
      <c r="BF85" s="26">
        <v>27</v>
      </c>
      <c r="BG85" s="26">
        <v>27</v>
      </c>
      <c r="BH85" s="26">
        <v>27</v>
      </c>
      <c r="BI85" s="26">
        <v>27</v>
      </c>
      <c r="BJ85" s="26">
        <v>27</v>
      </c>
      <c r="BK85" s="26">
        <v>27</v>
      </c>
      <c r="BL85" s="26">
        <v>27</v>
      </c>
      <c r="BM85" s="26">
        <v>27</v>
      </c>
      <c r="BN85" s="26">
        <f t="shared" ref="BN85:BN87" si="12">SUM(AV85:BM85)</f>
        <v>486</v>
      </c>
      <c r="BO85" s="96">
        <v>25000000</v>
      </c>
      <c r="BP85" s="96">
        <v>25000000</v>
      </c>
      <c r="BQ85" s="93" t="s">
        <v>76</v>
      </c>
      <c r="BR85" s="89">
        <v>7880</v>
      </c>
      <c r="BS85" s="92">
        <v>52002000</v>
      </c>
      <c r="BT85" s="92"/>
      <c r="BU85" s="93"/>
      <c r="BV85" s="89"/>
      <c r="BW85" s="92">
        <v>53703000</v>
      </c>
      <c r="BX85" s="92"/>
      <c r="BY85" s="93"/>
      <c r="BZ85" s="93"/>
      <c r="CA85" s="92">
        <v>55404000</v>
      </c>
      <c r="CB85" s="92"/>
      <c r="CC85" s="93"/>
      <c r="CD85" s="93"/>
      <c r="CE85" s="92">
        <v>57105000</v>
      </c>
      <c r="CF85" s="92"/>
      <c r="CG85" s="93"/>
      <c r="CH85" s="93"/>
      <c r="CI85" s="92">
        <v>58806000</v>
      </c>
      <c r="CJ85" s="92"/>
      <c r="CK85" s="93"/>
      <c r="CL85" s="93"/>
      <c r="CM85" s="92">
        <v>60507000</v>
      </c>
      <c r="CN85" s="92"/>
      <c r="CO85" s="93"/>
      <c r="CP85" s="93"/>
      <c r="CQ85" s="92">
        <v>62208000</v>
      </c>
      <c r="CR85" s="99"/>
      <c r="CS85" s="26"/>
      <c r="CT85" s="26"/>
      <c r="CU85" s="92">
        <v>63909000</v>
      </c>
      <c r="CV85" s="99"/>
      <c r="CW85" s="26"/>
      <c r="CX85" s="26"/>
      <c r="CY85" s="92">
        <v>65610000</v>
      </c>
      <c r="CZ85" s="99"/>
      <c r="DA85" s="26"/>
      <c r="DB85" s="26"/>
      <c r="DC85" s="92">
        <v>67311000</v>
      </c>
      <c r="DD85" s="99"/>
      <c r="DE85" s="26"/>
      <c r="DF85" s="26"/>
      <c r="DG85" s="92">
        <v>69012000</v>
      </c>
      <c r="DH85" s="99"/>
      <c r="DI85" s="26"/>
      <c r="DJ85" s="26"/>
      <c r="DK85" s="92">
        <v>70713000</v>
      </c>
      <c r="DL85" s="99"/>
      <c r="DM85" s="26"/>
      <c r="DN85" s="26"/>
      <c r="DO85" s="92">
        <v>72414000</v>
      </c>
      <c r="DP85" s="99"/>
      <c r="DQ85" s="26"/>
      <c r="DR85" s="26"/>
      <c r="DS85" s="92">
        <v>74115000</v>
      </c>
      <c r="DT85" s="99"/>
      <c r="DU85" s="26"/>
      <c r="DV85" s="26"/>
      <c r="DW85" s="92">
        <v>75816000</v>
      </c>
      <c r="DX85" s="99"/>
      <c r="DY85" s="26"/>
      <c r="DZ85" s="26"/>
      <c r="EA85" s="92">
        <v>77517000</v>
      </c>
      <c r="EB85" s="99"/>
      <c r="EC85" s="26"/>
      <c r="ED85" s="26"/>
      <c r="EE85" s="92">
        <v>79218000</v>
      </c>
      <c r="EF85" s="99"/>
      <c r="EG85" s="26"/>
      <c r="EH85" s="26"/>
      <c r="EI85" s="92">
        <f t="shared" si="11"/>
        <v>1140370000</v>
      </c>
      <c r="EJ85" s="26" t="s">
        <v>35</v>
      </c>
      <c r="EK85" s="26" t="s">
        <v>376</v>
      </c>
      <c r="EL85" s="26" t="s">
        <v>377</v>
      </c>
      <c r="EM85" s="67" t="s">
        <v>378</v>
      </c>
      <c r="EN85" s="67" t="s">
        <v>379</v>
      </c>
      <c r="EO85" s="67" t="s">
        <v>380</v>
      </c>
      <c r="EP85" s="26" t="s">
        <v>22</v>
      </c>
      <c r="EQ85" s="26" t="s">
        <v>38</v>
      </c>
      <c r="ER85" s="26" t="s">
        <v>839</v>
      </c>
      <c r="ES85" s="26" t="s">
        <v>465</v>
      </c>
      <c r="ET85" s="26" t="s">
        <v>466</v>
      </c>
      <c r="EU85" s="1062" t="s">
        <v>467</v>
      </c>
    </row>
    <row r="86" spans="1:151" s="1045" customFormat="1" ht="78.75" customHeight="1">
      <c r="A86" s="26" t="s">
        <v>808</v>
      </c>
      <c r="B86" s="1795"/>
      <c r="C86" s="26" t="s">
        <v>809</v>
      </c>
      <c r="D86" s="103"/>
      <c r="E86" s="1063" t="s">
        <v>810</v>
      </c>
      <c r="F86" s="1053" t="s">
        <v>825</v>
      </c>
      <c r="G86" s="26" t="s">
        <v>811</v>
      </c>
      <c r="H86" s="26" t="s">
        <v>29</v>
      </c>
      <c r="I86" s="95">
        <v>0.15</v>
      </c>
      <c r="J86" s="26">
        <v>2022</v>
      </c>
      <c r="K86" s="48">
        <v>2026</v>
      </c>
      <c r="L86" s="91">
        <v>2040</v>
      </c>
      <c r="M86" s="117"/>
      <c r="N86" s="26"/>
      <c r="O86" s="26"/>
      <c r="P86" s="26"/>
      <c r="Q86" s="95">
        <v>0.15</v>
      </c>
      <c r="R86" s="26"/>
      <c r="S86" s="26"/>
      <c r="T86" s="26"/>
      <c r="U86" s="95">
        <v>0.15</v>
      </c>
      <c r="V86" s="26"/>
      <c r="W86" s="26"/>
      <c r="X86" s="26"/>
      <c r="Y86" s="95">
        <v>0.14000000000000001</v>
      </c>
      <c r="Z86" s="26"/>
      <c r="AA86" s="26"/>
      <c r="AB86" s="26"/>
      <c r="AC86" s="26"/>
      <c r="AD86" s="26"/>
      <c r="AE86" s="95">
        <v>0.14000000000000001</v>
      </c>
      <c r="AF86" s="95">
        <v>0.14000000000000001</v>
      </c>
      <c r="AG86" s="1803" t="s">
        <v>840</v>
      </c>
      <c r="AH86" s="1816">
        <v>1.66E-2</v>
      </c>
      <c r="AI86" s="1803" t="s">
        <v>841</v>
      </c>
      <c r="AJ86" s="131" t="s">
        <v>842</v>
      </c>
      <c r="AK86" s="833" t="s">
        <v>339</v>
      </c>
      <c r="AL86" s="26" t="s">
        <v>836</v>
      </c>
      <c r="AM86" s="26" t="s">
        <v>843</v>
      </c>
      <c r="AN86" s="98" t="s">
        <v>838</v>
      </c>
      <c r="AO86" s="26" t="s">
        <v>20</v>
      </c>
      <c r="AP86" s="63" t="s">
        <v>374</v>
      </c>
      <c r="AQ86" s="26">
        <v>27</v>
      </c>
      <c r="AR86" s="26"/>
      <c r="AS86" s="26"/>
      <c r="AT86" s="124">
        <v>44927</v>
      </c>
      <c r="AU86" s="124">
        <v>51501</v>
      </c>
      <c r="AV86" s="26">
        <v>20</v>
      </c>
      <c r="AW86" s="26">
        <v>20</v>
      </c>
      <c r="AX86" s="26">
        <v>20</v>
      </c>
      <c r="AY86" s="26">
        <v>20</v>
      </c>
      <c r="AZ86" s="26">
        <v>20</v>
      </c>
      <c r="BA86" s="26">
        <v>20</v>
      </c>
      <c r="BB86" s="26">
        <v>20</v>
      </c>
      <c r="BC86" s="26">
        <v>20</v>
      </c>
      <c r="BD86" s="26">
        <v>20</v>
      </c>
      <c r="BE86" s="26">
        <v>20</v>
      </c>
      <c r="BF86" s="26">
        <v>20</v>
      </c>
      <c r="BG86" s="26">
        <v>20</v>
      </c>
      <c r="BH86" s="26">
        <v>20</v>
      </c>
      <c r="BI86" s="26">
        <v>20</v>
      </c>
      <c r="BJ86" s="26">
        <v>20</v>
      </c>
      <c r="BK86" s="26">
        <v>20</v>
      </c>
      <c r="BL86" s="26">
        <v>20</v>
      </c>
      <c r="BM86" s="26">
        <v>20</v>
      </c>
      <c r="BN86" s="26">
        <f t="shared" si="12"/>
        <v>360</v>
      </c>
      <c r="BO86" s="92">
        <v>463817808.17999995</v>
      </c>
      <c r="BP86" s="92"/>
      <c r="BQ86" s="93"/>
      <c r="BR86" s="89"/>
      <c r="BS86" s="92">
        <v>479502468.36000001</v>
      </c>
      <c r="BT86" s="92"/>
      <c r="BU86" s="93"/>
      <c r="BV86" s="89"/>
      <c r="BW86" s="92">
        <v>495187128.54000002</v>
      </c>
      <c r="BX86" s="92"/>
      <c r="BY86" s="93"/>
      <c r="BZ86" s="93"/>
      <c r="CA86" s="92">
        <v>510871788.71999997</v>
      </c>
      <c r="CB86" s="92"/>
      <c r="CC86" s="93"/>
      <c r="CD86" s="93"/>
      <c r="CE86" s="92">
        <v>526556448.90000004</v>
      </c>
      <c r="CF86" s="92"/>
      <c r="CG86" s="93"/>
      <c r="CH86" s="93"/>
      <c r="CI86" s="92">
        <v>542241109.08000004</v>
      </c>
      <c r="CJ86" s="92"/>
      <c r="CK86" s="93"/>
      <c r="CL86" s="93"/>
      <c r="CM86" s="92">
        <v>557925769.25999999</v>
      </c>
      <c r="CN86" s="92"/>
      <c r="CO86" s="93"/>
      <c r="CP86" s="93"/>
      <c r="CQ86" s="92">
        <v>573610429.44000006</v>
      </c>
      <c r="CR86" s="99"/>
      <c r="CS86" s="26"/>
      <c r="CT86" s="26"/>
      <c r="CU86" s="92">
        <v>589295089.62</v>
      </c>
      <c r="CV86" s="99"/>
      <c r="CW86" s="26"/>
      <c r="CX86" s="26"/>
      <c r="CY86" s="92">
        <v>604979749.80000007</v>
      </c>
      <c r="CZ86" s="99"/>
      <c r="DA86" s="26"/>
      <c r="DB86" s="26"/>
      <c r="DC86" s="92">
        <v>620664409.98000002</v>
      </c>
      <c r="DD86" s="99"/>
      <c r="DE86" s="26"/>
      <c r="DF86" s="26"/>
      <c r="DG86" s="92">
        <v>636349070.15999997</v>
      </c>
      <c r="DH86" s="99"/>
      <c r="DI86" s="26"/>
      <c r="DJ86" s="26"/>
      <c r="DK86" s="92">
        <v>652033730.34000003</v>
      </c>
      <c r="DL86" s="99"/>
      <c r="DM86" s="26"/>
      <c r="DN86" s="26"/>
      <c r="DO86" s="92">
        <v>667718390.51999998</v>
      </c>
      <c r="DP86" s="99"/>
      <c r="DQ86" s="26"/>
      <c r="DR86" s="26"/>
      <c r="DS86" s="92">
        <v>683403050.69999993</v>
      </c>
      <c r="DT86" s="99"/>
      <c r="DU86" s="26"/>
      <c r="DV86" s="26"/>
      <c r="DW86" s="92">
        <v>699087710.88</v>
      </c>
      <c r="DX86" s="99"/>
      <c r="DY86" s="26"/>
      <c r="DZ86" s="26"/>
      <c r="EA86" s="92">
        <v>714772371.05999994</v>
      </c>
      <c r="EB86" s="99"/>
      <c r="EC86" s="26"/>
      <c r="ED86" s="26"/>
      <c r="EE86" s="92">
        <v>730457031.24000001</v>
      </c>
      <c r="EF86" s="99"/>
      <c r="EG86" s="26"/>
      <c r="EH86" s="26"/>
      <c r="EI86" s="92">
        <f t="shared" si="11"/>
        <v>10748473554.780001</v>
      </c>
      <c r="EJ86" s="26" t="s">
        <v>35</v>
      </c>
      <c r="EK86" s="26" t="s">
        <v>376</v>
      </c>
      <c r="EL86" s="26" t="s">
        <v>377</v>
      </c>
      <c r="EM86" s="67" t="s">
        <v>378</v>
      </c>
      <c r="EN86" s="67" t="s">
        <v>379</v>
      </c>
      <c r="EO86" s="67" t="s">
        <v>380</v>
      </c>
      <c r="EP86" s="26" t="s">
        <v>844</v>
      </c>
      <c r="EQ86" s="26" t="s">
        <v>845</v>
      </c>
      <c r="ER86" s="26" t="s">
        <v>846</v>
      </c>
      <c r="ES86" s="26" t="s">
        <v>847</v>
      </c>
      <c r="ET86" s="26" t="s">
        <v>466</v>
      </c>
      <c r="EU86" s="1062" t="s">
        <v>848</v>
      </c>
    </row>
    <row r="87" spans="1:151" s="1045" customFormat="1" ht="122.25" customHeight="1">
      <c r="A87" s="55" t="s">
        <v>808</v>
      </c>
      <c r="B87" s="1795"/>
      <c r="C87" s="98" t="s">
        <v>809</v>
      </c>
      <c r="D87" s="150"/>
      <c r="E87" s="98" t="s">
        <v>810</v>
      </c>
      <c r="F87" s="1053" t="s">
        <v>825</v>
      </c>
      <c r="G87" s="26" t="s">
        <v>811</v>
      </c>
      <c r="H87" s="26" t="s">
        <v>29</v>
      </c>
      <c r="I87" s="95">
        <v>0.15</v>
      </c>
      <c r="J87" s="26">
        <v>2022</v>
      </c>
      <c r="K87" s="48">
        <v>2026</v>
      </c>
      <c r="L87" s="91">
        <v>2040</v>
      </c>
      <c r="M87" s="117"/>
      <c r="N87" s="26"/>
      <c r="O87" s="26"/>
      <c r="P87" s="26"/>
      <c r="Q87" s="95">
        <v>0.15</v>
      </c>
      <c r="R87" s="26"/>
      <c r="S87" s="26"/>
      <c r="T87" s="26"/>
      <c r="U87" s="95">
        <v>0.15</v>
      </c>
      <c r="V87" s="26"/>
      <c r="W87" s="26"/>
      <c r="X87" s="26"/>
      <c r="Y87" s="95">
        <v>0.14000000000000001</v>
      </c>
      <c r="Z87" s="26"/>
      <c r="AA87" s="26"/>
      <c r="AB87" s="26"/>
      <c r="AC87" s="26"/>
      <c r="AD87" s="26"/>
      <c r="AE87" s="95">
        <v>0.14000000000000001</v>
      </c>
      <c r="AF87" s="95">
        <v>0.14000000000000001</v>
      </c>
      <c r="AG87" s="1803" t="s">
        <v>849</v>
      </c>
      <c r="AH87" s="1816">
        <v>1.7600000000000001E-2</v>
      </c>
      <c r="AI87" s="1803" t="s">
        <v>850</v>
      </c>
      <c r="AJ87" s="131" t="s">
        <v>851</v>
      </c>
      <c r="AK87" s="833" t="s">
        <v>339</v>
      </c>
      <c r="AL87" s="112">
        <v>2</v>
      </c>
      <c r="AM87" s="98" t="s">
        <v>852</v>
      </c>
      <c r="AN87" s="112" t="s">
        <v>458</v>
      </c>
      <c r="AO87" s="98" t="s">
        <v>20</v>
      </c>
      <c r="AP87" s="98" t="s">
        <v>853</v>
      </c>
      <c r="AQ87" s="112" t="s">
        <v>440</v>
      </c>
      <c r="AR87" s="98" t="s">
        <v>853</v>
      </c>
      <c r="AS87" s="112" t="s">
        <v>440</v>
      </c>
      <c r="AT87" s="90">
        <v>44986</v>
      </c>
      <c r="AU87" s="90">
        <v>48213</v>
      </c>
      <c r="AV87" s="112">
        <v>300</v>
      </c>
      <c r="AW87" s="112">
        <v>350</v>
      </c>
      <c r="AX87" s="112">
        <v>400</v>
      </c>
      <c r="AY87" s="112">
        <v>450</v>
      </c>
      <c r="AZ87" s="112">
        <v>500</v>
      </c>
      <c r="BA87" s="112">
        <v>600</v>
      </c>
      <c r="BB87" s="112">
        <v>700</v>
      </c>
      <c r="BC87" s="112">
        <v>800</v>
      </c>
      <c r="BD87" s="112">
        <v>900</v>
      </c>
      <c r="BE87" s="112"/>
      <c r="BF87" s="112"/>
      <c r="BG87" s="112"/>
      <c r="BH87" s="112"/>
      <c r="BI87" s="112"/>
      <c r="BJ87" s="112"/>
      <c r="BK87" s="112"/>
      <c r="BL87" s="112"/>
      <c r="BM87" s="112"/>
      <c r="BN87" s="26">
        <f t="shared" si="12"/>
        <v>5000</v>
      </c>
      <c r="BO87" s="102">
        <v>50000000</v>
      </c>
      <c r="BP87" s="102"/>
      <c r="BQ87" s="151"/>
      <c r="BR87" s="112"/>
      <c r="BS87" s="102">
        <v>75000000</v>
      </c>
      <c r="BT87" s="102"/>
      <c r="BU87" s="151"/>
      <c r="BV87" s="112"/>
      <c r="BW87" s="102">
        <v>75000000</v>
      </c>
      <c r="BX87" s="102" t="s">
        <v>509</v>
      </c>
      <c r="BY87" s="151" t="s">
        <v>641</v>
      </c>
      <c r="BZ87" s="112"/>
      <c r="CA87" s="102">
        <v>50000000</v>
      </c>
      <c r="CB87" s="102"/>
      <c r="CC87" s="151"/>
      <c r="CD87" s="112"/>
      <c r="CE87" s="102">
        <v>50000000</v>
      </c>
      <c r="CF87" s="102"/>
      <c r="CG87" s="151"/>
      <c r="CH87" s="112"/>
      <c r="CI87" s="102">
        <v>50000000</v>
      </c>
      <c r="CJ87" s="102"/>
      <c r="CK87" s="151"/>
      <c r="CL87" s="112"/>
      <c r="CM87" s="102">
        <v>50000000</v>
      </c>
      <c r="CN87" s="102"/>
      <c r="CO87" s="151"/>
      <c r="CP87" s="112"/>
      <c r="CQ87" s="102">
        <v>50000000</v>
      </c>
      <c r="CR87" s="102"/>
      <c r="CS87" s="151"/>
      <c r="CT87" s="112"/>
      <c r="CU87" s="102">
        <v>50000000</v>
      </c>
      <c r="CV87" s="102"/>
      <c r="CW87" s="151"/>
      <c r="CX87" s="112"/>
      <c r="CY87" s="152"/>
      <c r="CZ87" s="152"/>
      <c r="DA87" s="112"/>
      <c r="DB87" s="112"/>
      <c r="DC87" s="152"/>
      <c r="DD87" s="152"/>
      <c r="DE87" s="112"/>
      <c r="DF87" s="112"/>
      <c r="DG87" s="152"/>
      <c r="DH87" s="152"/>
      <c r="DI87" s="112"/>
      <c r="DJ87" s="112"/>
      <c r="DK87" s="152"/>
      <c r="DL87" s="152"/>
      <c r="DM87" s="112"/>
      <c r="DN87" s="112"/>
      <c r="DO87" s="152"/>
      <c r="DP87" s="152"/>
      <c r="DQ87" s="112"/>
      <c r="DR87" s="112"/>
      <c r="DS87" s="152"/>
      <c r="DT87" s="152"/>
      <c r="DU87" s="112"/>
      <c r="DV87" s="112"/>
      <c r="DW87" s="152"/>
      <c r="DX87" s="152"/>
      <c r="DY87" s="112"/>
      <c r="DZ87" s="112"/>
      <c r="EA87" s="152"/>
      <c r="EB87" s="152"/>
      <c r="EC87" s="112"/>
      <c r="ED87" s="112"/>
      <c r="EE87" s="152"/>
      <c r="EF87" s="152"/>
      <c r="EG87" s="112"/>
      <c r="EH87" s="112"/>
      <c r="EI87" s="92">
        <f t="shared" si="11"/>
        <v>500000000</v>
      </c>
      <c r="EJ87" s="112" t="s">
        <v>31</v>
      </c>
      <c r="EK87" s="98" t="s">
        <v>50</v>
      </c>
      <c r="EL87" s="98" t="s">
        <v>854</v>
      </c>
      <c r="EM87" s="98" t="s">
        <v>855</v>
      </c>
      <c r="EN87" s="98">
        <v>9346</v>
      </c>
      <c r="EO87" s="59" t="s">
        <v>856</v>
      </c>
      <c r="EP87" s="98" t="s">
        <v>857</v>
      </c>
      <c r="EQ87" s="26" t="s">
        <v>376</v>
      </c>
      <c r="ER87" s="26" t="s">
        <v>377</v>
      </c>
      <c r="ES87" s="26" t="s">
        <v>498</v>
      </c>
      <c r="ET87" s="26" t="s">
        <v>379</v>
      </c>
      <c r="EU87" s="26" t="s">
        <v>499</v>
      </c>
    </row>
    <row r="88" spans="1:151" s="1045" customFormat="1" ht="90" customHeight="1">
      <c r="A88" s="26" t="s">
        <v>808</v>
      </c>
      <c r="B88" s="1795"/>
      <c r="C88" s="26" t="s">
        <v>809</v>
      </c>
      <c r="D88" s="1064"/>
      <c r="E88" s="98" t="s">
        <v>810</v>
      </c>
      <c r="F88" s="1053" t="s">
        <v>825</v>
      </c>
      <c r="G88" s="26" t="s">
        <v>811</v>
      </c>
      <c r="H88" s="26" t="s">
        <v>29</v>
      </c>
      <c r="I88" s="95">
        <v>0.15</v>
      </c>
      <c r="J88" s="26">
        <v>2022</v>
      </c>
      <c r="K88" s="48">
        <v>2026</v>
      </c>
      <c r="L88" s="91">
        <v>2040</v>
      </c>
      <c r="M88" s="117"/>
      <c r="N88" s="26"/>
      <c r="O88" s="26"/>
      <c r="P88" s="26"/>
      <c r="Q88" s="95">
        <v>0.15</v>
      </c>
      <c r="R88" s="26"/>
      <c r="S88" s="26"/>
      <c r="T88" s="26"/>
      <c r="U88" s="95">
        <v>0.15</v>
      </c>
      <c r="V88" s="26"/>
      <c r="W88" s="26"/>
      <c r="X88" s="26"/>
      <c r="Y88" s="95">
        <v>0.14000000000000001</v>
      </c>
      <c r="Z88" s="26"/>
      <c r="AA88" s="26"/>
      <c r="AB88" s="26"/>
      <c r="AC88" s="26"/>
      <c r="AD88" s="26"/>
      <c r="AE88" s="95">
        <v>0.14000000000000001</v>
      </c>
      <c r="AF88" s="95">
        <v>0.14000000000000001</v>
      </c>
      <c r="AG88" s="1803" t="s">
        <v>858</v>
      </c>
      <c r="AH88" s="1816">
        <v>1.5599999999999999E-2</v>
      </c>
      <c r="AI88" s="1803" t="s">
        <v>859</v>
      </c>
      <c r="AJ88" s="131" t="s">
        <v>860</v>
      </c>
      <c r="AK88" s="833" t="s">
        <v>339</v>
      </c>
      <c r="AL88" s="63" t="s">
        <v>59</v>
      </c>
      <c r="AM88" s="26" t="s">
        <v>861</v>
      </c>
      <c r="AN88" s="26" t="s">
        <v>862</v>
      </c>
      <c r="AO88" s="26" t="s">
        <v>23</v>
      </c>
      <c r="AP88" s="63" t="s">
        <v>374</v>
      </c>
      <c r="AQ88" s="26">
        <v>27</v>
      </c>
      <c r="AR88" s="26"/>
      <c r="AS88" s="26"/>
      <c r="AT88" s="124">
        <v>44927</v>
      </c>
      <c r="AU88" s="124">
        <v>51501</v>
      </c>
      <c r="AV88" s="95">
        <v>1</v>
      </c>
      <c r="AW88" s="95">
        <v>1</v>
      </c>
      <c r="AX88" s="95">
        <v>1</v>
      </c>
      <c r="AY88" s="95">
        <v>1</v>
      </c>
      <c r="AZ88" s="95">
        <v>1</v>
      </c>
      <c r="BA88" s="95">
        <v>1</v>
      </c>
      <c r="BB88" s="95">
        <v>1</v>
      </c>
      <c r="BC88" s="95">
        <v>1</v>
      </c>
      <c r="BD88" s="95">
        <v>1</v>
      </c>
      <c r="BE88" s="95">
        <v>1</v>
      </c>
      <c r="BF88" s="95">
        <v>1</v>
      </c>
      <c r="BG88" s="95">
        <v>1</v>
      </c>
      <c r="BH88" s="95">
        <v>1</v>
      </c>
      <c r="BI88" s="95">
        <v>1</v>
      </c>
      <c r="BJ88" s="95">
        <v>1</v>
      </c>
      <c r="BK88" s="95">
        <v>1</v>
      </c>
      <c r="BL88" s="95">
        <v>1</v>
      </c>
      <c r="BM88" s="95">
        <v>1</v>
      </c>
      <c r="BN88" s="95">
        <v>1</v>
      </c>
      <c r="BO88" s="96">
        <v>70000000</v>
      </c>
      <c r="BP88" s="96">
        <v>70000000</v>
      </c>
      <c r="BQ88" s="93" t="s">
        <v>76</v>
      </c>
      <c r="BR88" s="89">
        <v>7880</v>
      </c>
      <c r="BS88" s="92">
        <v>55768400</v>
      </c>
      <c r="BT88" s="92"/>
      <c r="BU88" s="93"/>
      <c r="BV88" s="89"/>
      <c r="BW88" s="92">
        <v>57592600</v>
      </c>
      <c r="BX88" s="92"/>
      <c r="BY88" s="93"/>
      <c r="BZ88" s="93"/>
      <c r="CA88" s="92">
        <v>59416800</v>
      </c>
      <c r="CB88" s="92"/>
      <c r="CC88" s="93"/>
      <c r="CD88" s="93"/>
      <c r="CE88" s="92">
        <v>61241000</v>
      </c>
      <c r="CF88" s="92"/>
      <c r="CG88" s="93"/>
      <c r="CH88" s="93"/>
      <c r="CI88" s="92">
        <v>63065200</v>
      </c>
      <c r="CJ88" s="92"/>
      <c r="CK88" s="93"/>
      <c r="CL88" s="93"/>
      <c r="CM88" s="92">
        <v>64889400</v>
      </c>
      <c r="CN88" s="92"/>
      <c r="CO88" s="93"/>
      <c r="CP88" s="93"/>
      <c r="CQ88" s="92">
        <v>66713600</v>
      </c>
      <c r="CR88" s="99"/>
      <c r="CS88" s="26"/>
      <c r="CT88" s="26"/>
      <c r="CU88" s="92">
        <v>68537800</v>
      </c>
      <c r="CV88" s="99"/>
      <c r="CW88" s="26"/>
      <c r="CX88" s="26"/>
      <c r="CY88" s="92">
        <v>70362000</v>
      </c>
      <c r="CZ88" s="99"/>
      <c r="DA88" s="26"/>
      <c r="DB88" s="26"/>
      <c r="DC88" s="92">
        <v>72186200</v>
      </c>
      <c r="DD88" s="99"/>
      <c r="DE88" s="26"/>
      <c r="DF88" s="26"/>
      <c r="DG88" s="92">
        <v>74010400</v>
      </c>
      <c r="DH88" s="99"/>
      <c r="DI88" s="26"/>
      <c r="DJ88" s="26"/>
      <c r="DK88" s="92">
        <v>75834600</v>
      </c>
      <c r="DL88" s="99"/>
      <c r="DM88" s="26"/>
      <c r="DN88" s="26"/>
      <c r="DO88" s="92">
        <v>77658800</v>
      </c>
      <c r="DP88" s="99"/>
      <c r="DQ88" s="26"/>
      <c r="DR88" s="26"/>
      <c r="DS88" s="92">
        <v>79483000</v>
      </c>
      <c r="DT88" s="99"/>
      <c r="DU88" s="26"/>
      <c r="DV88" s="26"/>
      <c r="DW88" s="92">
        <v>81307200</v>
      </c>
      <c r="DX88" s="99"/>
      <c r="DY88" s="26"/>
      <c r="DZ88" s="26"/>
      <c r="EA88" s="92">
        <v>83131400</v>
      </c>
      <c r="EB88" s="99"/>
      <c r="EC88" s="26"/>
      <c r="ED88" s="26"/>
      <c r="EE88" s="92">
        <v>84955600</v>
      </c>
      <c r="EF88" s="99"/>
      <c r="EG88" s="26"/>
      <c r="EH88" s="26"/>
      <c r="EI88" s="92">
        <f t="shared" si="11"/>
        <v>1266154000</v>
      </c>
      <c r="EJ88" s="26" t="s">
        <v>35</v>
      </c>
      <c r="EK88" s="26" t="s">
        <v>863</v>
      </c>
      <c r="EL88" s="26" t="s">
        <v>377</v>
      </c>
      <c r="EM88" s="67" t="s">
        <v>378</v>
      </c>
      <c r="EN88" s="67" t="s">
        <v>379</v>
      </c>
      <c r="EO88" s="67" t="s">
        <v>380</v>
      </c>
      <c r="EP88" s="26"/>
      <c r="EQ88" s="26"/>
      <c r="ER88" s="26"/>
      <c r="ES88" s="26"/>
      <c r="ET88" s="26"/>
      <c r="EU88" s="26"/>
    </row>
    <row r="89" spans="1:151" s="1045" customFormat="1" ht="122.25" customHeight="1">
      <c r="A89" s="153" t="s">
        <v>808</v>
      </c>
      <c r="B89" s="1799"/>
      <c r="C89" s="153" t="s">
        <v>809</v>
      </c>
      <c r="D89" s="154"/>
      <c r="E89" s="1065" t="s">
        <v>810</v>
      </c>
      <c r="F89" s="1053" t="s">
        <v>825</v>
      </c>
      <c r="G89" s="26" t="s">
        <v>811</v>
      </c>
      <c r="H89" s="28" t="s">
        <v>29</v>
      </c>
      <c r="I89" s="1066">
        <v>0.15</v>
      </c>
      <c r="J89" s="28">
        <v>2022</v>
      </c>
      <c r="K89" s="69">
        <v>2026</v>
      </c>
      <c r="L89" s="1067">
        <v>2040</v>
      </c>
      <c r="M89" s="1068"/>
      <c r="N89" s="28"/>
      <c r="O89" s="28"/>
      <c r="P89" s="28"/>
      <c r="Q89" s="1066">
        <v>0.15</v>
      </c>
      <c r="R89" s="28"/>
      <c r="S89" s="28"/>
      <c r="T89" s="28"/>
      <c r="U89" s="1066">
        <v>0.15</v>
      </c>
      <c r="V89" s="28"/>
      <c r="W89" s="28"/>
      <c r="X89" s="28"/>
      <c r="Y89" s="1066">
        <v>0.14000000000000001</v>
      </c>
      <c r="Z89" s="28"/>
      <c r="AA89" s="28"/>
      <c r="AB89" s="28"/>
      <c r="AC89" s="28"/>
      <c r="AD89" s="28"/>
      <c r="AE89" s="1066">
        <v>0.14000000000000001</v>
      </c>
      <c r="AF89" s="1066">
        <v>0.14000000000000001</v>
      </c>
      <c r="AG89" s="1803" t="s">
        <v>864</v>
      </c>
      <c r="AH89" s="1816">
        <v>1.7600000000000001E-2</v>
      </c>
      <c r="AI89" s="1803" t="s">
        <v>865</v>
      </c>
      <c r="AJ89" s="155" t="s">
        <v>866</v>
      </c>
      <c r="AK89" s="833" t="s">
        <v>339</v>
      </c>
      <c r="AL89" s="98">
        <v>8</v>
      </c>
      <c r="AM89" s="98" t="s">
        <v>867</v>
      </c>
      <c r="AN89" s="98" t="s">
        <v>868</v>
      </c>
      <c r="AO89" s="98" t="s">
        <v>20</v>
      </c>
      <c r="AP89" s="98" t="s">
        <v>853</v>
      </c>
      <c r="AQ89" s="98" t="s">
        <v>440</v>
      </c>
      <c r="AR89" s="98" t="s">
        <v>853</v>
      </c>
      <c r="AS89" s="98" t="s">
        <v>440</v>
      </c>
      <c r="AT89" s="90">
        <v>44986</v>
      </c>
      <c r="AU89" s="90">
        <v>51501</v>
      </c>
      <c r="AV89" s="112">
        <v>1152</v>
      </c>
      <c r="AW89" s="112">
        <v>1152</v>
      </c>
      <c r="AX89" s="112">
        <v>1152</v>
      </c>
      <c r="AY89" s="112">
        <v>1152</v>
      </c>
      <c r="AZ89" s="112">
        <v>1152</v>
      </c>
      <c r="BA89" s="112">
        <v>1152</v>
      </c>
      <c r="BB89" s="112">
        <v>1152</v>
      </c>
      <c r="BC89" s="112">
        <v>1152</v>
      </c>
      <c r="BD89" s="112">
        <v>1152</v>
      </c>
      <c r="BE89" s="112">
        <v>1152</v>
      </c>
      <c r="BF89" s="112">
        <v>1152</v>
      </c>
      <c r="BG89" s="112">
        <v>1152</v>
      </c>
      <c r="BH89" s="112">
        <v>1152</v>
      </c>
      <c r="BI89" s="112">
        <v>1152</v>
      </c>
      <c r="BJ89" s="112">
        <v>1152</v>
      </c>
      <c r="BK89" s="112">
        <v>1152</v>
      </c>
      <c r="BL89" s="112">
        <v>1152</v>
      </c>
      <c r="BM89" s="112">
        <v>1152</v>
      </c>
      <c r="BN89" s="112">
        <f t="shared" ref="BN89:BN90" si="13">SUM(AV89:BM89)</f>
        <v>20736</v>
      </c>
      <c r="BO89" s="102">
        <f>27211*48*12</f>
        <v>15673536</v>
      </c>
      <c r="BP89" s="152" t="s">
        <v>440</v>
      </c>
      <c r="BQ89" s="112" t="s">
        <v>440</v>
      </c>
      <c r="BR89" s="112" t="s">
        <v>440</v>
      </c>
      <c r="BS89" s="102">
        <f>27211*48*12</f>
        <v>15673536</v>
      </c>
      <c r="BT89" s="152" t="s">
        <v>440</v>
      </c>
      <c r="BU89" s="112" t="s">
        <v>440</v>
      </c>
      <c r="BV89" s="112" t="s">
        <v>440</v>
      </c>
      <c r="BW89" s="102">
        <f>27211*48*12</f>
        <v>15673536</v>
      </c>
      <c r="BX89" s="152" t="s">
        <v>440</v>
      </c>
      <c r="BY89" s="112" t="s">
        <v>440</v>
      </c>
      <c r="BZ89" s="112" t="s">
        <v>440</v>
      </c>
      <c r="CA89" s="102">
        <f>27211*48*12</f>
        <v>15673536</v>
      </c>
      <c r="CB89" s="152" t="s">
        <v>440</v>
      </c>
      <c r="CC89" s="112" t="s">
        <v>440</v>
      </c>
      <c r="CD89" s="112" t="s">
        <v>440</v>
      </c>
      <c r="CE89" s="102">
        <f>27211*48*12</f>
        <v>15673536</v>
      </c>
      <c r="CF89" s="152" t="s">
        <v>440</v>
      </c>
      <c r="CG89" s="112" t="s">
        <v>440</v>
      </c>
      <c r="CH89" s="112" t="s">
        <v>440</v>
      </c>
      <c r="CI89" s="102">
        <f>27211*48*12</f>
        <v>15673536</v>
      </c>
      <c r="CJ89" s="152" t="s">
        <v>440</v>
      </c>
      <c r="CK89" s="112" t="s">
        <v>440</v>
      </c>
      <c r="CL89" s="112" t="s">
        <v>440</v>
      </c>
      <c r="CM89" s="102">
        <f>27211*48*12</f>
        <v>15673536</v>
      </c>
      <c r="CN89" s="152" t="s">
        <v>440</v>
      </c>
      <c r="CO89" s="112" t="s">
        <v>440</v>
      </c>
      <c r="CP89" s="112" t="s">
        <v>440</v>
      </c>
      <c r="CQ89" s="102">
        <f>27211*48*12</f>
        <v>15673536</v>
      </c>
      <c r="CR89" s="152" t="s">
        <v>440</v>
      </c>
      <c r="CS89" s="112" t="s">
        <v>440</v>
      </c>
      <c r="CT89" s="112" t="s">
        <v>440</v>
      </c>
      <c r="CU89" s="102">
        <f>27211*48*12</f>
        <v>15673536</v>
      </c>
      <c r="CV89" s="152" t="s">
        <v>440</v>
      </c>
      <c r="CW89" s="112" t="s">
        <v>440</v>
      </c>
      <c r="CX89" s="112" t="s">
        <v>440</v>
      </c>
      <c r="CY89" s="102">
        <f>27211*48*12</f>
        <v>15673536</v>
      </c>
      <c r="CZ89" s="152" t="s">
        <v>440</v>
      </c>
      <c r="DA89" s="112" t="s">
        <v>440</v>
      </c>
      <c r="DB89" s="112" t="s">
        <v>440</v>
      </c>
      <c r="DC89" s="102">
        <f>27211*48*12</f>
        <v>15673536</v>
      </c>
      <c r="DD89" s="152" t="s">
        <v>440</v>
      </c>
      <c r="DE89" s="112" t="s">
        <v>440</v>
      </c>
      <c r="DF89" s="112" t="s">
        <v>440</v>
      </c>
      <c r="DG89" s="102">
        <f>27211*48*12</f>
        <v>15673536</v>
      </c>
      <c r="DH89" s="152" t="s">
        <v>440</v>
      </c>
      <c r="DI89" s="112" t="s">
        <v>440</v>
      </c>
      <c r="DJ89" s="112" t="s">
        <v>440</v>
      </c>
      <c r="DK89" s="102">
        <f>27211*48*12</f>
        <v>15673536</v>
      </c>
      <c r="DL89" s="152" t="s">
        <v>440</v>
      </c>
      <c r="DM89" s="112" t="s">
        <v>440</v>
      </c>
      <c r="DN89" s="112" t="s">
        <v>440</v>
      </c>
      <c r="DO89" s="102">
        <f>27211*48*12</f>
        <v>15673536</v>
      </c>
      <c r="DP89" s="152" t="s">
        <v>440</v>
      </c>
      <c r="DQ89" s="112" t="s">
        <v>440</v>
      </c>
      <c r="DR89" s="112" t="s">
        <v>440</v>
      </c>
      <c r="DS89" s="102">
        <f>27211*48*12</f>
        <v>15673536</v>
      </c>
      <c r="DT89" s="152" t="s">
        <v>440</v>
      </c>
      <c r="DU89" s="112" t="s">
        <v>440</v>
      </c>
      <c r="DV89" s="156" t="s">
        <v>440</v>
      </c>
      <c r="DW89" s="102">
        <f>27211*48*12</f>
        <v>15673536</v>
      </c>
      <c r="DX89" s="102" t="s">
        <v>440</v>
      </c>
      <c r="DY89" s="156" t="s">
        <v>440</v>
      </c>
      <c r="DZ89" s="156" t="s">
        <v>440</v>
      </c>
      <c r="EA89" s="102">
        <f>27211*48*12</f>
        <v>15673536</v>
      </c>
      <c r="EB89" s="102" t="s">
        <v>440</v>
      </c>
      <c r="EC89" s="156" t="s">
        <v>440</v>
      </c>
      <c r="ED89" s="156" t="s">
        <v>440</v>
      </c>
      <c r="EE89" s="102">
        <f>27211*48*12</f>
        <v>15673536</v>
      </c>
      <c r="EF89" s="102" t="s">
        <v>440</v>
      </c>
      <c r="EG89" s="156" t="s">
        <v>440</v>
      </c>
      <c r="EH89" s="156" t="s">
        <v>440</v>
      </c>
      <c r="EI89" s="92">
        <f t="shared" si="11"/>
        <v>282123648</v>
      </c>
      <c r="EJ89" s="112" t="s">
        <v>31</v>
      </c>
      <c r="EK89" s="98" t="s">
        <v>50</v>
      </c>
      <c r="EL89" s="98" t="s">
        <v>854</v>
      </c>
      <c r="EM89" s="98" t="s">
        <v>869</v>
      </c>
      <c r="EN89" s="112"/>
      <c r="EO89" s="59" t="s">
        <v>870</v>
      </c>
      <c r="EP89" s="98" t="s">
        <v>857</v>
      </c>
      <c r="EQ89" s="26" t="s">
        <v>376</v>
      </c>
      <c r="ER89" s="26" t="s">
        <v>377</v>
      </c>
      <c r="ES89" s="26" t="s">
        <v>498</v>
      </c>
      <c r="ET89" s="26" t="s">
        <v>379</v>
      </c>
      <c r="EU89" s="26" t="s">
        <v>499</v>
      </c>
    </row>
    <row r="90" spans="1:151" s="1045" customFormat="1" ht="85.5" customHeight="1">
      <c r="A90" s="98" t="s">
        <v>808</v>
      </c>
      <c r="B90" s="63"/>
      <c r="C90" s="98" t="s">
        <v>809</v>
      </c>
      <c r="D90" s="89"/>
      <c r="E90" s="98" t="s">
        <v>810</v>
      </c>
      <c r="F90" s="1053" t="s">
        <v>825</v>
      </c>
      <c r="G90" s="26" t="s">
        <v>811</v>
      </c>
      <c r="H90" s="26" t="s">
        <v>29</v>
      </c>
      <c r="I90" s="95">
        <v>0.15</v>
      </c>
      <c r="J90" s="26">
        <v>2022</v>
      </c>
      <c r="K90" s="26">
        <v>2026</v>
      </c>
      <c r="L90" s="91">
        <v>2040</v>
      </c>
      <c r="M90" s="117"/>
      <c r="N90" s="26"/>
      <c r="O90" s="26"/>
      <c r="P90" s="26"/>
      <c r="Q90" s="95">
        <v>0.15</v>
      </c>
      <c r="R90" s="26"/>
      <c r="S90" s="26"/>
      <c r="T90" s="26"/>
      <c r="U90" s="95">
        <v>0.15</v>
      </c>
      <c r="V90" s="26"/>
      <c r="W90" s="26"/>
      <c r="X90" s="26"/>
      <c r="Y90" s="95">
        <v>0.14000000000000001</v>
      </c>
      <c r="Z90" s="26"/>
      <c r="AA90" s="26"/>
      <c r="AB90" s="26"/>
      <c r="AC90" s="26"/>
      <c r="AD90" s="26"/>
      <c r="AE90" s="95">
        <v>0.14000000000000001</v>
      </c>
      <c r="AF90" s="95">
        <v>0.14000000000000001</v>
      </c>
      <c r="AG90" s="1803" t="s">
        <v>871</v>
      </c>
      <c r="AH90" s="1816">
        <v>0</v>
      </c>
      <c r="AI90" s="1803" t="s">
        <v>872</v>
      </c>
      <c r="AJ90" s="131" t="s">
        <v>873</v>
      </c>
      <c r="AK90" s="833" t="s">
        <v>712</v>
      </c>
      <c r="AL90" s="26" t="s">
        <v>874</v>
      </c>
      <c r="AM90" s="26" t="s">
        <v>875</v>
      </c>
      <c r="AN90" s="26" t="s">
        <v>876</v>
      </c>
      <c r="AO90" s="98" t="s">
        <v>20</v>
      </c>
      <c r="AP90" s="63" t="s">
        <v>374</v>
      </c>
      <c r="AQ90" s="26">
        <v>29</v>
      </c>
      <c r="AR90" s="26"/>
      <c r="AS90" s="26"/>
      <c r="AT90" s="27">
        <v>45078</v>
      </c>
      <c r="AU90" s="27">
        <v>51501</v>
      </c>
      <c r="AV90" s="26">
        <v>4</v>
      </c>
      <c r="AW90" s="26">
        <v>4</v>
      </c>
      <c r="AX90" s="26">
        <v>8</v>
      </c>
      <c r="AY90" s="26">
        <v>8</v>
      </c>
      <c r="AZ90" s="26">
        <v>8</v>
      </c>
      <c r="BA90" s="26">
        <v>8</v>
      </c>
      <c r="BB90" s="26">
        <v>8</v>
      </c>
      <c r="BC90" s="26">
        <v>8</v>
      </c>
      <c r="BD90" s="26">
        <v>8</v>
      </c>
      <c r="BE90" s="26">
        <v>8</v>
      </c>
      <c r="BF90" s="26">
        <v>8</v>
      </c>
      <c r="BG90" s="26">
        <v>8</v>
      </c>
      <c r="BH90" s="26">
        <v>8</v>
      </c>
      <c r="BI90" s="26">
        <v>8</v>
      </c>
      <c r="BJ90" s="26">
        <v>8</v>
      </c>
      <c r="BK90" s="26">
        <v>8</v>
      </c>
      <c r="BL90" s="26">
        <v>8</v>
      </c>
      <c r="BM90" s="26">
        <v>8</v>
      </c>
      <c r="BN90" s="112">
        <f t="shared" si="13"/>
        <v>136</v>
      </c>
      <c r="BO90" s="157">
        <f>(6.5*0.6)*1000000</f>
        <v>3900000</v>
      </c>
      <c r="BP90" s="157"/>
      <c r="BQ90" s="158" t="s">
        <v>76</v>
      </c>
      <c r="BR90" s="158">
        <v>7787</v>
      </c>
      <c r="BS90" s="157">
        <f>(6.76*0.6)*1000000</f>
        <v>4056000</v>
      </c>
      <c r="BT90" s="157"/>
      <c r="BU90" s="158" t="s">
        <v>76</v>
      </c>
      <c r="BV90" s="158">
        <v>7787</v>
      </c>
      <c r="BW90" s="157">
        <f>(7.0304*0.6)*1000000</f>
        <v>4218240</v>
      </c>
      <c r="BX90" s="157"/>
      <c r="BY90" s="158" t="s">
        <v>76</v>
      </c>
      <c r="BZ90" s="73"/>
      <c r="CA90" s="157">
        <f>(7.311616*0.6)*1000000</f>
        <v>4386969.5999999996</v>
      </c>
      <c r="CB90" s="157"/>
      <c r="CC90" s="158" t="s">
        <v>76</v>
      </c>
      <c r="CD90" s="158"/>
      <c r="CE90" s="157">
        <f>(7.604081*0.6)*1000000</f>
        <v>4562448.5999999996</v>
      </c>
      <c r="CF90" s="157"/>
      <c r="CG90" s="158" t="s">
        <v>76</v>
      </c>
      <c r="CH90" s="158"/>
      <c r="CI90" s="157">
        <f>(7.908244*0.6)*1000000</f>
        <v>4744946.3999999994</v>
      </c>
      <c r="CJ90" s="157"/>
      <c r="CK90" s="158" t="s">
        <v>76</v>
      </c>
      <c r="CL90" s="158"/>
      <c r="CM90" s="157">
        <f>(8.224574*0.6)*1000000</f>
        <v>4934744.4000000004</v>
      </c>
      <c r="CN90" s="157"/>
      <c r="CO90" s="158" t="s">
        <v>76</v>
      </c>
      <c r="CP90" s="158"/>
      <c r="CQ90" s="157">
        <f>(8.553557*0.6)*1000000</f>
        <v>5132134.1999999993</v>
      </c>
      <c r="CR90" s="157"/>
      <c r="CS90" s="158" t="s">
        <v>76</v>
      </c>
      <c r="CT90" s="158"/>
      <c r="CU90" s="157">
        <f>(8.895699*0.6)*1000000</f>
        <v>5337419.4000000004</v>
      </c>
      <c r="CV90" s="157"/>
      <c r="CW90" s="158" t="s">
        <v>76</v>
      </c>
      <c r="CX90" s="158"/>
      <c r="CY90" s="157">
        <f>(9.251527*0.6)*1000000</f>
        <v>5550916.1999999993</v>
      </c>
      <c r="CZ90" s="157"/>
      <c r="DA90" s="158" t="s">
        <v>76</v>
      </c>
      <c r="DB90" s="158"/>
      <c r="DC90" s="157">
        <f>(9.621588*0.6)*1000000</f>
        <v>5772952.7999999998</v>
      </c>
      <c r="DD90" s="157"/>
      <c r="DE90" s="158" t="s">
        <v>76</v>
      </c>
      <c r="DF90" s="158"/>
      <c r="DG90" s="157">
        <f>(10.006451*0.6)*1000000</f>
        <v>6003870.5999999996</v>
      </c>
      <c r="DH90" s="157"/>
      <c r="DI90" s="158" t="s">
        <v>76</v>
      </c>
      <c r="DJ90" s="158"/>
      <c r="DK90" s="157">
        <f>(10.406709*0.6)*1000000</f>
        <v>6244025.3999999994</v>
      </c>
      <c r="DL90" s="157"/>
      <c r="DM90" s="158" t="s">
        <v>76</v>
      </c>
      <c r="DN90" s="158"/>
      <c r="DO90" s="157">
        <f>(10.822978*0.6)*1000000</f>
        <v>6493786.8000000007</v>
      </c>
      <c r="DP90" s="157"/>
      <c r="DQ90" s="158" t="s">
        <v>76</v>
      </c>
      <c r="DR90" s="158"/>
      <c r="DS90" s="157">
        <f>(11.255897*0.6)*1000000</f>
        <v>6753538.1999999993</v>
      </c>
      <c r="DT90" s="157"/>
      <c r="DU90" s="158" t="s">
        <v>76</v>
      </c>
      <c r="DV90" s="158"/>
      <c r="DW90" s="157">
        <f>(11.706133*0.6)*1000000</f>
        <v>7023679.7999999989</v>
      </c>
      <c r="DX90" s="157"/>
      <c r="DY90" s="158" t="s">
        <v>76</v>
      </c>
      <c r="DZ90" s="158"/>
      <c r="EA90" s="157">
        <f>(12.174378*0.6)*1000000</f>
        <v>7304626.8000000007</v>
      </c>
      <c r="EB90" s="157"/>
      <c r="EC90" s="158" t="s">
        <v>76</v>
      </c>
      <c r="ED90" s="158"/>
      <c r="EE90" s="157">
        <f>(12.661353*0.6)*1000000</f>
        <v>7596811.7999999989</v>
      </c>
      <c r="EF90" s="157"/>
      <c r="EG90" s="158" t="s">
        <v>76</v>
      </c>
      <c r="EH90" s="158"/>
      <c r="EI90" s="92">
        <f t="shared" si="11"/>
        <v>100017110.99999999</v>
      </c>
      <c r="EJ90" s="26" t="s">
        <v>10</v>
      </c>
      <c r="EK90" s="26" t="s">
        <v>877</v>
      </c>
      <c r="EL90" s="26" t="s">
        <v>878</v>
      </c>
      <c r="EM90" s="26" t="s">
        <v>879</v>
      </c>
      <c r="EN90" s="26" t="s">
        <v>880</v>
      </c>
      <c r="EO90" s="1069" t="s">
        <v>881</v>
      </c>
      <c r="EP90" s="26"/>
      <c r="EQ90" s="26"/>
      <c r="ER90" s="26"/>
      <c r="ES90" s="26"/>
      <c r="ET90" s="26"/>
      <c r="EU90" s="26"/>
    </row>
    <row r="91" spans="1:151" s="1045" customFormat="1" ht="129" customHeight="1">
      <c r="A91" s="98" t="s">
        <v>808</v>
      </c>
      <c r="B91" s="63"/>
      <c r="C91" s="98" t="s">
        <v>809</v>
      </c>
      <c r="D91" s="89"/>
      <c r="E91" s="98" t="s">
        <v>810</v>
      </c>
      <c r="F91" s="1053" t="s">
        <v>825</v>
      </c>
      <c r="G91" s="26" t="s">
        <v>811</v>
      </c>
      <c r="H91" s="26" t="s">
        <v>29</v>
      </c>
      <c r="I91" s="95">
        <v>0.15</v>
      </c>
      <c r="J91" s="26">
        <v>2022</v>
      </c>
      <c r="K91" s="26">
        <v>2026</v>
      </c>
      <c r="L91" s="91">
        <v>2040</v>
      </c>
      <c r="M91" s="117"/>
      <c r="N91" s="26"/>
      <c r="O91" s="26"/>
      <c r="P91" s="26"/>
      <c r="Q91" s="95">
        <v>0.15</v>
      </c>
      <c r="R91" s="26"/>
      <c r="S91" s="26"/>
      <c r="T91" s="26"/>
      <c r="U91" s="95">
        <v>0.15</v>
      </c>
      <c r="V91" s="26"/>
      <c r="W91" s="26"/>
      <c r="X91" s="26"/>
      <c r="Y91" s="95">
        <v>0.14000000000000001</v>
      </c>
      <c r="Z91" s="26"/>
      <c r="AA91" s="26"/>
      <c r="AB91" s="26"/>
      <c r="AC91" s="26"/>
      <c r="AD91" s="26"/>
      <c r="AE91" s="95">
        <v>0.14000000000000001</v>
      </c>
      <c r="AF91" s="95">
        <v>0.14000000000000001</v>
      </c>
      <c r="AG91" s="1803" t="s">
        <v>882</v>
      </c>
      <c r="AH91" s="1816">
        <v>0</v>
      </c>
      <c r="AI91" s="1803" t="s">
        <v>883</v>
      </c>
      <c r="AJ91" s="131" t="s">
        <v>884</v>
      </c>
      <c r="AK91" s="833" t="s">
        <v>712</v>
      </c>
      <c r="AL91" s="26" t="s">
        <v>874</v>
      </c>
      <c r="AM91" s="26" t="s">
        <v>875</v>
      </c>
      <c r="AN91" s="26" t="s">
        <v>885</v>
      </c>
      <c r="AO91" s="98" t="s">
        <v>20</v>
      </c>
      <c r="AP91" s="63" t="s">
        <v>374</v>
      </c>
      <c r="AQ91" s="26">
        <v>29</v>
      </c>
      <c r="AR91" s="26"/>
      <c r="AS91" s="26"/>
      <c r="AT91" s="27">
        <v>45078</v>
      </c>
      <c r="AU91" s="27">
        <v>51501</v>
      </c>
      <c r="AV91" s="26">
        <v>2</v>
      </c>
      <c r="AW91" s="26"/>
      <c r="AX91" s="26"/>
      <c r="AY91" s="26"/>
      <c r="AZ91" s="26"/>
      <c r="BA91" s="26"/>
      <c r="BB91" s="26"/>
      <c r="BC91" s="26"/>
      <c r="BD91" s="26"/>
      <c r="BE91" s="26"/>
      <c r="BF91" s="26"/>
      <c r="BG91" s="26"/>
      <c r="BH91" s="26"/>
      <c r="BI91" s="26"/>
      <c r="BJ91" s="26"/>
      <c r="BK91" s="26"/>
      <c r="BL91" s="26"/>
      <c r="BM91" s="26"/>
      <c r="BN91" s="112">
        <f>AV91+AW91+AX91+AY91+AZ91+BA91+BB91+BC91+BD91+BE91+BF91+BG91+BH91+BI91+BJ91+BK91+BL91+BM91</f>
        <v>2</v>
      </c>
      <c r="BO91" s="157">
        <f>(6.5*0.4)*1000000</f>
        <v>2600000</v>
      </c>
      <c r="BP91" s="157"/>
      <c r="BQ91" s="158" t="s">
        <v>76</v>
      </c>
      <c r="BR91" s="158">
        <v>7787</v>
      </c>
      <c r="BS91" s="157">
        <f>(6.76*0.4)*1000000</f>
        <v>2704000</v>
      </c>
      <c r="BT91" s="157"/>
      <c r="BU91" s="158" t="s">
        <v>76</v>
      </c>
      <c r="BV91" s="158">
        <v>7787</v>
      </c>
      <c r="BW91" s="157">
        <f>(7.0304*0.4)*1000000</f>
        <v>2812160.0000000005</v>
      </c>
      <c r="BX91" s="157"/>
      <c r="BY91" s="158" t="s">
        <v>76</v>
      </c>
      <c r="BZ91" s="73"/>
      <c r="CA91" s="157">
        <f>(7.311616*0.4)*1000000</f>
        <v>2924646.4000000004</v>
      </c>
      <c r="CB91" s="157"/>
      <c r="CC91" s="158" t="s">
        <v>76</v>
      </c>
      <c r="CD91" s="158"/>
      <c r="CE91" s="157">
        <f>(7.604081*0.4)*1000000</f>
        <v>3041632.4</v>
      </c>
      <c r="CF91" s="157"/>
      <c r="CG91" s="158" t="s">
        <v>76</v>
      </c>
      <c r="CH91" s="158"/>
      <c r="CI91" s="157">
        <f>(7.908244*0.4)*1000000</f>
        <v>3163297.6</v>
      </c>
      <c r="CJ91" s="157"/>
      <c r="CK91" s="158" t="s">
        <v>76</v>
      </c>
      <c r="CL91" s="158"/>
      <c r="CM91" s="157">
        <f>(8.224574*0.4)*1000000</f>
        <v>3289829.6000000006</v>
      </c>
      <c r="CN91" s="157"/>
      <c r="CO91" s="158" t="s">
        <v>76</v>
      </c>
      <c r="CP91" s="158"/>
      <c r="CQ91" s="157">
        <f>(8.553557*0.4)*1000000</f>
        <v>3421422.8000000003</v>
      </c>
      <c r="CR91" s="157"/>
      <c r="CS91" s="158" t="s">
        <v>76</v>
      </c>
      <c r="CT91" s="158"/>
      <c r="CU91" s="157">
        <f>(8.895699*0.4)*1000000</f>
        <v>3558279.6000000006</v>
      </c>
      <c r="CV91" s="157"/>
      <c r="CW91" s="158" t="s">
        <v>76</v>
      </c>
      <c r="CX91" s="158"/>
      <c r="CY91" s="157">
        <f>(9.251527*0.4)*1000000</f>
        <v>3700610.8</v>
      </c>
      <c r="CZ91" s="157"/>
      <c r="DA91" s="158" t="s">
        <v>76</v>
      </c>
      <c r="DB91" s="158"/>
      <c r="DC91" s="157">
        <f>(9.621588*0.4)*1000000</f>
        <v>3848635.1999999997</v>
      </c>
      <c r="DD91" s="157"/>
      <c r="DE91" s="158" t="s">
        <v>76</v>
      </c>
      <c r="DF91" s="158"/>
      <c r="DG91" s="157">
        <f>(10.006451*0.4)*1000000</f>
        <v>4002580.4000000004</v>
      </c>
      <c r="DH91" s="157"/>
      <c r="DI91" s="158" t="s">
        <v>76</v>
      </c>
      <c r="DJ91" s="158"/>
      <c r="DK91" s="157">
        <f>(10.406709*0.4)*1000000</f>
        <v>4162683.6</v>
      </c>
      <c r="DL91" s="157"/>
      <c r="DM91" s="158" t="s">
        <v>76</v>
      </c>
      <c r="DN91" s="158"/>
      <c r="DO91" s="157">
        <f>(10.822978*0.4)*1000000</f>
        <v>4329191.2</v>
      </c>
      <c r="DP91" s="157"/>
      <c r="DQ91" s="158" t="s">
        <v>76</v>
      </c>
      <c r="DR91" s="158"/>
      <c r="DS91" s="157">
        <f>(11.255897*0.4)*1000000</f>
        <v>4502358.8</v>
      </c>
      <c r="DT91" s="157"/>
      <c r="DU91" s="158" t="s">
        <v>76</v>
      </c>
      <c r="DV91" s="158"/>
      <c r="DW91" s="157">
        <f>(11.706133*0.4)*1000000</f>
        <v>4682453.2</v>
      </c>
      <c r="DX91" s="157"/>
      <c r="DY91" s="158" t="s">
        <v>76</v>
      </c>
      <c r="DZ91" s="158"/>
      <c r="EA91" s="157">
        <f>(12.174378*0.4)*1000000</f>
        <v>4869751.2</v>
      </c>
      <c r="EB91" s="157"/>
      <c r="EC91" s="158" t="s">
        <v>76</v>
      </c>
      <c r="ED91" s="158"/>
      <c r="EE91" s="157">
        <f>(12.661353*0.4)*1000000</f>
        <v>5064541.2000000011</v>
      </c>
      <c r="EF91" s="157"/>
      <c r="EG91" s="158" t="s">
        <v>76</v>
      </c>
      <c r="EH91" s="158"/>
      <c r="EI91" s="92">
        <f t="shared" si="11"/>
        <v>66678074</v>
      </c>
      <c r="EJ91" s="26" t="s">
        <v>10</v>
      </c>
      <c r="EK91" s="26" t="s">
        <v>877</v>
      </c>
      <c r="EL91" s="26" t="s">
        <v>878</v>
      </c>
      <c r="EM91" s="26" t="s">
        <v>886</v>
      </c>
      <c r="EN91" s="26" t="s">
        <v>880</v>
      </c>
      <c r="EO91" s="1070" t="s">
        <v>887</v>
      </c>
      <c r="EP91" s="26"/>
      <c r="EQ91" s="26"/>
      <c r="ER91" s="26"/>
      <c r="ES91" s="26"/>
      <c r="ET91" s="26"/>
      <c r="EU91" s="26"/>
    </row>
    <row r="92" spans="1:151" s="1045" customFormat="1" ht="85.5" customHeight="1">
      <c r="A92" s="98" t="s">
        <v>808</v>
      </c>
      <c r="B92" s="63"/>
      <c r="C92" s="98" t="s">
        <v>809</v>
      </c>
      <c r="D92" s="89"/>
      <c r="E92" s="98" t="s">
        <v>810</v>
      </c>
      <c r="F92" s="1053" t="s">
        <v>825</v>
      </c>
      <c r="G92" s="26" t="s">
        <v>811</v>
      </c>
      <c r="H92" s="26" t="s">
        <v>29</v>
      </c>
      <c r="I92" s="95">
        <v>0.15</v>
      </c>
      <c r="J92" s="26">
        <v>2022</v>
      </c>
      <c r="K92" s="26">
        <v>2026</v>
      </c>
      <c r="L92" s="91">
        <v>2040</v>
      </c>
      <c r="M92" s="117"/>
      <c r="N92" s="26"/>
      <c r="O92" s="26"/>
      <c r="P92" s="26"/>
      <c r="Q92" s="95">
        <v>0.15</v>
      </c>
      <c r="R92" s="26"/>
      <c r="S92" s="26"/>
      <c r="T92" s="26"/>
      <c r="U92" s="95">
        <v>0.15</v>
      </c>
      <c r="V92" s="26"/>
      <c r="W92" s="26"/>
      <c r="X92" s="26"/>
      <c r="Y92" s="95">
        <v>0.14000000000000001</v>
      </c>
      <c r="Z92" s="26"/>
      <c r="AA92" s="26"/>
      <c r="AB92" s="26"/>
      <c r="AC92" s="26"/>
      <c r="AD92" s="26"/>
      <c r="AE92" s="95">
        <v>0.14000000000000001</v>
      </c>
      <c r="AF92" s="95">
        <v>0.14000000000000001</v>
      </c>
      <c r="AG92" s="1803" t="s">
        <v>888</v>
      </c>
      <c r="AH92" s="1819">
        <v>1.66E-2</v>
      </c>
      <c r="AI92" s="1803" t="s">
        <v>872</v>
      </c>
      <c r="AJ92" s="131" t="s">
        <v>873</v>
      </c>
      <c r="AK92" s="833" t="s">
        <v>339</v>
      </c>
      <c r="AL92" s="26" t="s">
        <v>874</v>
      </c>
      <c r="AM92" s="26" t="s">
        <v>875</v>
      </c>
      <c r="AN92" s="26" t="s">
        <v>876</v>
      </c>
      <c r="AO92" s="98" t="s">
        <v>20</v>
      </c>
      <c r="AP92" s="63" t="s">
        <v>374</v>
      </c>
      <c r="AQ92" s="26">
        <v>29</v>
      </c>
      <c r="AR92" s="26"/>
      <c r="AS92" s="26"/>
      <c r="AT92" s="27">
        <v>45717</v>
      </c>
      <c r="AU92" s="27">
        <v>51501</v>
      </c>
      <c r="AV92" s="26"/>
      <c r="AW92" s="26"/>
      <c r="AX92" s="26">
        <v>8</v>
      </c>
      <c r="AY92" s="26">
        <v>8</v>
      </c>
      <c r="AZ92" s="26">
        <v>8</v>
      </c>
      <c r="BA92" s="26">
        <v>8</v>
      </c>
      <c r="BB92" s="26">
        <v>8</v>
      </c>
      <c r="BC92" s="26">
        <v>8</v>
      </c>
      <c r="BD92" s="26">
        <v>8</v>
      </c>
      <c r="BE92" s="26">
        <v>8</v>
      </c>
      <c r="BF92" s="26">
        <v>8</v>
      </c>
      <c r="BG92" s="26">
        <v>8</v>
      </c>
      <c r="BH92" s="26">
        <v>8</v>
      </c>
      <c r="BI92" s="26">
        <v>8</v>
      </c>
      <c r="BJ92" s="26">
        <v>8</v>
      </c>
      <c r="BK92" s="26">
        <v>8</v>
      </c>
      <c r="BL92" s="26">
        <v>8</v>
      </c>
      <c r="BM92" s="26">
        <v>8</v>
      </c>
      <c r="BN92" s="112">
        <f>SUM(AV92:BM92)</f>
        <v>128</v>
      </c>
      <c r="BO92" s="157">
        <f>(6.5*0.6)*1000000</f>
        <v>3900000</v>
      </c>
      <c r="BP92" s="157"/>
      <c r="BQ92" s="158" t="s">
        <v>76</v>
      </c>
      <c r="BR92" s="158">
        <v>7787</v>
      </c>
      <c r="BS92" s="157">
        <f>(6.76*0.6)*1000000</f>
        <v>4056000</v>
      </c>
      <c r="BT92" s="157"/>
      <c r="BU92" s="158" t="s">
        <v>76</v>
      </c>
      <c r="BV92" s="158">
        <v>7787</v>
      </c>
      <c r="BW92" s="157">
        <f>(7.0304*0.6)*1000000</f>
        <v>4218240</v>
      </c>
      <c r="BX92" s="157"/>
      <c r="BY92" s="158" t="s">
        <v>76</v>
      </c>
      <c r="BZ92" s="159"/>
      <c r="CA92" s="157">
        <f>(7.311616*0.6)*1000000</f>
        <v>4386969.5999999996</v>
      </c>
      <c r="CB92" s="157"/>
      <c r="CC92" s="158" t="s">
        <v>76</v>
      </c>
      <c r="CD92" s="158"/>
      <c r="CE92" s="157">
        <f>(7.604081*0.6)*1000000</f>
        <v>4562448.5999999996</v>
      </c>
      <c r="CF92" s="157"/>
      <c r="CG92" s="158" t="s">
        <v>76</v>
      </c>
      <c r="CH92" s="158"/>
      <c r="CI92" s="157">
        <f>(7.908244*0.6)*1000000</f>
        <v>4744946.3999999994</v>
      </c>
      <c r="CJ92" s="157"/>
      <c r="CK92" s="158" t="s">
        <v>76</v>
      </c>
      <c r="CL92" s="158"/>
      <c r="CM92" s="157">
        <f>(8.224574*0.6)*1000000</f>
        <v>4934744.4000000004</v>
      </c>
      <c r="CN92" s="157"/>
      <c r="CO92" s="158" t="s">
        <v>76</v>
      </c>
      <c r="CP92" s="158"/>
      <c r="CQ92" s="157">
        <f>(8.553557*0.6)*1000000</f>
        <v>5132134.1999999993</v>
      </c>
      <c r="CR92" s="157"/>
      <c r="CS92" s="158" t="s">
        <v>76</v>
      </c>
      <c r="CT92" s="158"/>
      <c r="CU92" s="157">
        <f>(8.895699*0.6)*1000000</f>
        <v>5337419.4000000004</v>
      </c>
      <c r="CV92" s="157"/>
      <c r="CW92" s="158" t="s">
        <v>76</v>
      </c>
      <c r="CX92" s="158"/>
      <c r="CY92" s="157">
        <f>(9.251527*0.6)*1000000</f>
        <v>5550916.1999999993</v>
      </c>
      <c r="CZ92" s="157"/>
      <c r="DA92" s="158" t="s">
        <v>76</v>
      </c>
      <c r="DB92" s="158"/>
      <c r="DC92" s="157">
        <f>(9.621588*0.6)*1000000</f>
        <v>5772952.7999999998</v>
      </c>
      <c r="DD92" s="157"/>
      <c r="DE92" s="158" t="s">
        <v>76</v>
      </c>
      <c r="DF92" s="158"/>
      <c r="DG92" s="157">
        <f>(10.006451*0.6)*1000000</f>
        <v>6003870.5999999996</v>
      </c>
      <c r="DH92" s="157"/>
      <c r="DI92" s="158" t="s">
        <v>76</v>
      </c>
      <c r="DJ92" s="158"/>
      <c r="DK92" s="157">
        <f>(10.406709*0.6)*1000000</f>
        <v>6244025.3999999994</v>
      </c>
      <c r="DL92" s="157"/>
      <c r="DM92" s="158" t="s">
        <v>76</v>
      </c>
      <c r="DN92" s="158"/>
      <c r="DO92" s="157">
        <f>(10.822978*0.6)*1000000</f>
        <v>6493786.8000000007</v>
      </c>
      <c r="DP92" s="157"/>
      <c r="DQ92" s="158" t="s">
        <v>76</v>
      </c>
      <c r="DR92" s="158"/>
      <c r="DS92" s="157">
        <f>(11.255897*0.6)*1000000</f>
        <v>6753538.1999999993</v>
      </c>
      <c r="DT92" s="157"/>
      <c r="DU92" s="158" t="s">
        <v>76</v>
      </c>
      <c r="DV92" s="158"/>
      <c r="DW92" s="157">
        <f>(11.706133*0.6)*1000000</f>
        <v>7023679.7999999989</v>
      </c>
      <c r="DX92" s="157"/>
      <c r="DY92" s="158" t="s">
        <v>76</v>
      </c>
      <c r="DZ92" s="158"/>
      <c r="EA92" s="157">
        <f>(12.174378*0.6)*1000000</f>
        <v>7304626.8000000007</v>
      </c>
      <c r="EB92" s="157"/>
      <c r="EC92" s="158" t="s">
        <v>76</v>
      </c>
      <c r="ED92" s="158"/>
      <c r="EE92" s="157">
        <f>(12.661353*0.6)*1000000</f>
        <v>7596811.7999999989</v>
      </c>
      <c r="EF92" s="157"/>
      <c r="EG92" s="158" t="s">
        <v>76</v>
      </c>
      <c r="EH92" s="158"/>
      <c r="EI92" s="92">
        <f t="shared" si="11"/>
        <v>100017110.99999999</v>
      </c>
      <c r="EJ92" s="26" t="s">
        <v>10</v>
      </c>
      <c r="EK92" s="26" t="s">
        <v>877</v>
      </c>
      <c r="EL92" s="26" t="s">
        <v>878</v>
      </c>
      <c r="EM92" s="26" t="s">
        <v>879</v>
      </c>
      <c r="EN92" s="26" t="s">
        <v>880</v>
      </c>
      <c r="EO92" s="1069" t="s">
        <v>881</v>
      </c>
      <c r="EP92" s="26"/>
      <c r="EQ92" s="26"/>
      <c r="ER92" s="26"/>
      <c r="ES92" s="26"/>
      <c r="ET92" s="26"/>
      <c r="EU92" s="26"/>
    </row>
  </sheetData>
  <autoFilter ref="A12:FA92" xr:uid="{00000000-0001-0000-0300-000000000000}"/>
  <mergeCells count="60">
    <mergeCell ref="AQ11:AQ12"/>
    <mergeCell ref="AG10:AU10"/>
    <mergeCell ref="AV11:BM11"/>
    <mergeCell ref="AV10:BN10"/>
    <mergeCell ref="BN11:BN12"/>
    <mergeCell ref="AL11:AL12"/>
    <mergeCell ref="AM11:AM12"/>
    <mergeCell ref="AN11:AN12"/>
    <mergeCell ref="AO11:AO12"/>
    <mergeCell ref="AP11:AP12"/>
    <mergeCell ref="AH11:AH12"/>
    <mergeCell ref="AI11:AI12"/>
    <mergeCell ref="AJ11:AJ12"/>
    <mergeCell ref="AK11:AK12"/>
    <mergeCell ref="G11:G12"/>
    <mergeCell ref="H11:H12"/>
    <mergeCell ref="A10:AF10"/>
    <mergeCell ref="AF11:AF12"/>
    <mergeCell ref="AG11:AG12"/>
    <mergeCell ref="B11:B12"/>
    <mergeCell ref="C11:C12"/>
    <mergeCell ref="D11:D12"/>
    <mergeCell ref="E11:E12"/>
    <mergeCell ref="F11:F12"/>
    <mergeCell ref="M11:AE11"/>
    <mergeCell ref="A9:EU9"/>
    <mergeCell ref="CM11:CP11"/>
    <mergeCell ref="CQ11:CT11"/>
    <mergeCell ref="CU11:CX11"/>
    <mergeCell ref="CY11:DB11"/>
    <mergeCell ref="DC11:DF11"/>
    <mergeCell ref="DG11:DJ11"/>
    <mergeCell ref="DK11:DN11"/>
    <mergeCell ref="DO11:DR11"/>
    <mergeCell ref="DS11:DV11"/>
    <mergeCell ref="DW11:DZ11"/>
    <mergeCell ref="EA11:ED11"/>
    <mergeCell ref="EE11:EH11"/>
    <mergeCell ref="A11:A12"/>
    <mergeCell ref="D6:EU6"/>
    <mergeCell ref="EJ10:EO10"/>
    <mergeCell ref="EP10:EU10"/>
    <mergeCell ref="I11:J11"/>
    <mergeCell ref="K11:L11"/>
    <mergeCell ref="BO11:BR11"/>
    <mergeCell ref="BS11:BV11"/>
    <mergeCell ref="BW11:BZ11"/>
    <mergeCell ref="CA11:CD11"/>
    <mergeCell ref="CE11:CH11"/>
    <mergeCell ref="CI11:CL11"/>
    <mergeCell ref="AR11:AS11"/>
    <mergeCell ref="AT11:AU11"/>
    <mergeCell ref="BO10:EI10"/>
    <mergeCell ref="CJ8:EU8"/>
    <mergeCell ref="A1:EU1"/>
    <mergeCell ref="A2:EU2"/>
    <mergeCell ref="D3:EU3"/>
    <mergeCell ref="D4:EU4"/>
    <mergeCell ref="D5:EU5"/>
    <mergeCell ref="A3:C3"/>
  </mergeCells>
  <conditionalFormatting sqref="AR37:AS37">
    <cfRule type="notContainsBlanks" dxfId="0" priority="1">
      <formula>LEN(TRIM(AR37))&gt;0</formula>
    </cfRule>
  </conditionalFormatting>
  <dataValidations count="12">
    <dataValidation type="list" allowBlank="1" showErrorMessage="1" sqref="BX8" xr:uid="{00000000-0002-0000-0300-000000000000}">
      <formula1>INDIRECT($AV$8)</formula1>
    </dataValidation>
    <dataValidation type="list" allowBlank="1" showErrorMessage="1" sqref="AO13 AO15 AO17:AO20 H13:H92 AO22 AO24:AO37 AO39:AO52 AO54:AO58 AO60 AO62:AO81" xr:uid="{00000000-0002-0000-0300-000001000000}">
      <formula1>ANUALIZACIÓN</formula1>
    </dataValidation>
    <dataValidation type="date" allowBlank="1" showErrorMessage="1" sqref="B4:C6" xr:uid="{00000000-0002-0000-0300-000002000000}">
      <formula1>36526</formula1>
      <formula2>55153</formula2>
    </dataValidation>
    <dataValidation type="custom" allowBlank="1" showInputMessage="1" showErrorMessage="1" prompt="Escriba el Objetivo general de la política pública." sqref="A9 EV9" xr:uid="{00000000-0002-0000-0300-000003000000}">
      <formula1>ISTEXT(A9)</formula1>
    </dataValidation>
    <dataValidation type="list" allowBlank="1" showErrorMessage="1" sqref="AL8" xr:uid="{00000000-0002-0000-0300-000004000000}">
      <formula1>INDIRECT($Q$8)</formula1>
    </dataValidation>
    <dataValidation type="list" allowBlank="1" showErrorMessage="1" sqref="G7" xr:uid="{00000000-0002-0000-0300-000005000000}">
      <formula1>INDIRECT($B$7)</formula1>
    </dataValidation>
    <dataValidation type="decimal" allowBlank="1" showErrorMessage="1" sqref="AS18 AS22 AS71:AS81 AS29:AS35 AS37 AS39:AS52 AS63:AS69 AS55:AS58 AS60" xr:uid="{00000000-0002-0000-0300-000006000000}">
      <formula1>2000</formula1>
      <formula2>500000000</formula2>
    </dataValidation>
    <dataValidation type="decimal" allowBlank="1" showErrorMessage="1" sqref="AR22 AR79 BA36 BE36 BI36 BM36 AR37 AV37:BN37 AR39:AR40 AR43:AR52 AR72:AR77 AR64:AR65 AR67:AR69 AR54:AR58 AR60 AR62" xr:uid="{00000000-0002-0000-0300-000007000000}">
      <formula1>1</formula1>
      <formula2>500000000</formula2>
    </dataValidation>
    <dataValidation type="date" allowBlank="1" showErrorMessage="1" sqref="AT22:AU22 AT85:AU88 AT39:AU52 AT77:AU81 AT71:AU75 AT76:BM76 AT54:AU58 AT60:AU60 AT62:AU69" xr:uid="{00000000-0002-0000-0300-000008000000}">
      <formula1>36526</formula1>
      <formula2>58806</formula2>
    </dataValidation>
    <dataValidation type="custom" allowBlank="1" showInputMessage="1" showErrorMessage="1" prompt="La celda debe contener solo texto" sqref="EL13:EM15 EQ13:ER15 EK16:EL16 EO16:EQ16 EL18 EO18 DM20:DN20 EO22 EL22 EO88 EO24:EO32 EO34:EO36 EL37:EM37 EL39:EM39 EL40:EL43 EO40:EO43 EL44:EM45 ES44:ES45 EO46 ES47 EL47:EM50 EL51 EO51 EL52:EM52 EL54:EL55 EO54:EO55 EL56:EM57 EL62 EO83:EO86 EL63:EM63 ES63 EL64:EL68 EO64:EO68 EL69:EM69 EN70 ES71 EL71:EM77 EL78:EL81 EO78:EO81 EO58 EL58 EL60 EO60 EO62" xr:uid="{00000000-0002-0000-0300-000009000000}">
      <formula1>ISTEXT(DM13)</formula1>
    </dataValidation>
    <dataValidation type="list" allowBlank="1" showErrorMessage="1" sqref="F8" xr:uid="{00000000-0002-0000-0300-00000A000000}">
      <formula1>INDIRECT($B$8)</formula1>
    </dataValidation>
    <dataValidation type="list" allowBlank="1" showErrorMessage="1" sqref="EP13 EP15" xr:uid="{00000000-0002-0000-0300-00000B000000}">
      <formula1>INDIRECT(#REF!)</formula1>
    </dataValidation>
  </dataValidations>
  <hyperlinks>
    <hyperlink ref="EO13" r:id="rId1" xr:uid="{00000000-0004-0000-0300-000000000000}"/>
    <hyperlink ref="EU13" r:id="rId2" xr:uid="{00000000-0004-0000-0300-000001000000}"/>
    <hyperlink ref="EO14" r:id="rId3" xr:uid="{00000000-0004-0000-0300-000002000000}"/>
    <hyperlink ref="EU14" r:id="rId4" xr:uid="{00000000-0004-0000-0300-000003000000}"/>
    <hyperlink ref="EO15" r:id="rId5" xr:uid="{00000000-0004-0000-0300-000004000000}"/>
    <hyperlink ref="EU19" r:id="rId6" xr:uid="{00000000-0004-0000-0300-000005000000}"/>
    <hyperlink ref="F23" location="'1.2 Ficha resultado apropiación'!A1" display="'1.2 Ficha resultado apropiación'!A1" xr:uid="{C6D5BB85-0D4B-4B67-A2A9-6D14580FD017}"/>
    <hyperlink ref="EU27" r:id="rId7" xr:uid="{4E173E53-F21A-48DB-A051-5B660EBCB539}"/>
    <hyperlink ref="EU28" r:id="rId8" xr:uid="{BB22E269-7ADA-4933-916B-3784ED44F08A}"/>
    <hyperlink ref="EO33" r:id="rId9" xr:uid="{9C317D3E-577F-417C-A9A9-4EAE88957311}"/>
    <hyperlink ref="EO37" r:id="rId10" xr:uid="{A239336D-C681-4258-A643-B7ABEEB75205}"/>
    <hyperlink ref="EO38" r:id="rId11" xr:uid="{BF464A32-9DBD-4585-B110-86D6776BF0DD}"/>
    <hyperlink ref="EO39" r:id="rId12" xr:uid="{067D279C-3024-4FEE-9578-6C53D125A34C}"/>
    <hyperlink ref="EU39" r:id="rId13" xr:uid="{F6D36A56-27B4-4C63-9140-B6CBA24985B5}"/>
    <hyperlink ref="EO45" r:id="rId14" xr:uid="{E714C330-ECF0-443B-9F8B-57BAB2A533B6}"/>
    <hyperlink ref="EO50" r:id="rId15" xr:uid="{9A6BFFC7-1F94-46FC-A973-854C1EE21138}"/>
    <hyperlink ref="EU50" r:id="rId16" xr:uid="{7BA32F96-7561-4523-851D-114F00A6AAE1}"/>
    <hyperlink ref="EO53" r:id="rId17" xr:uid="{51B4841E-A7A7-4FA0-BE8D-3EECCD05A8F2}"/>
    <hyperlink ref="EO56" r:id="rId18" xr:uid="{5BD0876F-7A61-4862-8325-7026D26DB10C}"/>
    <hyperlink ref="EU56" r:id="rId19" xr:uid="{EB48004C-5D93-44D1-93A8-4FC4826FC974}"/>
    <hyperlink ref="EO57" r:id="rId20" xr:uid="{44870421-085B-4C54-B299-57905F5F86FF}"/>
    <hyperlink ref="EU57" r:id="rId21" xr:uid="{4D07B7E8-D258-40DE-9775-D0D62269932D}"/>
    <hyperlink ref="EU60" r:id="rId22" xr:uid="{C238FFB7-82D3-4C0D-8565-AADE1DD33B1C}"/>
    <hyperlink ref="EO63" r:id="rId23" xr:uid="{9C6F0ADA-C822-4C3C-AE1E-B4E05EB92BFA}"/>
    <hyperlink ref="EU74" r:id="rId24" xr:uid="{AE73C6D3-3C60-4C6C-8E6F-0935FA55F494}"/>
    <hyperlink ref="EU85" r:id="rId25" xr:uid="{D1BFA092-4C99-446C-89FF-6B7B882BC886}"/>
    <hyperlink ref="EU86" r:id="rId26" xr:uid="{2D06FE29-03B0-4162-8BC3-D6486CE330FB}"/>
    <hyperlink ref="EO87" r:id="rId27" xr:uid="{4FBEF4B4-62B7-4ED7-9A24-10FCFA421570}"/>
    <hyperlink ref="EO89" r:id="rId28" xr:uid="{72E4B176-2670-4286-BF3E-DF8FAAD25331}"/>
    <hyperlink ref="EO90" r:id="rId29" xr:uid="{F81D0EFB-409F-42B6-9597-3A0036898A89}"/>
    <hyperlink ref="EO91" r:id="rId30" xr:uid="{6C2790EB-F96E-4F9F-A77E-6D0A01A4E935}"/>
    <hyperlink ref="EO92" r:id="rId31" xr:uid="{C9815815-B764-454E-AFFF-668D85055210}"/>
    <hyperlink ref="EU61" r:id="rId32" display="mailto:hrojas@desarrolloeconomico.gov.co" xr:uid="{A68470C3-6747-4426-98DE-C53E6D60BC20}"/>
  </hyperlinks>
  <pageMargins left="0.7" right="0.7" top="0.75" bottom="0.75" header="0" footer="0"/>
  <pageSetup paperSize="9" orientation="portrait" r:id="rId33"/>
  <drawing r:id="rId34"/>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1382</v>
      </c>
      <c r="C1" s="230"/>
      <c r="D1" s="230"/>
      <c r="E1" s="230"/>
      <c r="F1" s="230"/>
      <c r="G1" s="230"/>
      <c r="H1" s="230"/>
      <c r="I1" s="230"/>
      <c r="J1" s="230"/>
      <c r="K1" s="230"/>
      <c r="L1" s="230"/>
      <c r="M1" s="231"/>
    </row>
    <row r="2" spans="1:13" ht="15.75" customHeight="1">
      <c r="A2" s="1242" t="s">
        <v>890</v>
      </c>
      <c r="B2" s="233" t="s">
        <v>891</v>
      </c>
      <c r="C2" s="1374" t="s">
        <v>1383</v>
      </c>
      <c r="D2" s="1175"/>
      <c r="E2" s="1175"/>
      <c r="F2" s="1175"/>
      <c r="G2" s="1175"/>
      <c r="H2" s="1175"/>
      <c r="I2" s="1175"/>
      <c r="J2" s="1175"/>
      <c r="K2" s="1175"/>
      <c r="L2" s="1175"/>
      <c r="M2" s="1188"/>
    </row>
    <row r="3" spans="1:13" ht="15.75" customHeight="1">
      <c r="A3" s="1241"/>
      <c r="B3" s="235" t="s">
        <v>982</v>
      </c>
      <c r="C3" s="1297" t="s">
        <v>1328</v>
      </c>
      <c r="D3" s="1175"/>
      <c r="E3" s="1175"/>
      <c r="F3" s="1175"/>
      <c r="G3" s="1175"/>
      <c r="H3" s="1175"/>
      <c r="I3" s="1175"/>
      <c r="J3" s="1175"/>
      <c r="K3" s="1175"/>
      <c r="L3" s="1175"/>
      <c r="M3" s="1188"/>
    </row>
    <row r="4" spans="1:13" ht="15.75" customHeight="1">
      <c r="A4" s="1241"/>
      <c r="B4" s="236" t="s">
        <v>293</v>
      </c>
      <c r="C4" s="345" t="s">
        <v>93</v>
      </c>
      <c r="D4" s="1297" t="s">
        <v>1200</v>
      </c>
      <c r="E4" s="1188"/>
      <c r="F4" s="1302" t="s">
        <v>294</v>
      </c>
      <c r="G4" s="1188"/>
      <c r="H4" s="345">
        <v>27</v>
      </c>
      <c r="I4" s="1297" t="s">
        <v>897</v>
      </c>
      <c r="J4" s="1175"/>
      <c r="K4" s="1175"/>
      <c r="L4" s="1175"/>
      <c r="M4" s="1188"/>
    </row>
    <row r="5" spans="1:13" ht="15.75" customHeight="1">
      <c r="A5" s="1241"/>
      <c r="B5" s="236" t="s">
        <v>898</v>
      </c>
      <c r="C5" s="1303" t="s">
        <v>899</v>
      </c>
      <c r="D5" s="1175"/>
      <c r="E5" s="1175"/>
      <c r="F5" s="1175"/>
      <c r="G5" s="1188"/>
      <c r="H5" s="68"/>
      <c r="I5" s="1306"/>
      <c r="J5" s="1183"/>
      <c r="K5" s="1183"/>
      <c r="L5" s="1183"/>
      <c r="M5" s="1234"/>
    </row>
    <row r="6" spans="1:13" ht="15.75" customHeight="1">
      <c r="A6" s="1241"/>
      <c r="B6" s="236" t="s">
        <v>900</v>
      </c>
      <c r="C6" s="646" t="s">
        <v>901</v>
      </c>
      <c r="D6" s="68"/>
      <c r="E6" s="68"/>
      <c r="F6" s="68"/>
      <c r="G6" s="68"/>
      <c r="H6" s="68"/>
      <c r="I6" s="1235"/>
      <c r="J6" s="1180"/>
      <c r="K6" s="1180"/>
      <c r="L6" s="1180"/>
      <c r="M6" s="1181"/>
    </row>
    <row r="7" spans="1:13" ht="15.75" customHeight="1">
      <c r="A7" s="1241"/>
      <c r="B7" s="235" t="s">
        <v>902</v>
      </c>
      <c r="C7" s="1305" t="s">
        <v>35</v>
      </c>
      <c r="D7" s="1183"/>
      <c r="E7" s="1183"/>
      <c r="F7" s="1183"/>
      <c r="G7" s="1234"/>
      <c r="H7" s="610" t="s">
        <v>297</v>
      </c>
      <c r="I7" s="1398" t="s">
        <v>376</v>
      </c>
      <c r="J7" s="1175"/>
      <c r="K7" s="1175"/>
      <c r="L7" s="1175"/>
      <c r="M7" s="1188"/>
    </row>
    <row r="8" spans="1:13" ht="15.75" customHeight="1">
      <c r="A8" s="1241"/>
      <c r="B8" s="1247" t="s">
        <v>903</v>
      </c>
      <c r="C8" s="1301"/>
      <c r="D8" s="1252"/>
      <c r="E8" s="379"/>
      <c r="F8" s="140"/>
      <c r="G8" s="374"/>
      <c r="H8" s="1457"/>
      <c r="I8" s="1306"/>
      <c r="J8" s="1183"/>
      <c r="K8" s="1183"/>
      <c r="L8" s="1183"/>
      <c r="M8" s="1234"/>
    </row>
    <row r="9" spans="1:13" ht="15.75" customHeight="1">
      <c r="A9" s="1241"/>
      <c r="B9" s="1248"/>
      <c r="C9" s="1250" t="s">
        <v>863</v>
      </c>
      <c r="D9" s="1181"/>
      <c r="E9" s="379"/>
      <c r="F9" s="140"/>
      <c r="G9" s="374"/>
      <c r="H9" s="1248"/>
      <c r="I9" s="1378"/>
      <c r="J9" s="1252"/>
      <c r="K9" s="1252"/>
      <c r="L9" s="1252"/>
      <c r="M9" s="1260"/>
    </row>
    <row r="10" spans="1:13" ht="15.75" customHeight="1">
      <c r="A10" s="1241"/>
      <c r="B10" s="1249"/>
      <c r="C10" s="1258" t="s">
        <v>1058</v>
      </c>
      <c r="D10" s="1188"/>
      <c r="E10" s="387"/>
      <c r="F10" s="375"/>
      <c r="G10" s="376"/>
      <c r="H10" s="1249"/>
      <c r="I10" s="1235"/>
      <c r="J10" s="1180"/>
      <c r="K10" s="1180"/>
      <c r="L10" s="1180"/>
      <c r="M10" s="1181"/>
    </row>
    <row r="11" spans="1:13" ht="15.75" customHeight="1">
      <c r="A11" s="1241"/>
      <c r="B11" s="235" t="s">
        <v>905</v>
      </c>
      <c r="C11" s="1297" t="s">
        <v>1384</v>
      </c>
      <c r="D11" s="1175"/>
      <c r="E11" s="1175"/>
      <c r="F11" s="1175"/>
      <c r="G11" s="1175"/>
      <c r="H11" s="1175"/>
      <c r="I11" s="1175"/>
      <c r="J11" s="1175"/>
      <c r="K11" s="1175"/>
      <c r="L11" s="1175"/>
      <c r="M11" s="1188"/>
    </row>
    <row r="12" spans="1:13" ht="15.75" customHeight="1">
      <c r="A12" s="1241"/>
      <c r="B12" s="235" t="s">
        <v>985</v>
      </c>
      <c r="C12" s="1297" t="s">
        <v>1385</v>
      </c>
      <c r="D12" s="1175"/>
      <c r="E12" s="1175"/>
      <c r="F12" s="1175"/>
      <c r="G12" s="1175"/>
      <c r="H12" s="1175"/>
      <c r="I12" s="1175"/>
      <c r="J12" s="1175"/>
      <c r="K12" s="1175"/>
      <c r="L12" s="1175"/>
      <c r="M12" s="1188"/>
    </row>
    <row r="13" spans="1:13" ht="15.75" customHeight="1">
      <c r="A13" s="1241"/>
      <c r="B13" s="235" t="s">
        <v>987</v>
      </c>
      <c r="C13" s="1270" t="s">
        <v>1386</v>
      </c>
      <c r="D13" s="1175"/>
      <c r="E13" s="1175"/>
      <c r="F13" s="1175"/>
      <c r="G13" s="1175"/>
      <c r="H13" s="1175"/>
      <c r="I13" s="1175"/>
      <c r="J13" s="1175"/>
      <c r="K13" s="1175"/>
      <c r="L13" s="1175"/>
      <c r="M13" s="1188"/>
    </row>
    <row r="14" spans="1:13" ht="15.75" customHeight="1">
      <c r="A14" s="1241"/>
      <c r="B14" s="1244" t="s">
        <v>989</v>
      </c>
      <c r="C14" s="1257" t="s">
        <v>69</v>
      </c>
      <c r="D14" s="1188"/>
      <c r="E14" s="377" t="s">
        <v>108</v>
      </c>
      <c r="F14" s="1297" t="s">
        <v>471</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1387</v>
      </c>
      <c r="D16" s="1175"/>
      <c r="E16" s="1175"/>
      <c r="F16" s="1175"/>
      <c r="G16" s="1175"/>
      <c r="H16" s="1175"/>
      <c r="I16" s="1175"/>
      <c r="J16" s="1175"/>
      <c r="K16" s="1175"/>
      <c r="L16" s="1175"/>
      <c r="M16" s="1188"/>
    </row>
    <row r="17" spans="1:13" ht="15.75" customHeight="1">
      <c r="A17" s="1241"/>
      <c r="B17" s="235" t="s">
        <v>990</v>
      </c>
      <c r="C17" s="1307" t="s">
        <v>1388</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345"/>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345" t="s">
        <v>918</v>
      </c>
      <c r="E23" s="342" t="s">
        <v>919</v>
      </c>
      <c r="F23" s="202" t="s">
        <v>1389</v>
      </c>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992</v>
      </c>
      <c r="K26" s="140"/>
      <c r="L26" s="140"/>
      <c r="M26" s="374"/>
    </row>
    <row r="27" spans="1:13" ht="15.75" customHeight="1">
      <c r="A27" s="1241"/>
      <c r="B27" s="1241"/>
      <c r="C27" s="340" t="s">
        <v>925</v>
      </c>
      <c r="D27" s="68"/>
      <c r="E27" s="140"/>
      <c r="F27" s="342" t="s">
        <v>926</v>
      </c>
      <c r="G27" s="345"/>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210"/>
      <c r="G29" s="371"/>
      <c r="H29" s="371"/>
      <c r="I29" s="371"/>
      <c r="J29" s="371"/>
      <c r="K29" s="371"/>
      <c r="L29" s="371"/>
      <c r="M29" s="372"/>
    </row>
    <row r="30" spans="1:13" ht="15.75" customHeight="1">
      <c r="A30" s="1241"/>
      <c r="B30" s="380"/>
      <c r="C30" s="704" t="s">
        <v>929</v>
      </c>
      <c r="D30" s="350">
        <v>5</v>
      </c>
      <c r="E30" s="140"/>
      <c r="F30" s="438" t="s">
        <v>930</v>
      </c>
      <c r="G30" s="351">
        <v>2022</v>
      </c>
      <c r="H30" s="140"/>
      <c r="I30" s="438" t="s">
        <v>931</v>
      </c>
      <c r="J30" s="346" t="s">
        <v>863</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269" t="s">
        <v>936</v>
      </c>
      <c r="H33" s="386"/>
      <c r="I33" s="210"/>
      <c r="J33" s="386"/>
      <c r="K33" s="386"/>
      <c r="L33" s="140"/>
      <c r="M33" s="374"/>
    </row>
    <row r="34" spans="1:13" ht="15.75" customHeight="1">
      <c r="A34" s="1241"/>
      <c r="B34" s="1309"/>
      <c r="C34" s="387"/>
      <c r="D34" s="388"/>
      <c r="E34" s="389"/>
      <c r="F34" s="375"/>
      <c r="G34" s="389"/>
      <c r="H34" s="389"/>
      <c r="I34" s="375"/>
      <c r="J34" s="389"/>
      <c r="K34" s="389"/>
      <c r="L34" s="375"/>
      <c r="M34" s="376"/>
    </row>
    <row r="35" spans="1:13" ht="15.75" customHeight="1">
      <c r="A35" s="1241"/>
      <c r="B35" s="1308" t="s">
        <v>937</v>
      </c>
      <c r="C35" s="379"/>
      <c r="D35" s="140"/>
      <c r="E35" s="140"/>
      <c r="F35" s="140"/>
      <c r="G35" s="140"/>
      <c r="H35" s="140"/>
      <c r="I35" s="140"/>
      <c r="J35" s="140"/>
      <c r="K35" s="140"/>
      <c r="L35" s="140"/>
      <c r="M35" s="374"/>
    </row>
    <row r="36" spans="1:13" ht="15.75" customHeight="1">
      <c r="A36" s="1241"/>
      <c r="B36" s="1241"/>
      <c r="C36" s="340"/>
      <c r="D36" s="253" t="s">
        <v>938</v>
      </c>
      <c r="E36" s="140"/>
      <c r="F36" s="140" t="s">
        <v>939</v>
      </c>
      <c r="G36" s="140"/>
      <c r="H36" s="140" t="s">
        <v>940</v>
      </c>
      <c r="I36" s="140"/>
      <c r="J36" s="140" t="s">
        <v>941</v>
      </c>
      <c r="K36" s="140"/>
      <c r="L36" s="140" t="s">
        <v>942</v>
      </c>
      <c r="M36" s="374"/>
    </row>
    <row r="37" spans="1:13" ht="15.75" customHeight="1">
      <c r="A37" s="1241"/>
      <c r="B37" s="1241"/>
      <c r="C37" s="379"/>
      <c r="D37" s="68">
        <v>5</v>
      </c>
      <c r="E37" s="346">
        <v>2023</v>
      </c>
      <c r="F37" s="68">
        <v>5</v>
      </c>
      <c r="G37" s="346">
        <v>2024</v>
      </c>
      <c r="H37" s="68">
        <v>5</v>
      </c>
      <c r="I37" s="346">
        <v>2025</v>
      </c>
      <c r="J37" s="68">
        <v>5</v>
      </c>
      <c r="K37" s="346">
        <v>2026</v>
      </c>
      <c r="L37" s="68">
        <v>5</v>
      </c>
      <c r="M37" s="346">
        <v>2027</v>
      </c>
    </row>
    <row r="38" spans="1:13" ht="15.75" customHeight="1">
      <c r="A38" s="1241"/>
      <c r="B38" s="1241"/>
      <c r="C38" s="340"/>
      <c r="D38" s="253" t="s">
        <v>943</v>
      </c>
      <c r="E38" s="140"/>
      <c r="F38" s="140" t="s">
        <v>944</v>
      </c>
      <c r="G38" s="140"/>
      <c r="H38" s="140" t="s">
        <v>945</v>
      </c>
      <c r="I38" s="140"/>
      <c r="J38" s="140" t="s">
        <v>946</v>
      </c>
      <c r="K38" s="140"/>
      <c r="L38" s="140" t="s">
        <v>947</v>
      </c>
      <c r="M38" s="374"/>
    </row>
    <row r="39" spans="1:13" ht="15.75" customHeight="1">
      <c r="A39" s="1241"/>
      <c r="B39" s="1241"/>
      <c r="C39" s="379"/>
      <c r="D39" s="68">
        <v>5</v>
      </c>
      <c r="E39" s="346">
        <v>2028</v>
      </c>
      <c r="F39" s="68">
        <v>5</v>
      </c>
      <c r="G39" s="346">
        <v>2029</v>
      </c>
      <c r="H39" s="68">
        <v>5</v>
      </c>
      <c r="I39" s="346">
        <v>2030</v>
      </c>
      <c r="J39" s="68">
        <v>5</v>
      </c>
      <c r="K39" s="346">
        <v>2031</v>
      </c>
      <c r="L39" s="68">
        <v>5</v>
      </c>
      <c r="M39" s="346">
        <v>2032</v>
      </c>
    </row>
    <row r="40" spans="1:13" ht="15.75" customHeight="1">
      <c r="A40" s="1241"/>
      <c r="B40" s="1241"/>
      <c r="C40" s="340"/>
      <c r="D40" s="253" t="s">
        <v>948</v>
      </c>
      <c r="E40" s="140"/>
      <c r="F40" s="140" t="s">
        <v>949</v>
      </c>
      <c r="G40" s="140"/>
      <c r="H40" s="140" t="s">
        <v>950</v>
      </c>
      <c r="I40" s="140"/>
      <c r="J40" s="140" t="s">
        <v>951</v>
      </c>
      <c r="K40" s="140"/>
      <c r="L40" s="253" t="s">
        <v>952</v>
      </c>
      <c r="M40" s="374"/>
    </row>
    <row r="41" spans="1:13" ht="15.75" customHeight="1">
      <c r="A41" s="1241"/>
      <c r="B41" s="1241"/>
      <c r="C41" s="379"/>
      <c r="D41" s="68">
        <v>5</v>
      </c>
      <c r="E41" s="346">
        <v>2033</v>
      </c>
      <c r="F41" s="68">
        <v>5</v>
      </c>
      <c r="G41" s="346">
        <v>2034</v>
      </c>
      <c r="H41" s="68">
        <v>5</v>
      </c>
      <c r="I41" s="346">
        <v>2035</v>
      </c>
      <c r="J41" s="68">
        <v>5</v>
      </c>
      <c r="K41" s="346">
        <v>2036</v>
      </c>
      <c r="L41" s="68">
        <v>5</v>
      </c>
      <c r="M41" s="346">
        <v>2037</v>
      </c>
    </row>
    <row r="42" spans="1:13" ht="15.75" customHeight="1">
      <c r="A42" s="1241"/>
      <c r="B42" s="1241"/>
      <c r="C42" s="340"/>
      <c r="D42" s="362" t="s">
        <v>953</v>
      </c>
      <c r="E42" s="140"/>
      <c r="F42" s="362" t="s">
        <v>954</v>
      </c>
      <c r="G42" s="140"/>
      <c r="H42" s="362" t="s">
        <v>955</v>
      </c>
      <c r="I42" s="140"/>
      <c r="J42" s="362" t="s">
        <v>957</v>
      </c>
      <c r="K42" s="140"/>
      <c r="L42" s="362"/>
      <c r="M42" s="374"/>
    </row>
    <row r="43" spans="1:13" ht="15.75" customHeight="1">
      <c r="A43" s="1241"/>
      <c r="B43" s="1241"/>
      <c r="C43" s="387"/>
      <c r="D43" s="68">
        <v>5</v>
      </c>
      <c r="E43" s="346">
        <v>2038</v>
      </c>
      <c r="F43" s="68">
        <v>5</v>
      </c>
      <c r="G43" s="346">
        <v>2039</v>
      </c>
      <c r="H43" s="68">
        <v>5</v>
      </c>
      <c r="I43" s="346">
        <v>2040</v>
      </c>
      <c r="J43" s="1454">
        <v>90</v>
      </c>
      <c r="K43" s="1188"/>
      <c r="L43" s="1454"/>
      <c r="M43" s="1188"/>
    </row>
    <row r="44" spans="1:13" ht="15.75" customHeight="1">
      <c r="A44" s="1241"/>
      <c r="B44" s="1241"/>
      <c r="C44" s="705"/>
      <c r="D44" s="706"/>
      <c r="E44" s="705"/>
      <c r="F44" s="706"/>
      <c r="G44" s="705"/>
      <c r="H44" s="707"/>
      <c r="I44" s="705"/>
      <c r="J44" s="707"/>
      <c r="K44" s="705"/>
      <c r="L44" s="707"/>
      <c r="M44" s="705"/>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708" t="s">
        <v>93</v>
      </c>
      <c r="E46" s="708" t="s">
        <v>95</v>
      </c>
      <c r="F46" s="1298" t="s">
        <v>959</v>
      </c>
      <c r="G46" s="1306" t="s">
        <v>103</v>
      </c>
      <c r="H46" s="1183"/>
      <c r="I46" s="1183"/>
      <c r="J46" s="1234"/>
      <c r="K46" s="333" t="s">
        <v>960</v>
      </c>
      <c r="L46" s="1456"/>
      <c r="M46" s="1260"/>
    </row>
    <row r="47" spans="1:13" ht="15.75" customHeight="1">
      <c r="A47" s="1241"/>
      <c r="B47" s="1241"/>
      <c r="C47" s="379"/>
      <c r="D47" s="260" t="s">
        <v>918</v>
      </c>
      <c r="E47" s="68"/>
      <c r="F47" s="1252"/>
      <c r="G47" s="1235"/>
      <c r="H47" s="1180"/>
      <c r="I47" s="1180"/>
      <c r="J47" s="1181"/>
      <c r="K47" s="140"/>
      <c r="L47" s="1252"/>
      <c r="M47" s="1260"/>
    </row>
    <row r="48" spans="1:13" ht="15.75" customHeight="1">
      <c r="A48" s="1241"/>
      <c r="B48" s="1309"/>
      <c r="C48" s="387"/>
      <c r="D48" s="375"/>
      <c r="E48" s="375"/>
      <c r="F48" s="375"/>
      <c r="G48" s="375"/>
      <c r="H48" s="375"/>
      <c r="I48" s="375"/>
      <c r="J48" s="375"/>
      <c r="K48" s="375"/>
      <c r="L48" s="375"/>
      <c r="M48" s="376"/>
    </row>
    <row r="49" spans="1:13" ht="15.75" customHeight="1">
      <c r="A49" s="1241"/>
      <c r="B49" s="235" t="s">
        <v>961</v>
      </c>
      <c r="C49" s="1300" t="s">
        <v>1390</v>
      </c>
      <c r="D49" s="1180"/>
      <c r="E49" s="1180"/>
      <c r="F49" s="1180"/>
      <c r="G49" s="1180"/>
      <c r="H49" s="1180"/>
      <c r="I49" s="1180"/>
      <c r="J49" s="1180"/>
      <c r="K49" s="1180"/>
      <c r="L49" s="1180"/>
      <c r="M49" s="1181"/>
    </row>
    <row r="50" spans="1:13" ht="15.75" customHeight="1">
      <c r="A50" s="1241"/>
      <c r="B50" s="235" t="s">
        <v>996</v>
      </c>
      <c r="C50" s="1297" t="s">
        <v>1391</v>
      </c>
      <c r="D50" s="1175"/>
      <c r="E50" s="1175"/>
      <c r="F50" s="1175"/>
      <c r="G50" s="1175"/>
      <c r="H50" s="1188"/>
      <c r="I50" s="68"/>
      <c r="J50" s="68"/>
      <c r="K50" s="68"/>
      <c r="L50" s="68"/>
      <c r="M50" s="68"/>
    </row>
    <row r="51" spans="1:13" ht="15.75" customHeight="1">
      <c r="A51" s="1241"/>
      <c r="B51" s="235" t="s">
        <v>965</v>
      </c>
      <c r="C51" s="1291">
        <v>30</v>
      </c>
      <c r="D51" s="1175"/>
      <c r="E51" s="1175"/>
      <c r="F51" s="1175"/>
      <c r="G51" s="1175"/>
      <c r="H51" s="1175"/>
      <c r="I51" s="1175"/>
      <c r="J51" s="1175"/>
      <c r="K51" s="1175"/>
      <c r="L51" s="1175"/>
      <c r="M51" s="1188"/>
    </row>
    <row r="52" spans="1:13" ht="15.75" customHeight="1">
      <c r="A52" s="1241"/>
      <c r="B52" s="235" t="s">
        <v>966</v>
      </c>
      <c r="C52" s="1291">
        <v>2022</v>
      </c>
      <c r="D52" s="1175"/>
      <c r="E52" s="1175"/>
      <c r="F52" s="1175"/>
      <c r="G52" s="1175"/>
      <c r="H52" s="1175"/>
      <c r="I52" s="1175"/>
      <c r="J52" s="1175"/>
      <c r="K52" s="1175"/>
      <c r="L52" s="1175"/>
      <c r="M52" s="1188"/>
    </row>
    <row r="53" spans="1:13" ht="15.75" customHeight="1">
      <c r="A53" s="1242" t="s">
        <v>250</v>
      </c>
      <c r="B53" s="284" t="s">
        <v>968</v>
      </c>
      <c r="C53" s="1398" t="s">
        <v>521</v>
      </c>
      <c r="D53" s="1175"/>
      <c r="E53" s="1175"/>
      <c r="F53" s="1175"/>
      <c r="G53" s="1175"/>
      <c r="H53" s="1175"/>
      <c r="I53" s="1175"/>
      <c r="J53" s="1175"/>
      <c r="K53" s="1175"/>
      <c r="L53" s="1175"/>
      <c r="M53" s="1188"/>
    </row>
    <row r="54" spans="1:13" ht="15.75" customHeight="1">
      <c r="A54" s="1241"/>
      <c r="B54" s="284" t="s">
        <v>969</v>
      </c>
      <c r="C54" s="1398" t="s">
        <v>1271</v>
      </c>
      <c r="D54" s="1175"/>
      <c r="E54" s="1175"/>
      <c r="F54" s="1175"/>
      <c r="G54" s="1175"/>
      <c r="H54" s="1175"/>
      <c r="I54" s="1175"/>
      <c r="J54" s="1175"/>
      <c r="K54" s="1175"/>
      <c r="L54" s="1175"/>
      <c r="M54" s="1188"/>
    </row>
    <row r="55" spans="1:13" ht="15.75" customHeight="1">
      <c r="A55" s="1241"/>
      <c r="B55" s="284" t="s">
        <v>971</v>
      </c>
      <c r="C55" s="1398" t="s">
        <v>60</v>
      </c>
      <c r="D55" s="1175"/>
      <c r="E55" s="1175"/>
      <c r="F55" s="1175"/>
      <c r="G55" s="1175"/>
      <c r="H55" s="1175"/>
      <c r="I55" s="1175"/>
      <c r="J55" s="1175"/>
      <c r="K55" s="1175"/>
      <c r="L55" s="1175"/>
      <c r="M55" s="1188"/>
    </row>
    <row r="56" spans="1:13" ht="15.75" customHeight="1">
      <c r="A56" s="1241"/>
      <c r="B56" s="285" t="s">
        <v>972</v>
      </c>
      <c r="C56" s="1398" t="s">
        <v>520</v>
      </c>
      <c r="D56" s="1175"/>
      <c r="E56" s="1175"/>
      <c r="F56" s="1175"/>
      <c r="G56" s="1175"/>
      <c r="H56" s="1175"/>
      <c r="I56" s="1175"/>
      <c r="J56" s="1175"/>
      <c r="K56" s="1175"/>
      <c r="L56" s="1175"/>
      <c r="M56" s="1188"/>
    </row>
    <row r="57" spans="1:13" ht="15.75" customHeight="1">
      <c r="A57" s="1241"/>
      <c r="B57" s="284" t="s">
        <v>973</v>
      </c>
      <c r="C57" s="1421" t="s">
        <v>523</v>
      </c>
      <c r="D57" s="1175"/>
      <c r="E57" s="1175"/>
      <c r="F57" s="1175"/>
      <c r="G57" s="1175"/>
      <c r="H57" s="1175"/>
      <c r="I57" s="1175"/>
      <c r="J57" s="1175"/>
      <c r="K57" s="1175"/>
      <c r="L57" s="1175"/>
      <c r="M57" s="1188"/>
    </row>
    <row r="58" spans="1:13" ht="15.75" customHeight="1">
      <c r="A58" s="1243"/>
      <c r="B58" s="284" t="s">
        <v>974</v>
      </c>
      <c r="C58" s="1398" t="s">
        <v>1392</v>
      </c>
      <c r="D58" s="1175"/>
      <c r="E58" s="1175"/>
      <c r="F58" s="1175"/>
      <c r="G58" s="1175"/>
      <c r="H58" s="1175"/>
      <c r="I58" s="1175"/>
      <c r="J58" s="1175"/>
      <c r="K58" s="1175"/>
      <c r="L58" s="1175"/>
      <c r="M58" s="1188"/>
    </row>
    <row r="59" spans="1:13" ht="15.75" customHeight="1">
      <c r="A59" s="1242" t="s">
        <v>976</v>
      </c>
      <c r="B59" s="286" t="s">
        <v>977</v>
      </c>
      <c r="C59" s="1297" t="s">
        <v>1038</v>
      </c>
      <c r="D59" s="1175"/>
      <c r="E59" s="1175"/>
      <c r="F59" s="1175"/>
      <c r="G59" s="1175"/>
      <c r="H59" s="1175"/>
      <c r="I59" s="1175"/>
      <c r="J59" s="1175"/>
      <c r="K59" s="1175"/>
      <c r="L59" s="1175"/>
      <c r="M59" s="1188"/>
    </row>
    <row r="60" spans="1:13" ht="30" customHeight="1">
      <c r="A60" s="1241"/>
      <c r="B60" s="286" t="s">
        <v>979</v>
      </c>
      <c r="C60" s="1297" t="s">
        <v>980</v>
      </c>
      <c r="D60" s="1175"/>
      <c r="E60" s="1175"/>
      <c r="F60" s="1175"/>
      <c r="G60" s="1175"/>
      <c r="H60" s="1175"/>
      <c r="I60" s="1175"/>
      <c r="J60" s="1175"/>
      <c r="K60" s="1175"/>
      <c r="L60" s="1175"/>
      <c r="M60" s="1188"/>
    </row>
    <row r="61" spans="1:13" ht="30" customHeight="1">
      <c r="A61" s="1241"/>
      <c r="B61" s="287" t="s">
        <v>297</v>
      </c>
      <c r="C61" s="1297"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2">
    <mergeCell ref="A53:A58"/>
    <mergeCell ref="A59:A61"/>
    <mergeCell ref="C58:M58"/>
    <mergeCell ref="C59:M59"/>
    <mergeCell ref="C60:M60"/>
    <mergeCell ref="C61:M61"/>
    <mergeCell ref="C62:M62"/>
    <mergeCell ref="F46:F47"/>
    <mergeCell ref="G46:J47"/>
    <mergeCell ref="L46:M47"/>
    <mergeCell ref="C49:M49"/>
    <mergeCell ref="C57:M57"/>
    <mergeCell ref="C50:H50"/>
    <mergeCell ref="C51:M51"/>
    <mergeCell ref="C52:M52"/>
    <mergeCell ref="C53:M53"/>
    <mergeCell ref="C54:M54"/>
    <mergeCell ref="C55:M55"/>
    <mergeCell ref="C56:M56"/>
    <mergeCell ref="C16:M16"/>
    <mergeCell ref="C17:M17"/>
    <mergeCell ref="F14:M14"/>
    <mergeCell ref="J43:K43"/>
    <mergeCell ref="L43:M43"/>
    <mergeCell ref="C11:M11"/>
    <mergeCell ref="C12:M12"/>
    <mergeCell ref="C13:M13"/>
    <mergeCell ref="C14:D14"/>
    <mergeCell ref="C15:M15"/>
    <mergeCell ref="I5:M6"/>
    <mergeCell ref="I7:M7"/>
    <mergeCell ref="C5:G5"/>
    <mergeCell ref="C7:G7"/>
    <mergeCell ref="C8:D8"/>
    <mergeCell ref="H8:H10"/>
    <mergeCell ref="I8:M10"/>
    <mergeCell ref="C9:D9"/>
    <mergeCell ref="C10:D10"/>
    <mergeCell ref="C2:M2"/>
    <mergeCell ref="C3:M3"/>
    <mergeCell ref="D4:E4"/>
    <mergeCell ref="F4:G4"/>
    <mergeCell ref="I4:M4"/>
    <mergeCell ref="B35:B44"/>
    <mergeCell ref="B45:B48"/>
    <mergeCell ref="A2:A15"/>
    <mergeCell ref="B8:B10"/>
    <mergeCell ref="B14:B15"/>
    <mergeCell ref="A16:A52"/>
    <mergeCell ref="B18:B24"/>
    <mergeCell ref="B25:B28"/>
    <mergeCell ref="B32:B34"/>
  </mergeCells>
  <dataValidations count="1">
    <dataValidation type="list" allowBlank="1" showErrorMessage="1" sqref="I7" xr:uid="{00000000-0002-0000-2700-000003000000}">
      <formula1>INDIRECT($C$7)</formula1>
    </dataValidation>
  </dataValidations>
  <hyperlinks>
    <hyperlink ref="B2" location="'Plan de acción'!A1" display="Nombre del indicador" xr:uid="{00000000-0004-0000-2700-000000000000}"/>
    <hyperlink ref="C57" r:id="rId1" xr:uid="{00000000-0004-0000-27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700-000000000000}">
          <x14:formula1>
            <xm:f>Desplegables!$I$4:$I$18</xm:f>
          </x14:formula1>
          <xm:sqref>C7</xm:sqref>
        </x14:dataValidation>
        <x14:dataValidation type="list" allowBlank="1" showErrorMessage="1" xr:uid="{00000000-0002-0000-2700-000001000000}">
          <x14:formula1>
            <xm:f>Desplegables!$L$24:$L$39</xm:f>
          </x14:formula1>
          <xm:sqref>C14</xm:sqref>
        </x14:dataValidation>
        <x14:dataValidation type="list" allowBlank="1" showErrorMessage="1" xr:uid="{00000000-0002-0000-2700-000002000000}">
          <x14:formula1>
            <xm:f>Desplegables!$B$45:$B$46</xm:f>
          </x14:formula1>
          <xm:sqref>C4</xm:sqref>
        </x14:dataValidation>
        <x14:dataValidation type="list" allowBlank="1" showErrorMessage="1" xr:uid="{00000000-0002-0000-2700-000004000000}">
          <x14:formula1>
            <xm:f>Desplegables!$B$50:$B$52</xm:f>
          </x14:formula1>
          <xm:sqref>G46</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70C0"/>
  </sheetPr>
  <dimension ref="A1:M64"/>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1459" t="s">
        <v>1393</v>
      </c>
      <c r="C1" s="1460"/>
      <c r="D1" s="1460"/>
      <c r="E1" s="1460"/>
      <c r="F1" s="230"/>
      <c r="G1" s="230"/>
      <c r="H1" s="230"/>
      <c r="I1" s="230"/>
      <c r="J1" s="230"/>
      <c r="K1" s="230"/>
      <c r="L1" s="230"/>
      <c r="M1" s="231"/>
    </row>
    <row r="2" spans="1:13" ht="15.75" customHeight="1">
      <c r="A2" s="1242" t="s">
        <v>890</v>
      </c>
      <c r="B2" s="623" t="s">
        <v>891</v>
      </c>
      <c r="C2" s="1374" t="s">
        <v>614</v>
      </c>
      <c r="D2" s="1175"/>
      <c r="E2" s="1175"/>
      <c r="F2" s="1175"/>
      <c r="G2" s="1175"/>
      <c r="H2" s="1175"/>
      <c r="I2" s="1175"/>
      <c r="J2" s="1175"/>
      <c r="K2" s="1175"/>
      <c r="L2" s="1175"/>
      <c r="M2" s="1188"/>
    </row>
    <row r="3" spans="1:13" ht="15.75" customHeight="1">
      <c r="A3" s="1241"/>
      <c r="B3" s="235" t="s">
        <v>982</v>
      </c>
      <c r="C3" s="1297" t="s">
        <v>1328</v>
      </c>
      <c r="D3" s="1175"/>
      <c r="E3" s="1175"/>
      <c r="F3" s="1175"/>
      <c r="G3" s="1175"/>
      <c r="H3" s="1175"/>
      <c r="I3" s="1175"/>
      <c r="J3" s="1175"/>
      <c r="K3" s="1175"/>
      <c r="L3" s="1175"/>
      <c r="M3" s="1188"/>
    </row>
    <row r="4" spans="1:13" ht="15.75" customHeight="1">
      <c r="A4" s="1241"/>
      <c r="B4" s="236" t="s">
        <v>293</v>
      </c>
      <c r="C4" s="345" t="s">
        <v>93</v>
      </c>
      <c r="D4" s="1297" t="s">
        <v>1200</v>
      </c>
      <c r="E4" s="1188"/>
      <c r="F4" s="1302" t="s">
        <v>294</v>
      </c>
      <c r="G4" s="1188"/>
      <c r="H4" s="345">
        <v>27</v>
      </c>
      <c r="I4" s="1297" t="s">
        <v>897</v>
      </c>
      <c r="J4" s="1175"/>
      <c r="K4" s="1175"/>
      <c r="L4" s="1175"/>
      <c r="M4" s="1188"/>
    </row>
    <row r="5" spans="1:13" ht="15.75" customHeight="1">
      <c r="A5" s="1241"/>
      <c r="B5" s="236" t="s">
        <v>898</v>
      </c>
      <c r="C5" s="1374" t="s">
        <v>899</v>
      </c>
      <c r="D5" s="1175"/>
      <c r="E5" s="1175"/>
      <c r="F5" s="1175"/>
      <c r="G5" s="1175"/>
      <c r="H5" s="1175"/>
      <c r="I5" s="1175"/>
      <c r="J5" s="1175"/>
      <c r="K5" s="1175"/>
      <c r="L5" s="1175"/>
      <c r="M5" s="1188"/>
    </row>
    <row r="6" spans="1:13" ht="15.75" customHeight="1">
      <c r="A6" s="1241"/>
      <c r="B6" s="236" t="s">
        <v>900</v>
      </c>
      <c r="C6" s="1458" t="s">
        <v>901</v>
      </c>
      <c r="D6" s="1183"/>
      <c r="E6" s="1183"/>
      <c r="F6" s="1183"/>
      <c r="G6" s="1183"/>
      <c r="H6" s="1183"/>
      <c r="I6" s="1183"/>
      <c r="J6" s="1183"/>
      <c r="K6" s="1183"/>
      <c r="L6" s="1183"/>
      <c r="M6" s="1234"/>
    </row>
    <row r="7" spans="1:13" ht="15.75" customHeight="1">
      <c r="A7" s="1241"/>
      <c r="B7" s="455" t="s">
        <v>902</v>
      </c>
      <c r="C7" s="1398" t="s">
        <v>35</v>
      </c>
      <c r="D7" s="1175"/>
      <c r="E7" s="1406"/>
      <c r="F7" s="1175"/>
      <c r="G7" s="1175"/>
      <c r="H7" s="710" t="s">
        <v>297</v>
      </c>
      <c r="I7" s="1398" t="s">
        <v>376</v>
      </c>
      <c r="J7" s="1175"/>
      <c r="K7" s="1175"/>
      <c r="L7" s="1175"/>
      <c r="M7" s="1188"/>
    </row>
    <row r="8" spans="1:13" ht="15.75" customHeight="1">
      <c r="A8" s="1241"/>
      <c r="B8" s="1308" t="s">
        <v>903</v>
      </c>
      <c r="C8" s="1306"/>
      <c r="D8" s="1183"/>
      <c r="E8" s="1390"/>
      <c r="F8" s="1183"/>
      <c r="G8" s="1183"/>
      <c r="H8" s="1390"/>
      <c r="I8" s="371"/>
      <c r="J8" s="371"/>
      <c r="K8" s="371"/>
      <c r="L8" s="371"/>
      <c r="M8" s="372"/>
    </row>
    <row r="9" spans="1:13" ht="15.75" customHeight="1">
      <c r="A9" s="1241"/>
      <c r="B9" s="1241"/>
      <c r="C9" s="1250" t="s">
        <v>863</v>
      </c>
      <c r="D9" s="1181"/>
      <c r="E9" s="1252"/>
      <c r="F9" s="1252"/>
      <c r="G9" s="1252"/>
      <c r="H9" s="1252"/>
      <c r="I9" s="1251"/>
      <c r="J9" s="1252"/>
      <c r="K9" s="140"/>
      <c r="L9" s="140"/>
      <c r="M9" s="374"/>
    </row>
    <row r="10" spans="1:13" ht="15.75" customHeight="1">
      <c r="A10" s="1241"/>
      <c r="B10" s="1309"/>
      <c r="C10" s="1258" t="s">
        <v>1058</v>
      </c>
      <c r="D10" s="1188"/>
      <c r="E10" s="1180"/>
      <c r="F10" s="1180"/>
      <c r="G10" s="1180"/>
      <c r="H10" s="1180"/>
      <c r="I10" s="1253"/>
      <c r="J10" s="1180"/>
      <c r="K10" s="375"/>
      <c r="L10" s="375"/>
      <c r="M10" s="376"/>
    </row>
    <row r="11" spans="1:13" ht="15.75" customHeight="1">
      <c r="A11" s="1241"/>
      <c r="B11" s="235" t="s">
        <v>905</v>
      </c>
      <c r="C11" s="1297" t="s">
        <v>1394</v>
      </c>
      <c r="D11" s="1175"/>
      <c r="E11" s="1175"/>
      <c r="F11" s="1175"/>
      <c r="G11" s="1175"/>
      <c r="H11" s="1175"/>
      <c r="I11" s="1175"/>
      <c r="J11" s="1175"/>
      <c r="K11" s="1175"/>
      <c r="L11" s="1175"/>
      <c r="M11" s="1188"/>
    </row>
    <row r="12" spans="1:13" ht="15.75" customHeight="1">
      <c r="A12" s="1241"/>
      <c r="B12" s="235" t="s">
        <v>985</v>
      </c>
      <c r="C12" s="1297" t="s">
        <v>1395</v>
      </c>
      <c r="D12" s="1175"/>
      <c r="E12" s="1175"/>
      <c r="F12" s="1175"/>
      <c r="G12" s="1175"/>
      <c r="H12" s="1175"/>
      <c r="I12" s="1175"/>
      <c r="J12" s="1175"/>
      <c r="K12" s="1175"/>
      <c r="L12" s="1175"/>
      <c r="M12" s="1188"/>
    </row>
    <row r="13" spans="1:13" ht="15.75" customHeight="1">
      <c r="A13" s="1241"/>
      <c r="B13" s="235" t="s">
        <v>987</v>
      </c>
      <c r="C13" s="699" t="s">
        <v>1353</v>
      </c>
      <c r="D13" s="711"/>
      <c r="E13" s="711"/>
      <c r="F13" s="711"/>
      <c r="G13" s="711"/>
      <c r="H13" s="711"/>
      <c r="I13" s="711"/>
      <c r="J13" s="711"/>
      <c r="K13" s="711"/>
      <c r="L13" s="711"/>
      <c r="M13" s="712"/>
    </row>
    <row r="14" spans="1:13" ht="15.75" customHeight="1">
      <c r="A14" s="1241"/>
      <c r="B14" s="1244" t="s">
        <v>989</v>
      </c>
      <c r="C14" s="1257" t="s">
        <v>84</v>
      </c>
      <c r="D14" s="1188"/>
      <c r="E14" s="377" t="s">
        <v>108</v>
      </c>
      <c r="F14" s="1297" t="s">
        <v>616</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14</v>
      </c>
      <c r="D16" s="1175"/>
      <c r="E16" s="1175"/>
      <c r="F16" s="1175"/>
      <c r="G16" s="1175"/>
      <c r="H16" s="1175"/>
      <c r="I16" s="1175"/>
      <c r="J16" s="1175"/>
      <c r="K16" s="1175"/>
      <c r="L16" s="1175"/>
      <c r="M16" s="1188"/>
    </row>
    <row r="17" spans="1:13" ht="15.75" customHeight="1">
      <c r="A17" s="1241"/>
      <c r="B17" s="235" t="s">
        <v>990</v>
      </c>
      <c r="C17" s="1458" t="s">
        <v>615</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1396</v>
      </c>
      <c r="H20" s="345"/>
      <c r="I20" s="342" t="s">
        <v>912</v>
      </c>
      <c r="J20" s="345" t="s">
        <v>992</v>
      </c>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c r="E23" s="342" t="s">
        <v>919</v>
      </c>
      <c r="F23" s="375"/>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918</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413</v>
      </c>
      <c r="E30" s="140"/>
      <c r="F30" s="210" t="s">
        <v>930</v>
      </c>
      <c r="G30" s="713">
        <v>44531</v>
      </c>
      <c r="H30" s="140"/>
      <c r="I30" s="210" t="s">
        <v>931</v>
      </c>
      <c r="J30" s="68" t="s">
        <v>1212</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68">
        <v>420</v>
      </c>
      <c r="E37" s="68">
        <v>2023</v>
      </c>
      <c r="F37" s="68">
        <v>420</v>
      </c>
      <c r="G37" s="68">
        <v>2024</v>
      </c>
      <c r="H37" s="68">
        <v>420</v>
      </c>
      <c r="I37" s="68">
        <v>2025</v>
      </c>
      <c r="J37" s="68">
        <v>420</v>
      </c>
      <c r="K37" s="68">
        <v>2026</v>
      </c>
      <c r="L37" s="68">
        <v>420</v>
      </c>
      <c r="M37" s="68">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68">
        <v>420</v>
      </c>
      <c r="E39" s="68">
        <v>2028</v>
      </c>
      <c r="F39" s="68">
        <v>420</v>
      </c>
      <c r="G39" s="68">
        <v>2029</v>
      </c>
      <c r="H39" s="68">
        <v>420</v>
      </c>
      <c r="I39" s="68">
        <v>2030</v>
      </c>
      <c r="J39" s="68">
        <v>420</v>
      </c>
      <c r="K39" s="68">
        <v>2031</v>
      </c>
      <c r="L39" s="68">
        <v>420</v>
      </c>
      <c r="M39" s="68">
        <v>2032</v>
      </c>
    </row>
    <row r="40" spans="1:13" ht="15.75" customHeight="1">
      <c r="A40" s="1241"/>
      <c r="B40" s="1241"/>
      <c r="C40" s="340"/>
      <c r="D40" s="140" t="s">
        <v>948</v>
      </c>
      <c r="E40" s="140"/>
      <c r="F40" s="140" t="s">
        <v>949</v>
      </c>
      <c r="G40" s="140"/>
      <c r="H40" s="140" t="s">
        <v>950</v>
      </c>
      <c r="I40" s="140"/>
      <c r="J40" s="140" t="s">
        <v>951</v>
      </c>
      <c r="K40" s="140"/>
      <c r="L40" s="140" t="s">
        <v>952</v>
      </c>
      <c r="M40" s="374"/>
    </row>
    <row r="41" spans="1:13" ht="15.75" customHeight="1">
      <c r="A41" s="1241"/>
      <c r="B41" s="1241"/>
      <c r="C41" s="340"/>
      <c r="D41" s="68">
        <v>420</v>
      </c>
      <c r="E41" s="68">
        <v>2033</v>
      </c>
      <c r="F41" s="68">
        <v>420</v>
      </c>
      <c r="G41" s="68">
        <v>2034</v>
      </c>
      <c r="H41" s="68">
        <v>420</v>
      </c>
      <c r="I41" s="68">
        <v>2035</v>
      </c>
      <c r="J41" s="68">
        <v>420</v>
      </c>
      <c r="K41" s="68">
        <v>2036</v>
      </c>
      <c r="L41" s="68">
        <v>420</v>
      </c>
      <c r="M41" s="68">
        <v>2037</v>
      </c>
    </row>
    <row r="42" spans="1:13" ht="15.75" customHeight="1">
      <c r="A42" s="1241"/>
      <c r="B42" s="1241"/>
      <c r="C42" s="340"/>
      <c r="D42" s="253" t="s">
        <v>953</v>
      </c>
      <c r="E42" s="140"/>
      <c r="F42" s="253" t="s">
        <v>1323</v>
      </c>
      <c r="G42" s="140"/>
      <c r="H42" s="140" t="s">
        <v>955</v>
      </c>
      <c r="I42" s="140"/>
      <c r="J42" s="140" t="s">
        <v>1397</v>
      </c>
      <c r="K42" s="140"/>
      <c r="L42" s="394"/>
      <c r="M42" s="374"/>
    </row>
    <row r="43" spans="1:13" ht="15.75" customHeight="1">
      <c r="A43" s="1241"/>
      <c r="B43" s="1241"/>
      <c r="C43" s="340"/>
      <c r="D43" s="68">
        <v>420</v>
      </c>
      <c r="E43" s="68">
        <v>2038</v>
      </c>
      <c r="F43" s="68">
        <v>420</v>
      </c>
      <c r="G43" s="498">
        <v>2039</v>
      </c>
      <c r="H43" s="68">
        <v>420</v>
      </c>
      <c r="I43" s="467">
        <v>2040</v>
      </c>
      <c r="J43" s="68">
        <v>7560</v>
      </c>
      <c r="K43" s="68">
        <v>2040</v>
      </c>
      <c r="L43" s="394"/>
      <c r="M43" s="374"/>
    </row>
    <row r="44" spans="1:13" ht="15.75" customHeight="1">
      <c r="A44" s="1241"/>
      <c r="B44" s="1241"/>
      <c r="C44" s="340"/>
      <c r="D44" s="394"/>
      <c r="E44" s="140"/>
      <c r="F44" s="279"/>
      <c r="G44" s="279"/>
      <c r="H44" s="279"/>
      <c r="I44" s="279"/>
      <c r="J44" s="394"/>
      <c r="K44" s="140"/>
      <c r="L44" s="394"/>
      <c r="M44" s="374"/>
    </row>
    <row r="45" spans="1:13" ht="15.75" customHeight="1">
      <c r="A45" s="1241"/>
      <c r="B45" s="1241"/>
      <c r="C45" s="340"/>
      <c r="D45" s="394"/>
      <c r="E45" s="140"/>
      <c r="F45" s="279"/>
      <c r="G45" s="279"/>
      <c r="H45" s="279"/>
      <c r="I45" s="279"/>
      <c r="J45" s="394"/>
      <c r="K45" s="140"/>
      <c r="L45" s="394"/>
      <c r="M45" s="374"/>
    </row>
    <row r="46" spans="1:13" ht="15.75" customHeight="1">
      <c r="A46" s="1241"/>
      <c r="B46" s="1241"/>
      <c r="C46" s="379"/>
      <c r="D46" s="362"/>
      <c r="E46" s="140"/>
      <c r="F46" s="362"/>
      <c r="G46" s="140"/>
      <c r="H46" s="394"/>
      <c r="I46" s="140"/>
      <c r="J46" s="394"/>
      <c r="K46" s="140"/>
      <c r="L46" s="394"/>
      <c r="M46" s="374"/>
    </row>
    <row r="47" spans="1:13" ht="18" customHeight="1">
      <c r="A47" s="1241"/>
      <c r="B47" s="1308" t="s">
        <v>958</v>
      </c>
      <c r="C47" s="369"/>
      <c r="D47" s="371"/>
      <c r="E47" s="371"/>
      <c r="F47" s="371"/>
      <c r="G47" s="371"/>
      <c r="H47" s="371"/>
      <c r="I47" s="371"/>
      <c r="J47" s="371"/>
      <c r="K47" s="371"/>
      <c r="L47" s="371"/>
      <c r="M47" s="372"/>
    </row>
    <row r="48" spans="1:13" ht="15.75" customHeight="1">
      <c r="A48" s="1241"/>
      <c r="B48" s="1241"/>
      <c r="C48" s="379"/>
      <c r="D48" s="708" t="s">
        <v>93</v>
      </c>
      <c r="E48" s="708" t="s">
        <v>95</v>
      </c>
      <c r="F48" s="1298" t="s">
        <v>959</v>
      </c>
      <c r="G48" s="1306" t="s">
        <v>103</v>
      </c>
      <c r="H48" s="1183"/>
      <c r="I48" s="1183"/>
      <c r="J48" s="1234"/>
      <c r="K48" s="333" t="s">
        <v>960</v>
      </c>
      <c r="L48" s="1456"/>
      <c r="M48" s="1260"/>
    </row>
    <row r="49" spans="1:13" ht="15.75" customHeight="1">
      <c r="A49" s="1241"/>
      <c r="B49" s="1241"/>
      <c r="C49" s="379"/>
      <c r="D49" s="260" t="s">
        <v>918</v>
      </c>
      <c r="E49" s="68"/>
      <c r="F49" s="1252"/>
      <c r="G49" s="1235"/>
      <c r="H49" s="1180"/>
      <c r="I49" s="1180"/>
      <c r="J49" s="1181"/>
      <c r="K49" s="140"/>
      <c r="L49" s="1180"/>
      <c r="M49" s="1181"/>
    </row>
    <row r="50" spans="1:13" ht="15.75" customHeight="1">
      <c r="A50" s="1241"/>
      <c r="B50" s="1309"/>
      <c r="C50" s="387"/>
      <c r="D50" s="375"/>
      <c r="E50" s="375"/>
      <c r="F50" s="375"/>
      <c r="G50" s="375"/>
      <c r="H50" s="375"/>
      <c r="I50" s="375"/>
      <c r="J50" s="375"/>
      <c r="K50" s="375"/>
      <c r="L50" s="375"/>
      <c r="M50" s="376"/>
    </row>
    <row r="51" spans="1:13" ht="15.75" customHeight="1">
      <c r="A51" s="1241"/>
      <c r="B51" s="235" t="s">
        <v>961</v>
      </c>
      <c r="C51" s="1300" t="s">
        <v>1398</v>
      </c>
      <c r="D51" s="1180"/>
      <c r="E51" s="1180"/>
      <c r="F51" s="1180"/>
      <c r="G51" s="1180"/>
      <c r="H51" s="1180"/>
      <c r="I51" s="1180"/>
      <c r="J51" s="1180"/>
      <c r="K51" s="1180"/>
      <c r="L51" s="1180"/>
      <c r="M51" s="1181"/>
    </row>
    <row r="52" spans="1:13" ht="15.75" customHeight="1">
      <c r="A52" s="1241"/>
      <c r="B52" s="235" t="s">
        <v>996</v>
      </c>
      <c r="C52" s="1297" t="s">
        <v>1399</v>
      </c>
      <c r="D52" s="1175"/>
      <c r="E52" s="1175"/>
      <c r="F52" s="1175"/>
      <c r="G52" s="1175"/>
      <c r="H52" s="1175"/>
      <c r="I52" s="1175"/>
      <c r="J52" s="1175"/>
      <c r="K52" s="1175"/>
      <c r="L52" s="1175"/>
      <c r="M52" s="1188"/>
    </row>
    <row r="53" spans="1:13" ht="15.75" customHeight="1">
      <c r="A53" s="1241"/>
      <c r="B53" s="235" t="s">
        <v>965</v>
      </c>
      <c r="C53" s="1270">
        <v>30</v>
      </c>
      <c r="D53" s="1175"/>
      <c r="E53" s="1175"/>
      <c r="F53" s="1175"/>
      <c r="G53" s="1175"/>
      <c r="H53" s="1175"/>
      <c r="I53" s="1175"/>
      <c r="J53" s="1175"/>
      <c r="K53" s="1175"/>
      <c r="L53" s="1175"/>
      <c r="M53" s="1188"/>
    </row>
    <row r="54" spans="1:13" ht="15.75" customHeight="1">
      <c r="A54" s="1241"/>
      <c r="B54" s="235" t="s">
        <v>966</v>
      </c>
      <c r="C54" s="1339">
        <v>2021</v>
      </c>
      <c r="D54" s="1175"/>
      <c r="E54" s="1175"/>
      <c r="F54" s="1175"/>
      <c r="G54" s="1175"/>
      <c r="H54" s="1175"/>
      <c r="I54" s="1175"/>
      <c r="J54" s="1175"/>
      <c r="K54" s="1175"/>
      <c r="L54" s="1175"/>
      <c r="M54" s="1188"/>
    </row>
    <row r="55" spans="1:13" ht="15.75" customHeight="1">
      <c r="A55" s="1242" t="s">
        <v>250</v>
      </c>
      <c r="B55" s="284" t="s">
        <v>968</v>
      </c>
      <c r="C55" s="1297" t="s">
        <v>378</v>
      </c>
      <c r="D55" s="1175"/>
      <c r="E55" s="1175"/>
      <c r="F55" s="1175"/>
      <c r="G55" s="1175"/>
      <c r="H55" s="1175"/>
      <c r="I55" s="1175"/>
      <c r="J55" s="1175"/>
      <c r="K55" s="1175"/>
      <c r="L55" s="1175"/>
      <c r="M55" s="1188"/>
    </row>
    <row r="56" spans="1:13" ht="15.75" customHeight="1">
      <c r="A56" s="1241"/>
      <c r="B56" s="284" t="s">
        <v>969</v>
      </c>
      <c r="C56" s="1297" t="s">
        <v>1361</v>
      </c>
      <c r="D56" s="1175"/>
      <c r="E56" s="1175"/>
      <c r="F56" s="1175"/>
      <c r="G56" s="1175"/>
      <c r="H56" s="1175"/>
      <c r="I56" s="1175"/>
      <c r="J56" s="1175"/>
      <c r="K56" s="1175"/>
      <c r="L56" s="1175"/>
      <c r="M56" s="1188"/>
    </row>
    <row r="57" spans="1:13" ht="15.75" customHeight="1">
      <c r="A57" s="1241"/>
      <c r="B57" s="284" t="s">
        <v>971</v>
      </c>
      <c r="C57" s="1297" t="s">
        <v>60</v>
      </c>
      <c r="D57" s="1175"/>
      <c r="E57" s="1175"/>
      <c r="F57" s="1175"/>
      <c r="G57" s="1175"/>
      <c r="H57" s="1175"/>
      <c r="I57" s="1175"/>
      <c r="J57" s="1175"/>
      <c r="K57" s="1175"/>
      <c r="L57" s="1175"/>
      <c r="M57" s="1188"/>
    </row>
    <row r="58" spans="1:13" ht="15.75" customHeight="1">
      <c r="A58" s="1241"/>
      <c r="B58" s="285" t="s">
        <v>972</v>
      </c>
      <c r="C58" s="1297" t="s">
        <v>377</v>
      </c>
      <c r="D58" s="1175"/>
      <c r="E58" s="1175"/>
      <c r="F58" s="1175"/>
      <c r="G58" s="1175"/>
      <c r="H58" s="1175"/>
      <c r="I58" s="1175"/>
      <c r="J58" s="1175"/>
      <c r="K58" s="1175"/>
      <c r="L58" s="1175"/>
      <c r="M58" s="1188"/>
    </row>
    <row r="59" spans="1:13" ht="15.75" customHeight="1">
      <c r="A59" s="1241"/>
      <c r="B59" s="284" t="s">
        <v>973</v>
      </c>
      <c r="C59" s="1311" t="s">
        <v>380</v>
      </c>
      <c r="D59" s="1175"/>
      <c r="E59" s="1175"/>
      <c r="F59" s="1175"/>
      <c r="G59" s="1175"/>
      <c r="H59" s="1175"/>
      <c r="I59" s="1175"/>
      <c r="J59" s="1175"/>
      <c r="K59" s="1175"/>
      <c r="L59" s="1175"/>
      <c r="M59" s="1188"/>
    </row>
    <row r="60" spans="1:13" ht="15.75" customHeight="1">
      <c r="A60" s="1243"/>
      <c r="B60" s="284" t="s">
        <v>974</v>
      </c>
      <c r="C60" s="1297" t="s">
        <v>975</v>
      </c>
      <c r="D60" s="1175"/>
      <c r="E60" s="1175"/>
      <c r="F60" s="1175"/>
      <c r="G60" s="1175"/>
      <c r="H60" s="1175"/>
      <c r="I60" s="1175"/>
      <c r="J60" s="1175"/>
      <c r="K60" s="1175"/>
      <c r="L60" s="1175"/>
      <c r="M60" s="1188"/>
    </row>
    <row r="61" spans="1:13" ht="15.75" customHeight="1">
      <c r="A61" s="1242" t="s">
        <v>976</v>
      </c>
      <c r="B61" s="286" t="s">
        <v>977</v>
      </c>
      <c r="C61" s="1297" t="s">
        <v>1038</v>
      </c>
      <c r="D61" s="1175"/>
      <c r="E61" s="1175"/>
      <c r="F61" s="1175"/>
      <c r="G61" s="1175"/>
      <c r="H61" s="1175"/>
      <c r="I61" s="1175"/>
      <c r="J61" s="1175"/>
      <c r="K61" s="1175"/>
      <c r="L61" s="1175"/>
      <c r="M61" s="1188"/>
    </row>
    <row r="62" spans="1:13" ht="30" customHeight="1">
      <c r="A62" s="1241"/>
      <c r="B62" s="286" t="s">
        <v>979</v>
      </c>
      <c r="C62" s="1297" t="s">
        <v>980</v>
      </c>
      <c r="D62" s="1175"/>
      <c r="E62" s="1175"/>
      <c r="F62" s="1175"/>
      <c r="G62" s="1175"/>
      <c r="H62" s="1175"/>
      <c r="I62" s="1175"/>
      <c r="J62" s="1175"/>
      <c r="K62" s="1175"/>
      <c r="L62" s="1175"/>
      <c r="M62" s="1188"/>
    </row>
    <row r="63" spans="1:13" ht="30" customHeight="1">
      <c r="A63" s="1241"/>
      <c r="B63" s="287" t="s">
        <v>297</v>
      </c>
      <c r="C63" s="1297" t="s">
        <v>376</v>
      </c>
      <c r="D63" s="1175"/>
      <c r="E63" s="1175"/>
      <c r="F63" s="1175"/>
      <c r="G63" s="1175"/>
      <c r="H63" s="1175"/>
      <c r="I63" s="1175"/>
      <c r="J63" s="1175"/>
      <c r="K63" s="1175"/>
      <c r="L63" s="1175"/>
      <c r="M63" s="1188"/>
    </row>
    <row r="64" spans="1:13" ht="15.75" customHeight="1">
      <c r="A64" s="288" t="s">
        <v>254</v>
      </c>
      <c r="B64" s="714" t="s">
        <v>254</v>
      </c>
      <c r="C64" s="1270" t="s">
        <v>1400</v>
      </c>
      <c r="D64" s="1175"/>
      <c r="E64" s="1175"/>
      <c r="F64" s="1175"/>
      <c r="G64" s="1175"/>
      <c r="H64" s="1175"/>
      <c r="I64" s="1175"/>
      <c r="J64" s="1175"/>
      <c r="K64" s="1175"/>
      <c r="L64" s="1175"/>
      <c r="M64" s="1188"/>
    </row>
  </sheetData>
  <mergeCells count="53">
    <mergeCell ref="C58:M58"/>
    <mergeCell ref="C59:M59"/>
    <mergeCell ref="C53:M53"/>
    <mergeCell ref="C54:M54"/>
    <mergeCell ref="C55:M55"/>
    <mergeCell ref="C56:M56"/>
    <mergeCell ref="C57:M57"/>
    <mergeCell ref="C60:M60"/>
    <mergeCell ref="C61:M61"/>
    <mergeCell ref="C62:M62"/>
    <mergeCell ref="C63:M63"/>
    <mergeCell ref="C64:M64"/>
    <mergeCell ref="F48:F49"/>
    <mergeCell ref="G48:J49"/>
    <mergeCell ref="L48:M49"/>
    <mergeCell ref="C51:M51"/>
    <mergeCell ref="C52:M52"/>
    <mergeCell ref="C16:M16"/>
    <mergeCell ref="C17:M17"/>
    <mergeCell ref="I9:J9"/>
    <mergeCell ref="I10:J10"/>
    <mergeCell ref="C11:M11"/>
    <mergeCell ref="C12:M12"/>
    <mergeCell ref="C14:D14"/>
    <mergeCell ref="F14:M14"/>
    <mergeCell ref="C15:M15"/>
    <mergeCell ref="I7:M7"/>
    <mergeCell ref="C7:D7"/>
    <mergeCell ref="E7:G7"/>
    <mergeCell ref="C8:D8"/>
    <mergeCell ref="E8:G10"/>
    <mergeCell ref="H8:H10"/>
    <mergeCell ref="C9:D9"/>
    <mergeCell ref="C10:D10"/>
    <mergeCell ref="C5:M5"/>
    <mergeCell ref="C6:M6"/>
    <mergeCell ref="B1:E1"/>
    <mergeCell ref="C2:M2"/>
    <mergeCell ref="C3:M3"/>
    <mergeCell ref="D4:E4"/>
    <mergeCell ref="F4:G4"/>
    <mergeCell ref="I4:M4"/>
    <mergeCell ref="A55:A60"/>
    <mergeCell ref="A61:A63"/>
    <mergeCell ref="A2:A15"/>
    <mergeCell ref="B8:B10"/>
    <mergeCell ref="B14:B15"/>
    <mergeCell ref="A16:A54"/>
    <mergeCell ref="B18:B24"/>
    <mergeCell ref="B25:B28"/>
    <mergeCell ref="B32:B34"/>
    <mergeCell ref="B35:B46"/>
    <mergeCell ref="B47:B50"/>
  </mergeCells>
  <dataValidations count="1">
    <dataValidation type="list" allowBlank="1" showErrorMessage="1" sqref="I7" xr:uid="{00000000-0002-0000-2800-000003000000}">
      <formula1>INDIRECT($C$7)</formula1>
    </dataValidation>
  </dataValidations>
  <hyperlinks>
    <hyperlink ref="B2" location="'Plan de acción'!A1" display="Nombre del indicador" xr:uid="{00000000-0004-0000-2800-000000000000}"/>
    <hyperlink ref="C59" r:id="rId1" xr:uid="{00000000-0004-0000-28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800-000000000000}">
          <x14:formula1>
            <xm:f>Desplegables!$I$4:$I$18</xm:f>
          </x14:formula1>
          <xm:sqref>C7</xm:sqref>
        </x14:dataValidation>
        <x14:dataValidation type="list" allowBlank="1" showErrorMessage="1" xr:uid="{00000000-0002-0000-2800-000001000000}">
          <x14:formula1>
            <xm:f>Desplegables!$L$24:$L$39</xm:f>
          </x14:formula1>
          <xm:sqref>C14</xm:sqref>
        </x14:dataValidation>
        <x14:dataValidation type="list" allowBlank="1" showErrorMessage="1" xr:uid="{00000000-0002-0000-2800-000002000000}">
          <x14:formula1>
            <xm:f>Desplegables!$B$45:$B$46</xm:f>
          </x14:formula1>
          <xm:sqref>C4</xm:sqref>
        </x14:dataValidation>
        <x14:dataValidation type="list" allowBlank="1" showErrorMessage="1" xr:uid="{00000000-0002-0000-2800-000004000000}">
          <x14:formula1>
            <xm:f>Desplegables!$B$50:$B$52</xm:f>
          </x14:formula1>
          <xm:sqref>G48</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1401</v>
      </c>
      <c r="C1" s="230"/>
      <c r="D1" s="230"/>
      <c r="E1" s="230"/>
      <c r="F1" s="230"/>
      <c r="G1" s="230"/>
      <c r="H1" s="230"/>
      <c r="I1" s="230"/>
      <c r="J1" s="230"/>
      <c r="K1" s="230"/>
      <c r="L1" s="230"/>
      <c r="M1" s="231"/>
    </row>
    <row r="2" spans="1:13" ht="15.75" customHeight="1">
      <c r="A2" s="1242" t="s">
        <v>890</v>
      </c>
      <c r="B2" s="233" t="s">
        <v>891</v>
      </c>
      <c r="C2" s="1297" t="s">
        <v>619</v>
      </c>
      <c r="D2" s="1175"/>
      <c r="E2" s="1175"/>
      <c r="F2" s="1175"/>
      <c r="G2" s="1175"/>
      <c r="H2" s="1175"/>
      <c r="I2" s="1175"/>
      <c r="J2" s="1175"/>
      <c r="K2" s="1175"/>
      <c r="L2" s="1175"/>
      <c r="M2" s="1188"/>
    </row>
    <row r="3" spans="1:13" ht="15.75" customHeight="1">
      <c r="A3" s="1241"/>
      <c r="B3" s="235" t="s">
        <v>982</v>
      </c>
      <c r="C3" s="1312" t="s">
        <v>1328</v>
      </c>
      <c r="D3" s="1175"/>
      <c r="E3" s="1175"/>
      <c r="F3" s="1175"/>
      <c r="G3" s="1175"/>
      <c r="H3" s="1175"/>
      <c r="I3" s="1175"/>
      <c r="J3" s="1175"/>
      <c r="K3" s="1175"/>
      <c r="L3" s="1175"/>
      <c r="M3" s="1188"/>
    </row>
    <row r="4" spans="1:13" ht="31.5" customHeight="1">
      <c r="A4" s="1241"/>
      <c r="B4" s="236" t="s">
        <v>293</v>
      </c>
      <c r="C4" s="68" t="s">
        <v>93</v>
      </c>
      <c r="D4" s="1297" t="s">
        <v>1200</v>
      </c>
      <c r="E4" s="1188"/>
      <c r="F4" s="1302" t="s">
        <v>294</v>
      </c>
      <c r="G4" s="1188"/>
      <c r="H4" s="351">
        <v>27</v>
      </c>
      <c r="I4" s="1465" t="s">
        <v>1402</v>
      </c>
      <c r="J4" s="1180"/>
      <c r="K4" s="1180"/>
      <c r="L4" s="1180"/>
      <c r="M4" s="1181"/>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1270"/>
      <c r="D6" s="1175"/>
      <c r="E6" s="1175"/>
      <c r="F6" s="1175"/>
      <c r="G6" s="1175"/>
      <c r="H6" s="1175"/>
      <c r="I6" s="1175"/>
      <c r="J6" s="1175"/>
      <c r="K6" s="1175"/>
      <c r="L6" s="1175"/>
      <c r="M6" s="1188"/>
    </row>
    <row r="7" spans="1:13" ht="15.75" customHeight="1">
      <c r="A7" s="1241"/>
      <c r="B7" s="235" t="s">
        <v>902</v>
      </c>
      <c r="C7" s="1305" t="s">
        <v>35</v>
      </c>
      <c r="D7" s="1183"/>
      <c r="E7" s="1183"/>
      <c r="F7" s="1183"/>
      <c r="G7" s="1234"/>
      <c r="H7" s="370" t="s">
        <v>297</v>
      </c>
      <c r="I7" s="1305" t="s">
        <v>71</v>
      </c>
      <c r="J7" s="1183"/>
      <c r="K7" s="1183"/>
      <c r="L7" s="1183"/>
      <c r="M7" s="1234"/>
    </row>
    <row r="8" spans="1:13" ht="15.75" customHeight="1">
      <c r="A8" s="1241"/>
      <c r="B8" s="1308" t="s">
        <v>903</v>
      </c>
      <c r="C8" s="369"/>
      <c r="D8" s="371"/>
      <c r="E8" s="371"/>
      <c r="F8" s="371"/>
      <c r="G8" s="371"/>
      <c r="H8" s="371"/>
      <c r="I8" s="371"/>
      <c r="J8" s="371"/>
      <c r="K8" s="371"/>
      <c r="L8" s="371"/>
      <c r="M8" s="372"/>
    </row>
    <row r="9" spans="1:13" ht="15.75" customHeight="1">
      <c r="A9" s="1241"/>
      <c r="B9" s="1241"/>
      <c r="C9" s="1319"/>
      <c r="D9" s="1252"/>
      <c r="E9" s="1253" t="s">
        <v>71</v>
      </c>
      <c r="F9" s="1180"/>
      <c r="G9" s="1180"/>
      <c r="H9" s="1180"/>
      <c r="I9" s="1251"/>
      <c r="J9" s="1252"/>
      <c r="K9" s="373" t="s">
        <v>863</v>
      </c>
      <c r="L9" s="140"/>
      <c r="M9" s="374"/>
    </row>
    <row r="10" spans="1:13" ht="15.75" customHeight="1">
      <c r="A10" s="1241"/>
      <c r="B10" s="1309"/>
      <c r="C10" s="1250"/>
      <c r="D10" s="1180"/>
      <c r="E10" s="1462" t="s">
        <v>1058</v>
      </c>
      <c r="F10" s="1180"/>
      <c r="G10" s="1180"/>
      <c r="H10" s="1180"/>
      <c r="I10" s="1253"/>
      <c r="J10" s="1180"/>
      <c r="K10" s="373" t="s">
        <v>297</v>
      </c>
      <c r="L10" s="375"/>
      <c r="M10" s="376"/>
    </row>
    <row r="11" spans="1:13" ht="15.75" customHeight="1">
      <c r="A11" s="1241"/>
      <c r="B11" s="235" t="s">
        <v>905</v>
      </c>
      <c r="C11" s="1400" t="s">
        <v>1403</v>
      </c>
      <c r="D11" s="1180"/>
      <c r="E11" s="1180"/>
      <c r="F11" s="1180"/>
      <c r="G11" s="1180"/>
      <c r="H11" s="1180"/>
      <c r="I11" s="1180"/>
      <c r="J11" s="1180"/>
      <c r="K11" s="1180"/>
      <c r="L11" s="1180"/>
      <c r="M11" s="1181"/>
    </row>
    <row r="12" spans="1:13" ht="15.75" customHeight="1">
      <c r="A12" s="1241"/>
      <c r="B12" s="235" t="s">
        <v>985</v>
      </c>
      <c r="C12" s="1297" t="s">
        <v>1404</v>
      </c>
      <c r="D12" s="1175"/>
      <c r="E12" s="1175"/>
      <c r="F12" s="1175"/>
      <c r="G12" s="1175"/>
      <c r="H12" s="1175"/>
      <c r="I12" s="1175"/>
      <c r="J12" s="1175"/>
      <c r="K12" s="1188"/>
      <c r="L12" s="68"/>
      <c r="M12" s="68"/>
    </row>
    <row r="13" spans="1:13" ht="15.75" customHeight="1">
      <c r="A13" s="1241"/>
      <c r="B13" s="235" t="s">
        <v>987</v>
      </c>
      <c r="C13" s="699" t="s">
        <v>1353</v>
      </c>
      <c r="D13" s="502"/>
      <c r="E13" s="502"/>
      <c r="F13" s="502"/>
      <c r="G13" s="502"/>
      <c r="H13" s="502"/>
      <c r="I13" s="502"/>
      <c r="J13" s="502"/>
      <c r="K13" s="502"/>
      <c r="L13" s="502"/>
      <c r="M13" s="498"/>
    </row>
    <row r="14" spans="1:13" ht="15.75" customHeight="1">
      <c r="A14" s="1241"/>
      <c r="B14" s="1244" t="s">
        <v>989</v>
      </c>
      <c r="C14" s="1312" t="s">
        <v>72</v>
      </c>
      <c r="D14" s="1188"/>
      <c r="E14" s="377" t="s">
        <v>108</v>
      </c>
      <c r="F14" s="1257" t="s">
        <v>622</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70" t="s">
        <v>11</v>
      </c>
      <c r="D16" s="1175"/>
      <c r="E16" s="1175"/>
      <c r="F16" s="1175"/>
      <c r="G16" s="1175"/>
      <c r="H16" s="1175"/>
      <c r="I16" s="1175"/>
      <c r="J16" s="1175"/>
      <c r="K16" s="1175"/>
      <c r="L16" s="1175"/>
      <c r="M16" s="1188"/>
    </row>
    <row r="17" spans="1:13" ht="15.75" customHeight="1">
      <c r="A17" s="1241"/>
      <c r="B17" s="235" t="s">
        <v>990</v>
      </c>
      <c r="C17" s="1306" t="s">
        <v>620</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345"/>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t="s">
        <v>918</v>
      </c>
      <c r="E23" s="342" t="s">
        <v>919</v>
      </c>
      <c r="F23" s="375" t="s">
        <v>1405</v>
      </c>
      <c r="G23" s="375"/>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t="s">
        <v>918</v>
      </c>
      <c r="H26" s="140"/>
      <c r="I26" s="342" t="s">
        <v>924</v>
      </c>
      <c r="J26" s="68"/>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87"/>
      <c r="D28" s="375"/>
      <c r="E28" s="375"/>
      <c r="F28" s="375"/>
      <c r="G28" s="375"/>
      <c r="H28" s="375"/>
      <c r="I28" s="375"/>
      <c r="J28" s="375"/>
      <c r="K28" s="375"/>
      <c r="L28" s="375"/>
      <c r="M28" s="376"/>
    </row>
    <row r="29" spans="1:13" ht="15.75" customHeight="1">
      <c r="A29" s="1241"/>
      <c r="B29" s="380" t="s">
        <v>928</v>
      </c>
      <c r="C29" s="369"/>
      <c r="D29" s="631"/>
      <c r="E29" s="371"/>
      <c r="F29" s="371"/>
      <c r="G29" s="631"/>
      <c r="H29" s="371"/>
      <c r="I29" s="140"/>
      <c r="J29" s="140"/>
      <c r="K29" s="140"/>
      <c r="L29" s="140"/>
      <c r="M29" s="374"/>
    </row>
    <row r="30" spans="1:13" ht="15.75" customHeight="1">
      <c r="A30" s="1241"/>
      <c r="B30" s="380"/>
      <c r="C30" s="349" t="s">
        <v>929</v>
      </c>
      <c r="D30" s="715">
        <v>58</v>
      </c>
      <c r="E30" s="140"/>
      <c r="F30" s="306" t="s">
        <v>930</v>
      </c>
      <c r="G30" s="716">
        <v>44926</v>
      </c>
      <c r="H30" s="140"/>
      <c r="I30" s="210" t="s">
        <v>931</v>
      </c>
      <c r="J30" s="1312" t="s">
        <v>1406</v>
      </c>
      <c r="K30" s="1175"/>
      <c r="L30" s="1188"/>
      <c r="M30" s="374"/>
    </row>
    <row r="31" spans="1:13" ht="15.75" customHeight="1">
      <c r="A31" s="1241"/>
      <c r="B31" s="382"/>
      <c r="C31" s="387"/>
      <c r="D31" s="375"/>
      <c r="E31" s="375"/>
      <c r="F31" s="375"/>
      <c r="G31" s="375"/>
      <c r="H31" s="375"/>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269" t="s">
        <v>936</v>
      </c>
      <c r="H33" s="386"/>
      <c r="I33" s="210"/>
      <c r="J33" s="386"/>
      <c r="K33" s="386"/>
      <c r="L33" s="140"/>
      <c r="M33" s="374"/>
    </row>
    <row r="34" spans="1:13" ht="15.75" customHeight="1">
      <c r="A34" s="1241"/>
      <c r="B34" s="1309"/>
      <c r="C34" s="387"/>
      <c r="D34" s="388"/>
      <c r="E34" s="389"/>
      <c r="F34" s="375"/>
      <c r="G34" s="389"/>
      <c r="H34" s="389"/>
      <c r="I34" s="375"/>
      <c r="J34" s="389"/>
      <c r="K34" s="389"/>
      <c r="L34" s="375"/>
      <c r="M34" s="376"/>
    </row>
    <row r="35" spans="1:13" ht="15.75" customHeight="1">
      <c r="A35" s="1241"/>
      <c r="B35" s="1244" t="s">
        <v>937</v>
      </c>
      <c r="C35" s="705"/>
      <c r="D35" s="140"/>
      <c r="E35" s="140"/>
      <c r="F35" s="140"/>
      <c r="G35" s="140"/>
      <c r="H35" s="140"/>
      <c r="I35" s="140"/>
      <c r="J35" s="140"/>
      <c r="K35" s="140"/>
      <c r="L35" s="140"/>
      <c r="M35" s="705"/>
    </row>
    <row r="36" spans="1:13" ht="15.75" customHeight="1">
      <c r="A36" s="1241"/>
      <c r="B36" s="1245"/>
      <c r="C36" s="717"/>
      <c r="D36" s="371" t="s">
        <v>938</v>
      </c>
      <c r="E36" s="371"/>
      <c r="F36" s="371" t="s">
        <v>939</v>
      </c>
      <c r="G36" s="371"/>
      <c r="H36" s="371" t="s">
        <v>940</v>
      </c>
      <c r="I36" s="371"/>
      <c r="J36" s="371" t="s">
        <v>941</v>
      </c>
      <c r="K36" s="371"/>
      <c r="L36" s="371" t="s">
        <v>942</v>
      </c>
      <c r="M36" s="372"/>
    </row>
    <row r="37" spans="1:13" ht="15.75" customHeight="1">
      <c r="A37" s="1241"/>
      <c r="B37" s="1245"/>
      <c r="C37" s="340"/>
      <c r="D37" s="260">
        <v>45</v>
      </c>
      <c r="E37" s="149">
        <v>2023</v>
      </c>
      <c r="F37" s="260">
        <v>45</v>
      </c>
      <c r="G37" s="149">
        <v>2024</v>
      </c>
      <c r="H37" s="260">
        <v>45</v>
      </c>
      <c r="I37" s="149">
        <v>2025</v>
      </c>
      <c r="J37" s="260">
        <v>45</v>
      </c>
      <c r="K37" s="149">
        <v>2026</v>
      </c>
      <c r="L37" s="260">
        <v>45</v>
      </c>
      <c r="M37" s="149">
        <v>2027</v>
      </c>
    </row>
    <row r="38" spans="1:13" ht="15.75" customHeight="1">
      <c r="A38" s="1241"/>
      <c r="B38" s="1245"/>
      <c r="C38" s="340"/>
      <c r="D38" s="140" t="s">
        <v>943</v>
      </c>
      <c r="E38" s="140"/>
      <c r="F38" s="140" t="s">
        <v>944</v>
      </c>
      <c r="G38" s="140"/>
      <c r="H38" s="140" t="s">
        <v>945</v>
      </c>
      <c r="I38" s="140"/>
      <c r="J38" s="140" t="s">
        <v>946</v>
      </c>
      <c r="K38" s="140"/>
      <c r="L38" s="140" t="s">
        <v>947</v>
      </c>
      <c r="M38" s="374"/>
    </row>
    <row r="39" spans="1:13" ht="15.75" customHeight="1">
      <c r="A39" s="1241"/>
      <c r="B39" s="1245"/>
      <c r="C39" s="340"/>
      <c r="D39" s="260">
        <v>45</v>
      </c>
      <c r="E39" s="149">
        <v>2028</v>
      </c>
      <c r="F39" s="260">
        <v>45</v>
      </c>
      <c r="G39" s="149">
        <v>2029</v>
      </c>
      <c r="H39" s="260">
        <v>45</v>
      </c>
      <c r="I39" s="149">
        <v>2030</v>
      </c>
      <c r="J39" s="260">
        <v>45</v>
      </c>
      <c r="K39" s="149">
        <v>2031</v>
      </c>
      <c r="L39" s="260">
        <v>45</v>
      </c>
      <c r="M39" s="149">
        <v>2032</v>
      </c>
    </row>
    <row r="40" spans="1:13" ht="15.75" customHeight="1">
      <c r="A40" s="1241"/>
      <c r="B40" s="1245"/>
      <c r="C40" s="340"/>
      <c r="D40" s="140" t="s">
        <v>948</v>
      </c>
      <c r="E40" s="140"/>
      <c r="F40" s="140" t="s">
        <v>949</v>
      </c>
      <c r="G40" s="140"/>
      <c r="H40" s="140" t="s">
        <v>950</v>
      </c>
      <c r="I40" s="140"/>
      <c r="J40" s="140" t="s">
        <v>951</v>
      </c>
      <c r="K40" s="140"/>
      <c r="L40" s="140" t="s">
        <v>952</v>
      </c>
      <c r="M40" s="374"/>
    </row>
    <row r="41" spans="1:13" ht="15.75" customHeight="1">
      <c r="A41" s="1241"/>
      <c r="B41" s="1245"/>
      <c r="C41" s="340"/>
      <c r="D41" s="260">
        <v>45</v>
      </c>
      <c r="E41" s="149">
        <v>2033</v>
      </c>
      <c r="F41" s="260">
        <v>45</v>
      </c>
      <c r="G41" s="149">
        <v>2034</v>
      </c>
      <c r="H41" s="260">
        <v>45</v>
      </c>
      <c r="I41" s="149">
        <v>2035</v>
      </c>
      <c r="J41" s="260">
        <v>45</v>
      </c>
      <c r="K41" s="149">
        <v>2036</v>
      </c>
      <c r="L41" s="260">
        <v>45</v>
      </c>
      <c r="M41" s="149">
        <v>2037</v>
      </c>
    </row>
    <row r="42" spans="1:13" ht="15.75" customHeight="1">
      <c r="A42" s="1241"/>
      <c r="B42" s="1245"/>
      <c r="C42" s="340"/>
      <c r="D42" s="362" t="s">
        <v>953</v>
      </c>
      <c r="E42" s="140"/>
      <c r="F42" s="362" t="s">
        <v>954</v>
      </c>
      <c r="G42" s="140"/>
      <c r="H42" s="362" t="s">
        <v>955</v>
      </c>
      <c r="I42" s="140"/>
      <c r="J42" s="362" t="s">
        <v>957</v>
      </c>
      <c r="K42" s="140"/>
      <c r="L42" s="362"/>
      <c r="M42" s="374"/>
    </row>
    <row r="43" spans="1:13" ht="15.75" customHeight="1">
      <c r="A43" s="1241"/>
      <c r="B43" s="1245"/>
      <c r="C43" s="340"/>
      <c r="D43" s="260">
        <v>45</v>
      </c>
      <c r="E43" s="346">
        <v>2038</v>
      </c>
      <c r="F43" s="260">
        <v>45</v>
      </c>
      <c r="G43" s="346">
        <v>2039</v>
      </c>
      <c r="H43" s="260">
        <v>45</v>
      </c>
      <c r="I43" s="149">
        <v>2040</v>
      </c>
      <c r="J43" s="1454">
        <f>D37+F37+H37+J37+L37+D39+F39+H39+J39+L39+D41+F41+H41+J41+L41+D43+F43+H43</f>
        <v>810</v>
      </c>
      <c r="K43" s="1188"/>
      <c r="L43" s="140"/>
      <c r="M43" s="374"/>
    </row>
    <row r="44" spans="1:13" ht="15.75" customHeight="1">
      <c r="A44" s="1241"/>
      <c r="B44" s="1245"/>
      <c r="C44" s="387"/>
      <c r="D44" s="364"/>
      <c r="E44" s="375"/>
      <c r="F44" s="364"/>
      <c r="G44" s="375"/>
      <c r="H44" s="392"/>
      <c r="I44" s="375"/>
      <c r="J44" s="392"/>
      <c r="K44" s="375"/>
      <c r="L44" s="392"/>
      <c r="M44" s="376"/>
    </row>
    <row r="45" spans="1:13" ht="18" customHeight="1">
      <c r="A45" s="1241"/>
      <c r="B45" s="1308" t="s">
        <v>958</v>
      </c>
      <c r="C45" s="379"/>
      <c r="D45" s="140"/>
      <c r="E45" s="140"/>
      <c r="F45" s="140"/>
      <c r="G45" s="140"/>
      <c r="H45" s="140"/>
      <c r="I45" s="140"/>
      <c r="J45" s="140"/>
      <c r="K45" s="140"/>
      <c r="L45" s="140"/>
      <c r="M45" s="374"/>
    </row>
    <row r="46" spans="1:13" ht="15.75" customHeight="1">
      <c r="A46" s="1241"/>
      <c r="B46" s="1241"/>
      <c r="C46" s="379"/>
      <c r="D46" s="365" t="s">
        <v>93</v>
      </c>
      <c r="E46" s="365" t="s">
        <v>95</v>
      </c>
      <c r="F46" s="1298" t="s">
        <v>959</v>
      </c>
      <c r="G46" s="1306" t="s">
        <v>103</v>
      </c>
      <c r="H46" s="1183"/>
      <c r="I46" s="1183"/>
      <c r="J46" s="1234"/>
      <c r="K46" s="333" t="s">
        <v>960</v>
      </c>
      <c r="L46" s="1305" t="s">
        <v>1407</v>
      </c>
      <c r="M46" s="1234"/>
    </row>
    <row r="47" spans="1:13" ht="15.75" customHeight="1">
      <c r="A47" s="1241"/>
      <c r="B47" s="1241"/>
      <c r="C47" s="379"/>
      <c r="D47" s="260" t="s">
        <v>918</v>
      </c>
      <c r="E47" s="68"/>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235" t="s">
        <v>961</v>
      </c>
      <c r="C49" s="1400" t="s">
        <v>1408</v>
      </c>
      <c r="D49" s="1180"/>
      <c r="E49" s="1180"/>
      <c r="F49" s="1180"/>
      <c r="G49" s="1180"/>
      <c r="H49" s="1180"/>
      <c r="I49" s="1180"/>
      <c r="J49" s="1180"/>
      <c r="K49" s="1180"/>
      <c r="L49" s="1180"/>
      <c r="M49" s="1181"/>
    </row>
    <row r="50" spans="1:13" ht="15.75" customHeight="1">
      <c r="A50" s="1241"/>
      <c r="B50" s="235" t="s">
        <v>996</v>
      </c>
      <c r="C50" s="1398" t="s">
        <v>1409</v>
      </c>
      <c r="D50" s="1175"/>
      <c r="E50" s="1175"/>
      <c r="F50" s="1175"/>
      <c r="G50" s="1175"/>
      <c r="H50" s="1175"/>
      <c r="I50" s="1175"/>
      <c r="J50" s="1175"/>
      <c r="K50" s="1175"/>
      <c r="L50" s="1175"/>
      <c r="M50" s="1188"/>
    </row>
    <row r="51" spans="1:13" ht="15.75" customHeight="1">
      <c r="A51" s="1241"/>
      <c r="B51" s="235" t="s">
        <v>965</v>
      </c>
      <c r="C51" s="1312">
        <v>30</v>
      </c>
      <c r="D51" s="1175"/>
      <c r="E51" s="1175"/>
      <c r="F51" s="1175"/>
      <c r="G51" s="1175"/>
      <c r="H51" s="1175"/>
      <c r="I51" s="1175"/>
      <c r="J51" s="1175"/>
      <c r="K51" s="1175"/>
      <c r="L51" s="1175"/>
      <c r="M51" s="1188"/>
    </row>
    <row r="52" spans="1:13" ht="15.75" customHeight="1">
      <c r="A52" s="1241"/>
      <c r="B52" s="235" t="s">
        <v>966</v>
      </c>
      <c r="C52" s="1463">
        <v>44561</v>
      </c>
      <c r="D52" s="1175"/>
      <c r="E52" s="1175"/>
      <c r="F52" s="1175"/>
      <c r="G52" s="1175"/>
      <c r="H52" s="1175"/>
      <c r="I52" s="1175"/>
      <c r="J52" s="1175"/>
      <c r="K52" s="1175"/>
      <c r="L52" s="1175"/>
      <c r="M52" s="1188"/>
    </row>
    <row r="53" spans="1:13" ht="15.75" customHeight="1">
      <c r="A53" s="1242" t="s">
        <v>250</v>
      </c>
      <c r="B53" s="290" t="s">
        <v>968</v>
      </c>
      <c r="C53" s="1411" t="s">
        <v>1410</v>
      </c>
      <c r="D53" s="1175"/>
      <c r="E53" s="1175"/>
      <c r="F53" s="1175"/>
      <c r="G53" s="1175"/>
      <c r="H53" s="1175"/>
      <c r="I53" s="1175"/>
      <c r="J53" s="1175"/>
      <c r="K53" s="1175"/>
      <c r="L53" s="1175"/>
      <c r="M53" s="1188"/>
    </row>
    <row r="54" spans="1:13" ht="15.75" customHeight="1">
      <c r="A54" s="1241"/>
      <c r="B54" s="290" t="s">
        <v>969</v>
      </c>
      <c r="C54" s="1461" t="s">
        <v>1411</v>
      </c>
      <c r="D54" s="1180"/>
      <c r="E54" s="1180"/>
      <c r="F54" s="1180"/>
      <c r="G54" s="1180"/>
      <c r="H54" s="1180"/>
      <c r="I54" s="1180"/>
      <c r="J54" s="1180"/>
      <c r="K54" s="1180"/>
      <c r="L54" s="1180"/>
      <c r="M54" s="1181"/>
    </row>
    <row r="55" spans="1:13" ht="15.75" customHeight="1">
      <c r="A55" s="1241"/>
      <c r="B55" s="290" t="s">
        <v>971</v>
      </c>
      <c r="C55" s="1461" t="s">
        <v>1412</v>
      </c>
      <c r="D55" s="1180"/>
      <c r="E55" s="1180"/>
      <c r="F55" s="1180"/>
      <c r="G55" s="1180"/>
      <c r="H55" s="1180"/>
      <c r="I55" s="1180"/>
      <c r="J55" s="1180"/>
      <c r="K55" s="1180"/>
      <c r="L55" s="1180"/>
      <c r="M55" s="1181"/>
    </row>
    <row r="56" spans="1:13" ht="15.75" customHeight="1">
      <c r="A56" s="1241"/>
      <c r="B56" s="607" t="s">
        <v>972</v>
      </c>
      <c r="C56" s="1461" t="s">
        <v>1413</v>
      </c>
      <c r="D56" s="1180"/>
      <c r="E56" s="1180"/>
      <c r="F56" s="1180"/>
      <c r="G56" s="1180"/>
      <c r="H56" s="1180"/>
      <c r="I56" s="1180"/>
      <c r="J56" s="1180"/>
      <c r="K56" s="1180"/>
      <c r="L56" s="1180"/>
      <c r="M56" s="1181"/>
    </row>
    <row r="57" spans="1:13" ht="15.75" customHeight="1">
      <c r="A57" s="1241"/>
      <c r="B57" s="290" t="s">
        <v>973</v>
      </c>
      <c r="C57" s="1464" t="s">
        <v>1414</v>
      </c>
      <c r="D57" s="1180"/>
      <c r="E57" s="1180"/>
      <c r="F57" s="1180"/>
      <c r="G57" s="1180"/>
      <c r="H57" s="1180"/>
      <c r="I57" s="1180"/>
      <c r="J57" s="1180"/>
      <c r="K57" s="1180"/>
      <c r="L57" s="1180"/>
      <c r="M57" s="1181"/>
    </row>
    <row r="58" spans="1:13" ht="15.75" customHeight="1">
      <c r="A58" s="1243"/>
      <c r="B58" s="290" t="s">
        <v>974</v>
      </c>
      <c r="C58" s="1461" t="s">
        <v>1415</v>
      </c>
      <c r="D58" s="1180"/>
      <c r="E58" s="1180"/>
      <c r="F58" s="1180"/>
      <c r="G58" s="1180"/>
      <c r="H58" s="1180"/>
      <c r="I58" s="1180"/>
      <c r="J58" s="1180"/>
      <c r="K58" s="1180"/>
      <c r="L58" s="1180"/>
      <c r="M58" s="1181"/>
    </row>
    <row r="59" spans="1:13" ht="15.75" customHeight="1">
      <c r="A59" s="1242" t="s">
        <v>976</v>
      </c>
      <c r="B59" s="240" t="s">
        <v>977</v>
      </c>
      <c r="C59" s="1461" t="s">
        <v>1416</v>
      </c>
      <c r="D59" s="1180"/>
      <c r="E59" s="1180"/>
      <c r="F59" s="1180"/>
      <c r="G59" s="1180"/>
      <c r="H59" s="1180"/>
      <c r="I59" s="1180"/>
      <c r="J59" s="1180"/>
      <c r="K59" s="1180"/>
      <c r="L59" s="1180"/>
      <c r="M59" s="1181"/>
    </row>
    <row r="60" spans="1:13" ht="30" customHeight="1">
      <c r="A60" s="1241"/>
      <c r="B60" s="240" t="s">
        <v>979</v>
      </c>
      <c r="C60" s="1461" t="s">
        <v>980</v>
      </c>
      <c r="D60" s="1180"/>
      <c r="E60" s="1180"/>
      <c r="F60" s="1180"/>
      <c r="G60" s="1180"/>
      <c r="H60" s="1180"/>
      <c r="I60" s="1180"/>
      <c r="J60" s="1180"/>
      <c r="K60" s="1180"/>
      <c r="L60" s="1180"/>
      <c r="M60" s="1181"/>
    </row>
    <row r="61" spans="1:13" ht="30" customHeight="1">
      <c r="A61" s="1241"/>
      <c r="B61" s="608" t="s">
        <v>297</v>
      </c>
      <c r="C61" s="1461" t="s">
        <v>71</v>
      </c>
      <c r="D61" s="1180"/>
      <c r="E61" s="1180"/>
      <c r="F61" s="1180"/>
      <c r="G61" s="1180"/>
      <c r="H61" s="1180"/>
      <c r="I61" s="1180"/>
      <c r="J61" s="1180"/>
      <c r="K61" s="1180"/>
      <c r="L61" s="1180"/>
      <c r="M61" s="1181"/>
    </row>
    <row r="62" spans="1:13" ht="15.75" customHeight="1">
      <c r="A62" s="288" t="s">
        <v>254</v>
      </c>
      <c r="B62" s="289"/>
      <c r="C62" s="1297" t="s">
        <v>1417</v>
      </c>
      <c r="D62" s="1175"/>
      <c r="E62" s="1175"/>
      <c r="F62" s="1175"/>
      <c r="G62" s="1175"/>
      <c r="H62" s="1175"/>
      <c r="I62" s="1175"/>
      <c r="J62" s="1175"/>
      <c r="K62" s="1175"/>
      <c r="L62" s="1175"/>
      <c r="M62" s="1188"/>
    </row>
  </sheetData>
  <mergeCells count="52">
    <mergeCell ref="C11:M11"/>
    <mergeCell ref="C12:K12"/>
    <mergeCell ref="A2:A15"/>
    <mergeCell ref="C2:M2"/>
    <mergeCell ref="C3:M3"/>
    <mergeCell ref="D4:E4"/>
    <mergeCell ref="F4:G4"/>
    <mergeCell ref="I4:M4"/>
    <mergeCell ref="C5:M5"/>
    <mergeCell ref="C6:M6"/>
    <mergeCell ref="C7:G7"/>
    <mergeCell ref="I7:M7"/>
    <mergeCell ref="B8:B10"/>
    <mergeCell ref="C9:D9"/>
    <mergeCell ref="C10:D10"/>
    <mergeCell ref="E9:H9"/>
    <mergeCell ref="I9:J9"/>
    <mergeCell ref="E10:H10"/>
    <mergeCell ref="I10:J10"/>
    <mergeCell ref="C62:M62"/>
    <mergeCell ref="C49:M49"/>
    <mergeCell ref="C50:M50"/>
    <mergeCell ref="C51:M51"/>
    <mergeCell ref="C52:M52"/>
    <mergeCell ref="C53:M53"/>
    <mergeCell ref="C54:M54"/>
    <mergeCell ref="C55:M55"/>
    <mergeCell ref="J43:K43"/>
    <mergeCell ref="F46:F47"/>
    <mergeCell ref="C56:M56"/>
    <mergeCell ref="C57:M57"/>
    <mergeCell ref="C58:M58"/>
    <mergeCell ref="B14:B15"/>
    <mergeCell ref="C14:D14"/>
    <mergeCell ref="B18:B24"/>
    <mergeCell ref="B25:B28"/>
    <mergeCell ref="B32:B34"/>
    <mergeCell ref="A16:A52"/>
    <mergeCell ref="A53:A58"/>
    <mergeCell ref="A59:A61"/>
    <mergeCell ref="B35:B44"/>
    <mergeCell ref="B45:B48"/>
    <mergeCell ref="C59:M59"/>
    <mergeCell ref="C60:M60"/>
    <mergeCell ref="C61:M61"/>
    <mergeCell ref="G46:J47"/>
    <mergeCell ref="L46:M47"/>
    <mergeCell ref="F14:M14"/>
    <mergeCell ref="C15:M15"/>
    <mergeCell ref="C16:M16"/>
    <mergeCell ref="C17:M17"/>
    <mergeCell ref="J30:L30"/>
  </mergeCells>
  <dataValidations count="1">
    <dataValidation type="list" allowBlank="1" showErrorMessage="1" sqref="I7" xr:uid="{00000000-0002-0000-2900-000003000000}">
      <formula1>INDIRECT($C$7)</formula1>
    </dataValidation>
  </dataValidations>
  <hyperlinks>
    <hyperlink ref="B2" location="'Plan de acción'!A1" display="Nombre del indicador" xr:uid="{00000000-0004-0000-2900-000000000000}"/>
    <hyperlink ref="C57" r:id="rId1" xr:uid="{00000000-0004-0000-29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900-000000000000}">
          <x14:formula1>
            <xm:f>Desplegables!$I$4:$I$18</xm:f>
          </x14:formula1>
          <xm:sqref>C7</xm:sqref>
        </x14:dataValidation>
        <x14:dataValidation type="list" allowBlank="1" showErrorMessage="1" xr:uid="{00000000-0002-0000-2900-000001000000}">
          <x14:formula1>
            <xm:f>Desplegables!$L$24:$L$39</xm:f>
          </x14:formula1>
          <xm:sqref>C14</xm:sqref>
        </x14:dataValidation>
        <x14:dataValidation type="list" allowBlank="1" showErrorMessage="1" xr:uid="{00000000-0002-0000-2900-000002000000}">
          <x14:formula1>
            <xm:f>Desplegables!$B$45:$B$46</xm:f>
          </x14:formula1>
          <xm:sqref>C4</xm:sqref>
        </x14:dataValidation>
        <x14:dataValidation type="list" allowBlank="1" showErrorMessage="1" xr:uid="{00000000-0002-0000-2900-000004000000}">
          <x14:formula1>
            <xm:f>Desplegables!$B$50:$B$52</xm:f>
          </x14:formula1>
          <xm:sqref>G46</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1418</v>
      </c>
      <c r="C1" s="230"/>
      <c r="D1" s="230"/>
      <c r="E1" s="230"/>
      <c r="F1" s="230"/>
      <c r="G1" s="230"/>
      <c r="H1" s="230"/>
      <c r="I1" s="230"/>
      <c r="J1" s="230"/>
      <c r="K1" s="230"/>
      <c r="L1" s="230"/>
      <c r="M1" s="231"/>
    </row>
    <row r="2" spans="1:13" ht="15.75" customHeight="1">
      <c r="A2" s="1242" t="s">
        <v>890</v>
      </c>
      <c r="B2" s="233" t="s">
        <v>891</v>
      </c>
      <c r="C2" s="1261" t="s">
        <v>631</v>
      </c>
      <c r="D2" s="1175"/>
      <c r="E2" s="1175"/>
      <c r="F2" s="1175"/>
      <c r="G2" s="1175"/>
      <c r="H2" s="1175"/>
      <c r="I2" s="1175"/>
      <c r="J2" s="1175"/>
      <c r="K2" s="1175"/>
      <c r="L2" s="1175"/>
      <c r="M2" s="1188"/>
    </row>
    <row r="3" spans="1:13" ht="15.75" customHeight="1">
      <c r="A3" s="1241"/>
      <c r="B3" s="235" t="s">
        <v>982</v>
      </c>
      <c r="C3" s="1261" t="s">
        <v>1419</v>
      </c>
      <c r="D3" s="1175"/>
      <c r="E3" s="1175"/>
      <c r="F3" s="1175"/>
      <c r="G3" s="1175"/>
      <c r="H3" s="1175"/>
      <c r="I3" s="1175"/>
      <c r="J3" s="1175"/>
      <c r="K3" s="1175"/>
      <c r="L3" s="1175"/>
      <c r="M3" s="1188"/>
    </row>
    <row r="4" spans="1:13" ht="15.75" customHeight="1">
      <c r="A4" s="1241"/>
      <c r="B4" s="236" t="s">
        <v>293</v>
      </c>
      <c r="C4" s="224" t="s">
        <v>93</v>
      </c>
      <c r="D4" s="224"/>
      <c r="E4" s="237"/>
      <c r="F4" s="1267" t="s">
        <v>896</v>
      </c>
      <c r="G4" s="1188"/>
      <c r="H4" s="238">
        <v>103</v>
      </c>
      <c r="I4" s="239"/>
      <c r="J4" s="239"/>
      <c r="K4" s="239"/>
      <c r="L4" s="239"/>
      <c r="M4" s="238"/>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1042</v>
      </c>
      <c r="D6" s="1175"/>
      <c r="E6" s="1175"/>
      <c r="F6" s="1175"/>
      <c r="G6" s="1175"/>
      <c r="H6" s="1175"/>
      <c r="I6" s="1175"/>
      <c r="J6" s="1175"/>
      <c r="K6" s="1175"/>
      <c r="L6" s="1175"/>
      <c r="M6" s="1188"/>
    </row>
    <row r="7" spans="1:13" ht="15.75" customHeight="1">
      <c r="A7" s="1241"/>
      <c r="B7" s="235" t="s">
        <v>902</v>
      </c>
      <c r="C7" s="1261" t="s">
        <v>35</v>
      </c>
      <c r="D7" s="1175"/>
      <c r="E7" s="241"/>
      <c r="F7" s="241"/>
      <c r="G7" s="242"/>
      <c r="H7" s="243" t="s">
        <v>297</v>
      </c>
      <c r="I7" s="1269" t="s">
        <v>64</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0" t="s">
        <v>904</v>
      </c>
      <c r="D9" s="1180"/>
      <c r="E9" s="202"/>
      <c r="F9" s="1253"/>
      <c r="G9" s="1180"/>
      <c r="H9" s="202"/>
      <c r="I9" s="1253"/>
      <c r="J9" s="1180"/>
      <c r="K9" s="202"/>
      <c r="L9" s="232"/>
      <c r="M9" s="247"/>
    </row>
    <row r="10" spans="1:13" ht="15.75" customHeight="1">
      <c r="A10" s="1241"/>
      <c r="B10" s="1246"/>
      <c r="C10" s="1250" t="s">
        <v>297</v>
      </c>
      <c r="D10" s="1180"/>
      <c r="E10" s="249"/>
      <c r="F10" s="1253" t="s">
        <v>297</v>
      </c>
      <c r="G10" s="1180"/>
      <c r="H10" s="249"/>
      <c r="I10" s="1253" t="s">
        <v>297</v>
      </c>
      <c r="J10" s="1180"/>
      <c r="K10" s="249"/>
      <c r="L10" s="250"/>
      <c r="M10" s="237"/>
    </row>
    <row r="11" spans="1:13" ht="15.75" customHeight="1">
      <c r="A11" s="1241"/>
      <c r="B11" s="235" t="s">
        <v>905</v>
      </c>
      <c r="C11" s="1257" t="s">
        <v>1420</v>
      </c>
      <c r="D11" s="1175"/>
      <c r="E11" s="1175"/>
      <c r="F11" s="1175"/>
      <c r="G11" s="1175"/>
      <c r="H11" s="1175"/>
      <c r="I11" s="1175"/>
      <c r="J11" s="1175"/>
      <c r="K11" s="1175"/>
      <c r="L11" s="1175"/>
      <c r="M11" s="1188"/>
    </row>
    <row r="12" spans="1:13" ht="15.75" customHeight="1">
      <c r="A12" s="1241"/>
      <c r="B12" s="235" t="s">
        <v>985</v>
      </c>
      <c r="C12" s="1257" t="s">
        <v>1421</v>
      </c>
      <c r="D12" s="1175"/>
      <c r="E12" s="1175"/>
      <c r="F12" s="1175"/>
      <c r="G12" s="1175"/>
      <c r="H12" s="1175"/>
      <c r="I12" s="1175"/>
      <c r="J12" s="1175"/>
      <c r="K12" s="1175"/>
      <c r="L12" s="1175"/>
      <c r="M12" s="1188"/>
    </row>
    <row r="13" spans="1:13" ht="15.75" customHeight="1">
      <c r="A13" s="1241"/>
      <c r="B13" s="455" t="s">
        <v>987</v>
      </c>
      <c r="C13" s="699" t="s">
        <v>1353</v>
      </c>
      <c r="D13" s="244"/>
      <c r="E13" s="244"/>
      <c r="F13" s="244"/>
      <c r="G13" s="244"/>
      <c r="H13" s="244"/>
      <c r="I13" s="244"/>
      <c r="J13" s="244"/>
      <c r="K13" s="244"/>
      <c r="L13" s="244"/>
      <c r="M13" s="628"/>
    </row>
    <row r="14" spans="1:13" ht="15.75" customHeight="1">
      <c r="A14" s="1241"/>
      <c r="B14" s="1244" t="s">
        <v>989</v>
      </c>
      <c r="C14" s="1258" t="s">
        <v>57</v>
      </c>
      <c r="D14" s="1175"/>
      <c r="E14" s="252" t="s">
        <v>108</v>
      </c>
      <c r="F14" s="1261" t="s">
        <v>424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61" t="s">
        <v>633</v>
      </c>
      <c r="D16" s="1175"/>
      <c r="E16" s="1175"/>
      <c r="F16" s="1175"/>
      <c r="G16" s="1175"/>
      <c r="H16" s="1175"/>
      <c r="I16" s="1175"/>
      <c r="J16" s="1175"/>
      <c r="K16" s="1175"/>
      <c r="L16" s="1175"/>
      <c r="M16" s="1188"/>
    </row>
    <row r="17" spans="1:13" ht="15.75" customHeight="1">
      <c r="A17" s="1241"/>
      <c r="B17" s="235" t="s">
        <v>990</v>
      </c>
      <c r="C17" s="1261" t="s">
        <v>632</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655"/>
      <c r="E20" s="210" t="s">
        <v>910</v>
      </c>
      <c r="F20" s="655"/>
      <c r="G20" s="210" t="s">
        <v>911</v>
      </c>
      <c r="H20" s="655"/>
      <c r="I20" s="210" t="s">
        <v>912</v>
      </c>
      <c r="J20" s="655"/>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249" t="s">
        <v>1164</v>
      </c>
      <c r="G23" s="249"/>
      <c r="H23" s="249"/>
      <c r="I23" s="249"/>
      <c r="J23" s="249"/>
      <c r="K23" s="249"/>
      <c r="L23" s="249"/>
      <c r="M23" s="258"/>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63</v>
      </c>
      <c r="E30" s="202"/>
      <c r="F30" s="210" t="s">
        <v>930</v>
      </c>
      <c r="G30" s="438">
        <v>2022</v>
      </c>
      <c r="H30" s="202"/>
      <c r="I30" s="210" t="s">
        <v>931</v>
      </c>
      <c r="J30" s="1258" t="s">
        <v>1422</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439">
        <v>2023</v>
      </c>
      <c r="E33" s="200"/>
      <c r="F33" s="202" t="s">
        <v>935</v>
      </c>
      <c r="G33" s="269" t="s">
        <v>936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60">
        <v>2023</v>
      </c>
      <c r="E37" s="276">
        <v>63</v>
      </c>
      <c r="F37" s="276">
        <v>2024</v>
      </c>
      <c r="G37" s="276">
        <v>73</v>
      </c>
      <c r="H37" s="276">
        <v>2025</v>
      </c>
      <c r="I37" s="276">
        <v>78</v>
      </c>
      <c r="J37" s="276">
        <v>2026</v>
      </c>
      <c r="K37" s="276">
        <v>83</v>
      </c>
      <c r="L37" s="276">
        <v>2027</v>
      </c>
      <c r="M37" s="276">
        <v>88</v>
      </c>
    </row>
    <row r="38" spans="1:13" ht="15.75" customHeight="1">
      <c r="A38" s="1241"/>
      <c r="B38" s="1245"/>
      <c r="C38" s="255"/>
      <c r="D38" s="202" t="s">
        <v>943</v>
      </c>
      <c r="E38" s="202"/>
      <c r="F38" s="202" t="s">
        <v>944</v>
      </c>
      <c r="G38" s="202"/>
      <c r="H38" s="202" t="s">
        <v>945</v>
      </c>
      <c r="I38" s="202"/>
      <c r="J38" s="202" t="s">
        <v>946</v>
      </c>
      <c r="K38" s="202"/>
      <c r="L38" s="202" t="s">
        <v>947</v>
      </c>
      <c r="M38" s="202"/>
    </row>
    <row r="39" spans="1:13" ht="15.75" customHeight="1">
      <c r="A39" s="1241"/>
      <c r="B39" s="1245"/>
      <c r="C39" s="255"/>
      <c r="D39" s="260">
        <v>2028</v>
      </c>
      <c r="E39" s="276">
        <v>93</v>
      </c>
      <c r="F39" s="276">
        <v>2029</v>
      </c>
      <c r="G39" s="276">
        <v>98</v>
      </c>
      <c r="H39" s="276">
        <v>2030</v>
      </c>
      <c r="I39" s="276">
        <v>103</v>
      </c>
      <c r="J39" s="276">
        <v>2031</v>
      </c>
      <c r="K39" s="276">
        <v>108</v>
      </c>
      <c r="L39" s="276">
        <v>2032</v>
      </c>
      <c r="M39" s="276">
        <v>113</v>
      </c>
    </row>
    <row r="40" spans="1:13" ht="15.75" customHeight="1">
      <c r="A40" s="1241"/>
      <c r="B40" s="1245"/>
      <c r="C40" s="255"/>
      <c r="D40" s="202" t="s">
        <v>948</v>
      </c>
      <c r="E40" s="202"/>
      <c r="F40" s="202" t="s">
        <v>949</v>
      </c>
      <c r="G40" s="202"/>
      <c r="H40" s="202" t="s">
        <v>950</v>
      </c>
      <c r="I40" s="202"/>
      <c r="J40" s="202" t="s">
        <v>951</v>
      </c>
      <c r="K40" s="202"/>
      <c r="L40" s="202" t="s">
        <v>952</v>
      </c>
      <c r="M40" s="202"/>
    </row>
    <row r="41" spans="1:13" ht="15.75" customHeight="1">
      <c r="A41" s="1241"/>
      <c r="B41" s="1245"/>
      <c r="C41" s="255"/>
      <c r="D41" s="260">
        <v>2033</v>
      </c>
      <c r="E41" s="276">
        <v>118</v>
      </c>
      <c r="F41" s="276">
        <v>2034</v>
      </c>
      <c r="G41" s="276">
        <v>123</v>
      </c>
      <c r="H41" s="276">
        <v>2035</v>
      </c>
      <c r="I41" s="276">
        <v>128</v>
      </c>
      <c r="J41" s="276">
        <v>2036</v>
      </c>
      <c r="K41" s="276">
        <v>133</v>
      </c>
      <c r="L41" s="276">
        <v>2037</v>
      </c>
      <c r="M41" s="276">
        <v>138</v>
      </c>
    </row>
    <row r="42" spans="1:13" ht="15.75" customHeight="1">
      <c r="A42" s="1241"/>
      <c r="B42" s="1245"/>
      <c r="C42" s="255"/>
      <c r="D42" s="202" t="s">
        <v>953</v>
      </c>
      <c r="E42" s="202"/>
      <c r="F42" s="202" t="s">
        <v>954</v>
      </c>
      <c r="G42" s="202"/>
      <c r="H42" s="202" t="s">
        <v>955</v>
      </c>
      <c r="I42" s="202"/>
      <c r="J42" s="202" t="s">
        <v>956</v>
      </c>
      <c r="K42" s="202"/>
      <c r="L42" s="202" t="s">
        <v>957</v>
      </c>
      <c r="M42" s="263"/>
    </row>
    <row r="43" spans="1:13" ht="15.75" customHeight="1">
      <c r="A43" s="1241"/>
      <c r="B43" s="1245"/>
      <c r="C43" s="255"/>
      <c r="D43" s="260">
        <v>2038</v>
      </c>
      <c r="E43" s="276">
        <v>143</v>
      </c>
      <c r="F43" s="276">
        <v>2039</v>
      </c>
      <c r="G43" s="276">
        <v>148</v>
      </c>
      <c r="H43" s="276">
        <v>2040</v>
      </c>
      <c r="I43" s="276">
        <v>153</v>
      </c>
      <c r="J43" s="276"/>
      <c r="K43" s="276"/>
      <c r="L43" s="1258">
        <v>153</v>
      </c>
      <c r="M43" s="1188"/>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424" t="s">
        <v>103</v>
      </c>
      <c r="H46" s="1183"/>
      <c r="I46" s="1183"/>
      <c r="J46" s="1234"/>
      <c r="K46" s="241" t="s">
        <v>960</v>
      </c>
      <c r="L46" s="1294" t="s">
        <v>1423</v>
      </c>
      <c r="M46" s="1237"/>
    </row>
    <row r="47" spans="1:13" ht="15.75" customHeight="1">
      <c r="A47" s="1241"/>
      <c r="B47" s="1245"/>
      <c r="C47" s="254"/>
      <c r="D47" s="260" t="s">
        <v>918</v>
      </c>
      <c r="E47" s="258"/>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235" t="s">
        <v>961</v>
      </c>
      <c r="C49" s="1261" t="s">
        <v>1424</v>
      </c>
      <c r="D49" s="1175"/>
      <c r="E49" s="1175"/>
      <c r="F49" s="1175"/>
      <c r="G49" s="1175"/>
      <c r="H49" s="1175"/>
      <c r="I49" s="1175"/>
      <c r="J49" s="1175"/>
      <c r="K49" s="1175"/>
      <c r="L49" s="1175"/>
      <c r="M49" s="1188"/>
    </row>
    <row r="50" spans="1:13" ht="15.75" customHeight="1">
      <c r="A50" s="1241"/>
      <c r="B50" s="235" t="s">
        <v>996</v>
      </c>
      <c r="C50" s="1261" t="s">
        <v>1422</v>
      </c>
      <c r="D50" s="1175"/>
      <c r="E50" s="1175"/>
      <c r="F50" s="1175"/>
      <c r="G50" s="1175"/>
      <c r="H50" s="1175"/>
      <c r="I50" s="1175"/>
      <c r="J50" s="1175"/>
      <c r="K50" s="1175"/>
      <c r="L50" s="1175"/>
      <c r="M50" s="1188"/>
    </row>
    <row r="51" spans="1:13" ht="15.75" customHeight="1">
      <c r="A51" s="1241"/>
      <c r="B51" s="235" t="s">
        <v>965</v>
      </c>
      <c r="C51" s="224">
        <v>30</v>
      </c>
      <c r="D51" s="239"/>
      <c r="E51" s="239"/>
      <c r="F51" s="239"/>
      <c r="G51" s="239"/>
      <c r="H51" s="239"/>
      <c r="I51" s="239"/>
      <c r="J51" s="239"/>
      <c r="K51" s="239"/>
      <c r="L51" s="239"/>
      <c r="M51" s="238"/>
    </row>
    <row r="52" spans="1:13" ht="15.75" customHeight="1">
      <c r="A52" s="1241"/>
      <c r="B52" s="235" t="s">
        <v>966</v>
      </c>
      <c r="C52" s="224">
        <v>2021</v>
      </c>
      <c r="D52" s="239"/>
      <c r="E52" s="239"/>
      <c r="F52" s="239"/>
      <c r="G52" s="239"/>
      <c r="H52" s="239"/>
      <c r="I52" s="239"/>
      <c r="J52" s="239"/>
      <c r="K52" s="239"/>
      <c r="L52" s="239"/>
      <c r="M52" s="238"/>
    </row>
    <row r="53" spans="1:13" ht="15.75" customHeight="1">
      <c r="A53" s="1242" t="s">
        <v>250</v>
      </c>
      <c r="B53" s="284" t="s">
        <v>968</v>
      </c>
      <c r="C53" s="1397" t="s">
        <v>442</v>
      </c>
      <c r="D53" s="1175"/>
      <c r="E53" s="1175"/>
      <c r="F53" s="1175"/>
      <c r="G53" s="1175"/>
      <c r="H53" s="1175"/>
      <c r="I53" s="1175"/>
      <c r="J53" s="1175"/>
      <c r="K53" s="1175"/>
      <c r="L53" s="1175"/>
      <c r="M53" s="1188"/>
    </row>
    <row r="54" spans="1:13" ht="15.75" customHeight="1">
      <c r="A54" s="1241"/>
      <c r="B54" s="284" t="s">
        <v>969</v>
      </c>
      <c r="C54" s="1397" t="s">
        <v>1134</v>
      </c>
      <c r="D54" s="1175"/>
      <c r="E54" s="1175"/>
      <c r="F54" s="1175"/>
      <c r="G54" s="1175"/>
      <c r="H54" s="1175"/>
      <c r="I54" s="1175"/>
      <c r="J54" s="1175"/>
      <c r="K54" s="1175"/>
      <c r="L54" s="1175"/>
      <c r="M54" s="1188"/>
    </row>
    <row r="55" spans="1:13" ht="15.75" customHeight="1">
      <c r="A55" s="1241"/>
      <c r="B55" s="284" t="s">
        <v>971</v>
      </c>
      <c r="C55" s="1397" t="s">
        <v>1135</v>
      </c>
      <c r="D55" s="1175"/>
      <c r="E55" s="1175"/>
      <c r="F55" s="1175"/>
      <c r="G55" s="1175"/>
      <c r="H55" s="1175"/>
      <c r="I55" s="1175"/>
      <c r="J55" s="1175"/>
      <c r="K55" s="1175"/>
      <c r="L55" s="1175"/>
      <c r="M55" s="1188"/>
    </row>
    <row r="56" spans="1:13" ht="15.75" customHeight="1">
      <c r="A56" s="1241"/>
      <c r="B56" s="285" t="s">
        <v>972</v>
      </c>
      <c r="C56" s="1397" t="s">
        <v>1136</v>
      </c>
      <c r="D56" s="1175"/>
      <c r="E56" s="1175"/>
      <c r="F56" s="1175"/>
      <c r="G56" s="1175"/>
      <c r="H56" s="1175"/>
      <c r="I56" s="1175"/>
      <c r="J56" s="1175"/>
      <c r="K56" s="1175"/>
      <c r="L56" s="1175"/>
      <c r="M56" s="1188"/>
    </row>
    <row r="57" spans="1:13" ht="15.75" customHeight="1">
      <c r="A57" s="1241"/>
      <c r="B57" s="284" t="s">
        <v>973</v>
      </c>
      <c r="C57" s="1397" t="s">
        <v>443</v>
      </c>
      <c r="D57" s="1175"/>
      <c r="E57" s="1175"/>
      <c r="F57" s="1175"/>
      <c r="G57" s="1175"/>
      <c r="H57" s="1175"/>
      <c r="I57" s="1175"/>
      <c r="J57" s="1175"/>
      <c r="K57" s="1175"/>
      <c r="L57" s="1175"/>
      <c r="M57" s="1188"/>
    </row>
    <row r="58" spans="1:13" ht="15.75" customHeight="1">
      <c r="A58" s="1243"/>
      <c r="B58" s="284" t="s">
        <v>974</v>
      </c>
      <c r="C58" s="1258">
        <v>3795750</v>
      </c>
      <c r="D58" s="1175"/>
      <c r="E58" s="1175"/>
      <c r="F58" s="1175"/>
      <c r="G58" s="1175"/>
      <c r="H58" s="1175"/>
      <c r="I58" s="1175"/>
      <c r="J58" s="1175"/>
      <c r="K58" s="1175"/>
      <c r="L58" s="1175"/>
      <c r="M58" s="1188"/>
    </row>
    <row r="59" spans="1:13" ht="15.75" customHeight="1">
      <c r="A59" s="1242" t="s">
        <v>976</v>
      </c>
      <c r="B59" s="286" t="s">
        <v>977</v>
      </c>
      <c r="C59" s="1258" t="s">
        <v>1425</v>
      </c>
      <c r="D59" s="1175"/>
      <c r="E59" s="1175"/>
      <c r="F59" s="1175"/>
      <c r="G59" s="1175"/>
      <c r="H59" s="1175"/>
      <c r="I59" s="1175"/>
      <c r="J59" s="1175"/>
      <c r="K59" s="1175"/>
      <c r="L59" s="1175"/>
      <c r="M59" s="1188"/>
    </row>
    <row r="60" spans="1:13" ht="30" customHeight="1">
      <c r="A60" s="1241"/>
      <c r="B60" s="286" t="s">
        <v>979</v>
      </c>
      <c r="C60" s="1258" t="s">
        <v>1051</v>
      </c>
      <c r="D60" s="1175"/>
      <c r="E60" s="1175"/>
      <c r="F60" s="1175"/>
      <c r="G60" s="1175"/>
      <c r="H60" s="1175"/>
      <c r="I60" s="1175"/>
      <c r="J60" s="1175"/>
      <c r="K60" s="1175"/>
      <c r="L60" s="1175"/>
      <c r="M60" s="1188"/>
    </row>
    <row r="61" spans="1:13" ht="30" customHeight="1">
      <c r="A61" s="1241"/>
      <c r="B61" s="287" t="s">
        <v>297</v>
      </c>
      <c r="C61" s="1258" t="s">
        <v>904</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48">
    <mergeCell ref="C62:M62"/>
    <mergeCell ref="C49:M49"/>
    <mergeCell ref="C50:M50"/>
    <mergeCell ref="C53:M53"/>
    <mergeCell ref="C54:M54"/>
    <mergeCell ref="C55:M55"/>
    <mergeCell ref="C56:M56"/>
    <mergeCell ref="C57:M57"/>
    <mergeCell ref="C5:M5"/>
    <mergeCell ref="C6:M6"/>
    <mergeCell ref="A53:A58"/>
    <mergeCell ref="A59:A61"/>
    <mergeCell ref="C58:M58"/>
    <mergeCell ref="C59:M59"/>
    <mergeCell ref="C60:M60"/>
    <mergeCell ref="C61:M61"/>
    <mergeCell ref="C17:M17"/>
    <mergeCell ref="I7:M7"/>
    <mergeCell ref="A16:A52"/>
    <mergeCell ref="F9:G9"/>
    <mergeCell ref="I9:J9"/>
    <mergeCell ref="C11:M11"/>
    <mergeCell ref="C12:M12"/>
    <mergeCell ref="J30:L30"/>
    <mergeCell ref="L43:M43"/>
    <mergeCell ref="F46:F47"/>
    <mergeCell ref="G46:J47"/>
    <mergeCell ref="L46:M47"/>
    <mergeCell ref="A2:A15"/>
    <mergeCell ref="C2:M2"/>
    <mergeCell ref="C3:M3"/>
    <mergeCell ref="F4:G4"/>
    <mergeCell ref="F10:G10"/>
    <mergeCell ref="I10:J10"/>
    <mergeCell ref="B45:B48"/>
    <mergeCell ref="C7:D7"/>
    <mergeCell ref="B8:B10"/>
    <mergeCell ref="C9:D9"/>
    <mergeCell ref="C10:D10"/>
    <mergeCell ref="B14:B15"/>
    <mergeCell ref="C14:D14"/>
    <mergeCell ref="C15:M15"/>
    <mergeCell ref="F14:M14"/>
    <mergeCell ref="B18:B24"/>
    <mergeCell ref="B25:B28"/>
    <mergeCell ref="B32:B34"/>
    <mergeCell ref="B35:B44"/>
    <mergeCell ref="C16:M16"/>
  </mergeCells>
  <dataValidations count="1">
    <dataValidation type="list" allowBlank="1" showErrorMessage="1" sqref="I7" xr:uid="{00000000-0002-0000-2A00-000000000000}">
      <formula1>INDIRECT($C$7)</formula1>
    </dataValidation>
  </dataValidations>
  <hyperlinks>
    <hyperlink ref="B2" location="'Plan de acción'!A1" display="Nombre del indicador" xr:uid="{00000000-0004-0000-2A00-000000000000}"/>
  </hyperlinks>
  <pageMargins left="0.7" right="0.7" top="0.75" bottom="0.75" header="0" footer="0"/>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1426</v>
      </c>
      <c r="C1" s="230"/>
      <c r="D1" s="230"/>
      <c r="E1" s="230"/>
      <c r="F1" s="230"/>
      <c r="G1" s="230"/>
      <c r="H1" s="230"/>
      <c r="I1" s="230"/>
      <c r="J1" s="230"/>
      <c r="K1" s="230"/>
      <c r="L1" s="230"/>
      <c r="M1" s="231"/>
    </row>
    <row r="2" spans="1:13" ht="15.75" customHeight="1">
      <c r="A2" s="1242" t="s">
        <v>890</v>
      </c>
      <c r="B2" s="233" t="s">
        <v>891</v>
      </c>
      <c r="C2" s="1261" t="s">
        <v>635</v>
      </c>
      <c r="D2" s="1175"/>
      <c r="E2" s="1175"/>
      <c r="F2" s="1175"/>
      <c r="G2" s="1175"/>
      <c r="H2" s="1175"/>
      <c r="I2" s="1175"/>
      <c r="J2" s="1175"/>
      <c r="K2" s="1175"/>
      <c r="L2" s="1175"/>
      <c r="M2" s="1188"/>
    </row>
    <row r="3" spans="1:13" ht="15.75" customHeight="1">
      <c r="A3" s="1241"/>
      <c r="B3" s="235" t="s">
        <v>982</v>
      </c>
      <c r="C3" s="1261" t="s">
        <v>1419</v>
      </c>
      <c r="D3" s="1175"/>
      <c r="E3" s="1175"/>
      <c r="F3" s="1175"/>
      <c r="G3" s="1175"/>
      <c r="H3" s="1175"/>
      <c r="I3" s="1175"/>
      <c r="J3" s="1175"/>
      <c r="K3" s="1175"/>
      <c r="L3" s="1175"/>
      <c r="M3" s="1188"/>
    </row>
    <row r="4" spans="1:13" ht="15.75" customHeight="1">
      <c r="A4" s="1241"/>
      <c r="B4" s="236" t="s">
        <v>293</v>
      </c>
      <c r="C4" s="224" t="s">
        <v>93</v>
      </c>
      <c r="D4" s="224"/>
      <c r="E4" s="237"/>
      <c r="F4" s="1267" t="s">
        <v>896</v>
      </c>
      <c r="G4" s="1188"/>
      <c r="H4" s="238">
        <v>103</v>
      </c>
      <c r="I4" s="239"/>
      <c r="J4" s="239"/>
      <c r="K4" s="239"/>
      <c r="L4" s="239"/>
      <c r="M4" s="238"/>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1042</v>
      </c>
      <c r="D6" s="1175"/>
      <c r="E6" s="1175"/>
      <c r="F6" s="1175"/>
      <c r="G6" s="1175"/>
      <c r="H6" s="1175"/>
      <c r="I6" s="1175"/>
      <c r="J6" s="1175"/>
      <c r="K6" s="1175"/>
      <c r="L6" s="1175"/>
      <c r="M6" s="1188"/>
    </row>
    <row r="7" spans="1:13" ht="15.75" customHeight="1">
      <c r="A7" s="1241"/>
      <c r="B7" s="235" t="s">
        <v>902</v>
      </c>
      <c r="C7" s="1261" t="s">
        <v>35</v>
      </c>
      <c r="D7" s="1175"/>
      <c r="E7" s="241"/>
      <c r="F7" s="241"/>
      <c r="G7" s="242"/>
      <c r="H7" s="243" t="s">
        <v>297</v>
      </c>
      <c r="I7" s="1269" t="s">
        <v>64</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0" t="s">
        <v>904</v>
      </c>
      <c r="D9" s="1180"/>
      <c r="E9" s="202"/>
      <c r="F9" s="1253"/>
      <c r="G9" s="1180"/>
      <c r="H9" s="202"/>
      <c r="I9" s="1253"/>
      <c r="J9" s="1180"/>
      <c r="K9" s="202"/>
      <c r="L9" s="232"/>
      <c r="M9" s="247"/>
    </row>
    <row r="10" spans="1:13" ht="15.75" customHeight="1">
      <c r="A10" s="1241"/>
      <c r="B10" s="1246"/>
      <c r="C10" s="1250" t="s">
        <v>297</v>
      </c>
      <c r="D10" s="1180"/>
      <c r="E10" s="249"/>
      <c r="F10" s="1253" t="s">
        <v>297</v>
      </c>
      <c r="G10" s="1180"/>
      <c r="H10" s="249"/>
      <c r="I10" s="1253" t="s">
        <v>297</v>
      </c>
      <c r="J10" s="1180"/>
      <c r="K10" s="249"/>
      <c r="L10" s="250"/>
      <c r="M10" s="237"/>
    </row>
    <row r="11" spans="1:13" ht="15.75" customHeight="1">
      <c r="A11" s="1241"/>
      <c r="B11" s="235" t="s">
        <v>905</v>
      </c>
      <c r="C11" s="1257" t="s">
        <v>1427</v>
      </c>
      <c r="D11" s="1175"/>
      <c r="E11" s="1175"/>
      <c r="F11" s="1175"/>
      <c r="G11" s="1175"/>
      <c r="H11" s="1175"/>
      <c r="I11" s="1175"/>
      <c r="J11" s="1175"/>
      <c r="K11" s="1175"/>
      <c r="L11" s="1175"/>
      <c r="M11" s="1188"/>
    </row>
    <row r="12" spans="1:13" ht="15.75" customHeight="1">
      <c r="A12" s="1241"/>
      <c r="B12" s="235" t="s">
        <v>985</v>
      </c>
      <c r="C12" s="1257" t="s">
        <v>1428</v>
      </c>
      <c r="D12" s="1175"/>
      <c r="E12" s="1175"/>
      <c r="F12" s="1175"/>
      <c r="G12" s="1175"/>
      <c r="H12" s="1175"/>
      <c r="I12" s="1175"/>
      <c r="J12" s="1175"/>
      <c r="K12" s="1175"/>
      <c r="L12" s="1175"/>
      <c r="M12" s="1188"/>
    </row>
    <row r="13" spans="1:13" ht="15.75" customHeight="1">
      <c r="A13" s="1241"/>
      <c r="B13" s="455" t="s">
        <v>987</v>
      </c>
      <c r="C13" s="699" t="s">
        <v>1353</v>
      </c>
      <c r="D13" s="244"/>
      <c r="E13" s="244"/>
      <c r="F13" s="244"/>
      <c r="G13" s="244"/>
      <c r="H13" s="244"/>
      <c r="I13" s="244"/>
      <c r="J13" s="244"/>
      <c r="K13" s="244"/>
      <c r="L13" s="244"/>
      <c r="M13" s="628"/>
    </row>
    <row r="14" spans="1:13" ht="15.75" customHeight="1">
      <c r="A14" s="1241"/>
      <c r="B14" s="1244" t="s">
        <v>989</v>
      </c>
      <c r="C14" s="1258" t="s">
        <v>57</v>
      </c>
      <c r="D14" s="1175"/>
      <c r="E14" s="252" t="s">
        <v>108</v>
      </c>
      <c r="F14" s="1261" t="s">
        <v>424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61" t="s">
        <v>637</v>
      </c>
      <c r="D16" s="1175"/>
      <c r="E16" s="1175"/>
      <c r="F16" s="1175"/>
      <c r="G16" s="1175"/>
      <c r="H16" s="1175"/>
      <c r="I16" s="1175"/>
      <c r="J16" s="1175"/>
      <c r="K16" s="1175"/>
      <c r="L16" s="1175"/>
      <c r="M16" s="1188"/>
    </row>
    <row r="17" spans="1:13" ht="15.75" customHeight="1">
      <c r="A17" s="1241"/>
      <c r="B17" s="235" t="s">
        <v>990</v>
      </c>
      <c r="C17" s="1258" t="s">
        <v>1429</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655"/>
      <c r="E20" s="210" t="s">
        <v>910</v>
      </c>
      <c r="F20" s="655"/>
      <c r="G20" s="210" t="s">
        <v>911</v>
      </c>
      <c r="H20" s="655"/>
      <c r="I20" s="210" t="s">
        <v>912</v>
      </c>
      <c r="J20" s="655"/>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249" t="s">
        <v>1405</v>
      </c>
      <c r="G23" s="249"/>
      <c r="H23" s="249"/>
      <c r="I23" s="249"/>
      <c r="J23" s="249"/>
      <c r="K23" s="249"/>
      <c r="L23" s="249"/>
      <c r="M23" s="258"/>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600</v>
      </c>
      <c r="E30" s="202"/>
      <c r="F30" s="210" t="s">
        <v>930</v>
      </c>
      <c r="G30" s="438">
        <v>2022</v>
      </c>
      <c r="H30" s="202"/>
      <c r="I30" s="210" t="s">
        <v>931</v>
      </c>
      <c r="J30" s="1258" t="s">
        <v>1430</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439">
        <v>2023</v>
      </c>
      <c r="E33" s="200"/>
      <c r="F33" s="202" t="s">
        <v>935</v>
      </c>
      <c r="G33" s="269" t="s">
        <v>936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60">
        <v>2023</v>
      </c>
      <c r="E37" s="276">
        <v>600</v>
      </c>
      <c r="F37" s="276">
        <v>2024</v>
      </c>
      <c r="G37" s="276">
        <v>720</v>
      </c>
      <c r="H37" s="276">
        <v>2025</v>
      </c>
      <c r="I37" s="276">
        <v>730</v>
      </c>
      <c r="J37" s="276">
        <v>2026</v>
      </c>
      <c r="K37" s="276">
        <v>740</v>
      </c>
      <c r="L37" s="276">
        <v>2027</v>
      </c>
      <c r="M37" s="276">
        <v>750</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60">
        <v>2028</v>
      </c>
      <c r="E39" s="276">
        <v>760</v>
      </c>
      <c r="F39" s="276">
        <v>2029</v>
      </c>
      <c r="G39" s="276">
        <v>770</v>
      </c>
      <c r="H39" s="276">
        <v>2030</v>
      </c>
      <c r="I39" s="276">
        <v>780</v>
      </c>
      <c r="J39" s="276">
        <v>2031</v>
      </c>
      <c r="K39" s="276">
        <v>790</v>
      </c>
      <c r="L39" s="276">
        <v>2032</v>
      </c>
      <c r="M39" s="276">
        <v>800</v>
      </c>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260">
        <v>2033</v>
      </c>
      <c r="E41" s="276">
        <v>810</v>
      </c>
      <c r="F41" s="276">
        <v>2034</v>
      </c>
      <c r="G41" s="276">
        <v>820</v>
      </c>
      <c r="H41" s="276">
        <v>2035</v>
      </c>
      <c r="I41" s="276">
        <v>830</v>
      </c>
      <c r="J41" s="276">
        <v>2036</v>
      </c>
      <c r="K41" s="276">
        <v>840</v>
      </c>
      <c r="L41" s="276">
        <v>2037</v>
      </c>
      <c r="M41" s="276">
        <v>850</v>
      </c>
    </row>
    <row r="42" spans="1:13" ht="15.75" customHeight="1">
      <c r="A42" s="1241"/>
      <c r="B42" s="1245"/>
      <c r="C42" s="255"/>
      <c r="D42" s="249" t="s">
        <v>953</v>
      </c>
      <c r="E42" s="249"/>
      <c r="F42" s="202" t="s">
        <v>954</v>
      </c>
      <c r="G42" s="202"/>
      <c r="H42" s="202" t="s">
        <v>955</v>
      </c>
      <c r="I42" s="202"/>
      <c r="J42" s="202" t="s">
        <v>956</v>
      </c>
      <c r="K42" s="202"/>
      <c r="L42" s="202" t="s">
        <v>957</v>
      </c>
      <c r="M42" s="263"/>
    </row>
    <row r="43" spans="1:13" ht="15.75" customHeight="1">
      <c r="A43" s="1241"/>
      <c r="B43" s="1245"/>
      <c r="C43" s="255"/>
      <c r="D43" s="257">
        <v>2038</v>
      </c>
      <c r="E43" s="258">
        <v>860</v>
      </c>
      <c r="F43" s="276">
        <v>2039</v>
      </c>
      <c r="G43" s="276">
        <v>870</v>
      </c>
      <c r="H43" s="276">
        <v>2040</v>
      </c>
      <c r="I43" s="276">
        <v>880</v>
      </c>
      <c r="J43" s="276"/>
      <c r="K43" s="276"/>
      <c r="L43" s="1258">
        <v>880</v>
      </c>
      <c r="M43" s="1188"/>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424" t="s">
        <v>103</v>
      </c>
      <c r="H46" s="1183"/>
      <c r="I46" s="1183"/>
      <c r="J46" s="1234"/>
      <c r="K46" s="241" t="s">
        <v>960</v>
      </c>
      <c r="L46" s="1255" t="s">
        <v>1431</v>
      </c>
      <c r="M46" s="1237"/>
    </row>
    <row r="47" spans="1:13" ht="15.75" customHeight="1">
      <c r="A47" s="1241"/>
      <c r="B47" s="1245"/>
      <c r="C47" s="254"/>
      <c r="D47" s="260" t="s">
        <v>918</v>
      </c>
      <c r="E47" s="258"/>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235" t="s">
        <v>961</v>
      </c>
      <c r="C49" s="1261" t="s">
        <v>1432</v>
      </c>
      <c r="D49" s="1175"/>
      <c r="E49" s="1175"/>
      <c r="F49" s="1175"/>
      <c r="G49" s="1175"/>
      <c r="H49" s="1175"/>
      <c r="I49" s="1175"/>
      <c r="J49" s="1175"/>
      <c r="K49" s="1175"/>
      <c r="L49" s="1175"/>
      <c r="M49" s="1188"/>
    </row>
    <row r="50" spans="1:13" ht="15.75" customHeight="1">
      <c r="A50" s="1241"/>
      <c r="B50" s="235" t="s">
        <v>996</v>
      </c>
      <c r="C50" s="1261" t="s">
        <v>1433</v>
      </c>
      <c r="D50" s="1175"/>
      <c r="E50" s="1175"/>
      <c r="F50" s="1175"/>
      <c r="G50" s="1175"/>
      <c r="H50" s="1175"/>
      <c r="I50" s="1175"/>
      <c r="J50" s="1175"/>
      <c r="K50" s="1175"/>
      <c r="L50" s="1175"/>
      <c r="M50" s="1188"/>
    </row>
    <row r="51" spans="1:13" ht="15.75" customHeight="1">
      <c r="A51" s="1241"/>
      <c r="B51" s="235" t="s">
        <v>965</v>
      </c>
      <c r="C51" s="1317">
        <v>30</v>
      </c>
      <c r="D51" s="1180"/>
      <c r="E51" s="1180"/>
      <c r="F51" s="1180"/>
      <c r="G51" s="1180"/>
      <c r="H51" s="1180"/>
      <c r="I51" s="1180"/>
      <c r="J51" s="1180"/>
      <c r="K51" s="1180"/>
      <c r="L51" s="1180"/>
      <c r="M51" s="1181"/>
    </row>
    <row r="52" spans="1:13" ht="15.75" customHeight="1">
      <c r="A52" s="1241"/>
      <c r="B52" s="235" t="s">
        <v>966</v>
      </c>
      <c r="C52" s="1317">
        <v>2020</v>
      </c>
      <c r="D52" s="1180"/>
      <c r="E52" s="1180"/>
      <c r="F52" s="1180"/>
      <c r="G52" s="1180"/>
      <c r="H52" s="1180"/>
      <c r="I52" s="1180"/>
      <c r="J52" s="1180"/>
      <c r="K52" s="1180"/>
      <c r="L52" s="1180"/>
      <c r="M52" s="1181"/>
    </row>
    <row r="53" spans="1:13" ht="15.75" customHeight="1">
      <c r="A53" s="1242" t="s">
        <v>250</v>
      </c>
      <c r="B53" s="284" t="s">
        <v>968</v>
      </c>
      <c r="C53" s="1258" t="s">
        <v>442</v>
      </c>
      <c r="D53" s="1175"/>
      <c r="E53" s="1175"/>
      <c r="F53" s="1175"/>
      <c r="G53" s="1175"/>
      <c r="H53" s="1175"/>
      <c r="I53" s="1175"/>
      <c r="J53" s="1175"/>
      <c r="K53" s="1175"/>
      <c r="L53" s="1175"/>
      <c r="M53" s="1188"/>
    </row>
    <row r="54" spans="1:13" ht="15.75" customHeight="1">
      <c r="A54" s="1241"/>
      <c r="B54" s="284" t="s">
        <v>969</v>
      </c>
      <c r="C54" s="1258" t="s">
        <v>1134</v>
      </c>
      <c r="D54" s="1175"/>
      <c r="E54" s="1175"/>
      <c r="F54" s="1175"/>
      <c r="G54" s="1175"/>
      <c r="H54" s="1175"/>
      <c r="I54" s="1175"/>
      <c r="J54" s="1175"/>
      <c r="K54" s="1175"/>
      <c r="L54" s="1175"/>
      <c r="M54" s="1188"/>
    </row>
    <row r="55" spans="1:13" ht="15.75" customHeight="1">
      <c r="A55" s="1241"/>
      <c r="B55" s="284" t="s">
        <v>971</v>
      </c>
      <c r="C55" s="1258" t="s">
        <v>1135</v>
      </c>
      <c r="D55" s="1175"/>
      <c r="E55" s="1175"/>
      <c r="F55" s="1175"/>
      <c r="G55" s="1175"/>
      <c r="H55" s="1175"/>
      <c r="I55" s="1175"/>
      <c r="J55" s="1175"/>
      <c r="K55" s="1175"/>
      <c r="L55" s="1175"/>
      <c r="M55" s="1188"/>
    </row>
    <row r="56" spans="1:13" ht="15.75" customHeight="1">
      <c r="A56" s="1241"/>
      <c r="B56" s="285" t="s">
        <v>972</v>
      </c>
      <c r="C56" s="1258" t="s">
        <v>1136</v>
      </c>
      <c r="D56" s="1175"/>
      <c r="E56" s="1175"/>
      <c r="F56" s="1175"/>
      <c r="G56" s="1175"/>
      <c r="H56" s="1175"/>
      <c r="I56" s="1175"/>
      <c r="J56" s="1175"/>
      <c r="K56" s="1175"/>
      <c r="L56" s="1175"/>
      <c r="M56" s="1188"/>
    </row>
    <row r="57" spans="1:13" ht="15.75" customHeight="1">
      <c r="A57" s="1241"/>
      <c r="B57" s="284" t="s">
        <v>973</v>
      </c>
      <c r="C57" s="1258" t="s">
        <v>443</v>
      </c>
      <c r="D57" s="1175"/>
      <c r="E57" s="1175"/>
      <c r="F57" s="1175"/>
      <c r="G57" s="1175"/>
      <c r="H57" s="1175"/>
      <c r="I57" s="1175"/>
      <c r="J57" s="1175"/>
      <c r="K57" s="1175"/>
      <c r="L57" s="1175"/>
      <c r="M57" s="1188"/>
    </row>
    <row r="58" spans="1:13" ht="15.75" customHeight="1">
      <c r="A58" s="1243"/>
      <c r="B58" s="284" t="s">
        <v>974</v>
      </c>
      <c r="C58" s="1258">
        <v>3795750</v>
      </c>
      <c r="D58" s="1175"/>
      <c r="E58" s="1175"/>
      <c r="F58" s="1175"/>
      <c r="G58" s="1175"/>
      <c r="H58" s="1175"/>
      <c r="I58" s="1175"/>
      <c r="J58" s="1175"/>
      <c r="K58" s="1175"/>
      <c r="L58" s="1175"/>
      <c r="M58" s="1188"/>
    </row>
    <row r="59" spans="1:13" ht="15.75" customHeight="1">
      <c r="A59" s="1242" t="s">
        <v>976</v>
      </c>
      <c r="B59" s="286" t="s">
        <v>977</v>
      </c>
      <c r="C59" s="1258" t="s">
        <v>1425</v>
      </c>
      <c r="D59" s="1175"/>
      <c r="E59" s="1175"/>
      <c r="F59" s="1175"/>
      <c r="G59" s="1175"/>
      <c r="H59" s="1175"/>
      <c r="I59" s="1175"/>
      <c r="J59" s="1175"/>
      <c r="K59" s="1175"/>
      <c r="L59" s="1175"/>
      <c r="M59" s="1188"/>
    </row>
    <row r="60" spans="1:13" ht="30" customHeight="1">
      <c r="A60" s="1241"/>
      <c r="B60" s="286" t="s">
        <v>979</v>
      </c>
      <c r="C60" s="1258" t="s">
        <v>1051</v>
      </c>
      <c r="D60" s="1175"/>
      <c r="E60" s="1175"/>
      <c r="F60" s="1175"/>
      <c r="G60" s="1175"/>
      <c r="H60" s="1175"/>
      <c r="I60" s="1175"/>
      <c r="J60" s="1175"/>
      <c r="K60" s="1175"/>
      <c r="L60" s="1175"/>
      <c r="M60" s="1188"/>
    </row>
    <row r="61" spans="1:13" ht="30" customHeight="1">
      <c r="A61" s="1241"/>
      <c r="B61" s="287" t="s">
        <v>297</v>
      </c>
      <c r="C61" s="1258" t="s">
        <v>904</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0">
    <mergeCell ref="C62:M62"/>
    <mergeCell ref="C49:M49"/>
    <mergeCell ref="C50:M50"/>
    <mergeCell ref="C51:M51"/>
    <mergeCell ref="C52:M52"/>
    <mergeCell ref="C53:M53"/>
    <mergeCell ref="C54:M54"/>
    <mergeCell ref="C55:M55"/>
    <mergeCell ref="C5:M5"/>
    <mergeCell ref="C6:M6"/>
    <mergeCell ref="A53:A58"/>
    <mergeCell ref="A59:A61"/>
    <mergeCell ref="C56:M56"/>
    <mergeCell ref="C57:M57"/>
    <mergeCell ref="C58:M58"/>
    <mergeCell ref="C59:M59"/>
    <mergeCell ref="C60:M60"/>
    <mergeCell ref="C61:M61"/>
    <mergeCell ref="C17:M17"/>
    <mergeCell ref="I7:M7"/>
    <mergeCell ref="A16:A52"/>
    <mergeCell ref="F9:G9"/>
    <mergeCell ref="I9:J9"/>
    <mergeCell ref="C11:M11"/>
    <mergeCell ref="C12:M12"/>
    <mergeCell ref="J30:L30"/>
    <mergeCell ref="L43:M43"/>
    <mergeCell ref="F46:F47"/>
    <mergeCell ref="G46:J47"/>
    <mergeCell ref="L46:M47"/>
    <mergeCell ref="A2:A15"/>
    <mergeCell ref="C2:M2"/>
    <mergeCell ref="C3:M3"/>
    <mergeCell ref="F4:G4"/>
    <mergeCell ref="F10:G10"/>
    <mergeCell ref="I10:J10"/>
    <mergeCell ref="B45:B48"/>
    <mergeCell ref="C7:D7"/>
    <mergeCell ref="B8:B10"/>
    <mergeCell ref="C9:D9"/>
    <mergeCell ref="C10:D10"/>
    <mergeCell ref="B14:B15"/>
    <mergeCell ref="C14:D14"/>
    <mergeCell ref="C15:M15"/>
    <mergeCell ref="F14:M14"/>
    <mergeCell ref="B18:B24"/>
    <mergeCell ref="B25:B28"/>
    <mergeCell ref="B32:B34"/>
    <mergeCell ref="B35:B44"/>
    <mergeCell ref="C16:M16"/>
  </mergeCells>
  <dataValidations count="1">
    <dataValidation type="list" allowBlank="1" showErrorMessage="1" sqref="I7" xr:uid="{00000000-0002-0000-2B00-000000000000}">
      <formula1>INDIRECT($C$7)</formula1>
    </dataValidation>
  </dataValidations>
  <hyperlinks>
    <hyperlink ref="B2" location="'Plan de acción'!A1" display="Nombre del indicador" xr:uid="{00000000-0004-0000-2B00-000000000000}"/>
  </hyperlinks>
  <pageMargins left="0.7" right="0.7" top="0.75" bottom="0.75" header="0" footer="0"/>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1434</v>
      </c>
      <c r="C1" s="230"/>
      <c r="D1" s="230"/>
      <c r="E1" s="230"/>
      <c r="F1" s="230"/>
      <c r="G1" s="230"/>
      <c r="H1" s="230"/>
      <c r="I1" s="230"/>
      <c r="J1" s="230"/>
      <c r="K1" s="230"/>
      <c r="L1" s="230"/>
      <c r="M1" s="231"/>
    </row>
    <row r="2" spans="1:13" ht="15.75" customHeight="1">
      <c r="A2" s="1242" t="s">
        <v>890</v>
      </c>
      <c r="B2" s="718" t="s">
        <v>891</v>
      </c>
      <c r="C2" s="1261" t="s">
        <v>1435</v>
      </c>
      <c r="D2" s="1175"/>
      <c r="E2" s="1175"/>
      <c r="F2" s="1175"/>
      <c r="G2" s="1175"/>
      <c r="H2" s="1175"/>
      <c r="I2" s="1175"/>
      <c r="J2" s="1175"/>
      <c r="K2" s="1175"/>
      <c r="L2" s="1175"/>
      <c r="M2" s="1188"/>
    </row>
    <row r="3" spans="1:13" ht="15.75" customHeight="1">
      <c r="A3" s="1241"/>
      <c r="B3" s="455" t="s">
        <v>982</v>
      </c>
      <c r="C3" s="1261" t="s">
        <v>1436</v>
      </c>
      <c r="D3" s="1175"/>
      <c r="E3" s="1175"/>
      <c r="F3" s="1175"/>
      <c r="G3" s="1175"/>
      <c r="H3" s="1175"/>
      <c r="I3" s="1175"/>
      <c r="J3" s="1175"/>
      <c r="K3" s="1175"/>
      <c r="L3" s="1175"/>
      <c r="M3" s="1188"/>
    </row>
    <row r="4" spans="1:13" ht="15.75" customHeight="1">
      <c r="A4" s="1241"/>
      <c r="B4" s="236" t="s">
        <v>293</v>
      </c>
      <c r="C4" s="224" t="s">
        <v>95</v>
      </c>
      <c r="D4" s="224"/>
      <c r="E4" s="237"/>
      <c r="F4" s="1267" t="s">
        <v>896</v>
      </c>
      <c r="G4" s="1188"/>
      <c r="H4" s="238"/>
      <c r="I4" s="239"/>
      <c r="J4" s="239"/>
      <c r="K4" s="239"/>
      <c r="L4" s="239"/>
      <c r="M4" s="238"/>
    </row>
    <row r="5" spans="1:13" ht="15.75" customHeight="1">
      <c r="A5" s="1241"/>
      <c r="B5" s="382" t="s">
        <v>898</v>
      </c>
      <c r="C5" s="224"/>
      <c r="D5" s="239"/>
      <c r="E5" s="239"/>
      <c r="F5" s="239"/>
      <c r="G5" s="239"/>
      <c r="H5" s="239"/>
      <c r="I5" s="239"/>
      <c r="J5" s="239"/>
      <c r="K5" s="239"/>
      <c r="L5" s="239"/>
      <c r="M5" s="238"/>
    </row>
    <row r="6" spans="1:13" ht="15.75" customHeight="1">
      <c r="A6" s="1241"/>
      <c r="B6" s="382" t="s">
        <v>900</v>
      </c>
      <c r="C6" s="224"/>
      <c r="D6" s="239"/>
      <c r="E6" s="239"/>
      <c r="F6" s="239"/>
      <c r="G6" s="239"/>
      <c r="H6" s="239"/>
      <c r="I6" s="239"/>
      <c r="J6" s="239"/>
      <c r="K6" s="239"/>
      <c r="L6" s="239"/>
      <c r="M6" s="238"/>
    </row>
    <row r="7" spans="1:13" ht="15.75" customHeight="1">
      <c r="A7" s="1241"/>
      <c r="B7" s="235" t="s">
        <v>902</v>
      </c>
      <c r="C7" s="1291" t="s">
        <v>342</v>
      </c>
      <c r="D7" s="1175"/>
      <c r="E7" s="1175"/>
      <c r="F7" s="1175"/>
      <c r="G7" s="1188"/>
      <c r="H7" s="243" t="s">
        <v>297</v>
      </c>
      <c r="I7" s="1269" t="s">
        <v>46</v>
      </c>
      <c r="J7" s="1175"/>
      <c r="K7" s="1175"/>
      <c r="L7" s="1175"/>
      <c r="M7" s="1188"/>
    </row>
    <row r="8" spans="1:13" ht="15.75" customHeight="1">
      <c r="A8" s="1241"/>
      <c r="B8" s="1308" t="s">
        <v>903</v>
      </c>
      <c r="C8" s="245"/>
      <c r="D8" s="202"/>
      <c r="E8" s="246"/>
      <c r="F8" s="246"/>
      <c r="G8" s="246"/>
      <c r="H8" s="246"/>
      <c r="I8" s="202"/>
      <c r="J8" s="202"/>
      <c r="K8" s="202"/>
      <c r="L8" s="232"/>
      <c r="M8" s="247"/>
    </row>
    <row r="9" spans="1:13" ht="15.75" customHeight="1">
      <c r="A9" s="1241"/>
      <c r="B9" s="1241"/>
      <c r="C9" s="1250"/>
      <c r="D9" s="1180"/>
      <c r="E9" s="202"/>
      <c r="F9" s="1253"/>
      <c r="G9" s="1180"/>
      <c r="H9" s="202"/>
      <c r="I9" s="1253"/>
      <c r="J9" s="1180"/>
      <c r="K9" s="202"/>
      <c r="L9" s="232"/>
      <c r="M9" s="247"/>
    </row>
    <row r="10" spans="1:13" ht="15.75" customHeight="1">
      <c r="A10" s="1241"/>
      <c r="B10" s="1309"/>
      <c r="C10" s="1250" t="s">
        <v>297</v>
      </c>
      <c r="D10" s="1180"/>
      <c r="E10" s="249"/>
      <c r="F10" s="1253" t="s">
        <v>297</v>
      </c>
      <c r="G10" s="1180"/>
      <c r="H10" s="249"/>
      <c r="I10" s="1253" t="s">
        <v>297</v>
      </c>
      <c r="J10" s="1180"/>
      <c r="K10" s="249"/>
      <c r="L10" s="250"/>
      <c r="M10" s="237"/>
    </row>
    <row r="11" spans="1:13" ht="15.75" customHeight="1">
      <c r="A11" s="1241"/>
      <c r="B11" s="455" t="s">
        <v>905</v>
      </c>
      <c r="C11" s="1261" t="s">
        <v>1437</v>
      </c>
      <c r="D11" s="1175"/>
      <c r="E11" s="1175"/>
      <c r="F11" s="1175"/>
      <c r="G11" s="1175"/>
      <c r="H11" s="1175"/>
      <c r="I11" s="1175"/>
      <c r="J11" s="1175"/>
      <c r="K11" s="1175"/>
      <c r="L11" s="1175"/>
      <c r="M11" s="1188"/>
    </row>
    <row r="12" spans="1:13" ht="15.75" customHeight="1">
      <c r="A12" s="1241"/>
      <c r="B12" s="455" t="s">
        <v>985</v>
      </c>
      <c r="C12" s="1261" t="s">
        <v>1438</v>
      </c>
      <c r="D12" s="1175"/>
      <c r="E12" s="1175"/>
      <c r="F12" s="1175"/>
      <c r="G12" s="1175"/>
      <c r="H12" s="1175"/>
      <c r="I12" s="1175"/>
      <c r="J12" s="1175"/>
      <c r="K12" s="1175"/>
      <c r="L12" s="1175"/>
      <c r="M12" s="1188"/>
    </row>
    <row r="13" spans="1:13" ht="15.75" customHeight="1">
      <c r="A13" s="1241"/>
      <c r="B13" s="455" t="s">
        <v>987</v>
      </c>
      <c r="C13" s="699" t="s">
        <v>1353</v>
      </c>
      <c r="D13" s="249"/>
      <c r="E13" s="249"/>
      <c r="F13" s="249"/>
      <c r="G13" s="249"/>
      <c r="H13" s="249"/>
      <c r="I13" s="249"/>
      <c r="J13" s="249"/>
      <c r="K13" s="249"/>
      <c r="L13" s="250"/>
      <c r="M13" s="237"/>
    </row>
    <row r="14" spans="1:13" ht="15.75" customHeight="1">
      <c r="A14" s="1241"/>
      <c r="B14" s="1308" t="s">
        <v>989</v>
      </c>
      <c r="C14" s="1258" t="s">
        <v>57</v>
      </c>
      <c r="D14" s="1175"/>
      <c r="E14" s="252" t="s">
        <v>108</v>
      </c>
      <c r="F14" s="1440" t="s">
        <v>424</v>
      </c>
      <c r="G14" s="1252"/>
      <c r="H14" s="1252"/>
      <c r="I14" s="1252"/>
      <c r="J14" s="1252"/>
      <c r="K14" s="1252"/>
      <c r="L14" s="1252"/>
      <c r="M14" s="1260"/>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61" t="s">
        <v>1</v>
      </c>
      <c r="D16" s="1175"/>
      <c r="E16" s="1175"/>
      <c r="F16" s="1175"/>
      <c r="G16" s="1175"/>
      <c r="H16" s="1175"/>
      <c r="I16" s="1175"/>
      <c r="J16" s="1175"/>
      <c r="K16" s="1175"/>
      <c r="L16" s="1175"/>
      <c r="M16" s="1188"/>
    </row>
    <row r="17" spans="1:13" ht="15.75" customHeight="1">
      <c r="A17" s="1241"/>
      <c r="B17" s="455" t="s">
        <v>990</v>
      </c>
      <c r="C17" s="1261" t="s">
        <v>1439</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256"/>
      <c r="E20" s="210" t="s">
        <v>910</v>
      </c>
      <c r="F20" s="256"/>
      <c r="G20" s="210" t="s">
        <v>911</v>
      </c>
      <c r="H20" s="256" t="s">
        <v>918</v>
      </c>
      <c r="I20" s="210" t="s">
        <v>912</v>
      </c>
      <c r="J20" s="256"/>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1253" t="s">
        <v>1072</v>
      </c>
      <c r="G23" s="1180"/>
      <c r="H23" s="1180"/>
      <c r="I23" s="1180"/>
      <c r="J23" s="1180"/>
      <c r="K23" s="1180"/>
      <c r="L23" s="249"/>
      <c r="M23" s="258"/>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265"/>
      <c r="E30" s="202"/>
      <c r="F30" s="210" t="s">
        <v>930</v>
      </c>
      <c r="G30" s="259"/>
      <c r="H30" s="202"/>
      <c r="I30" s="210" t="s">
        <v>931</v>
      </c>
      <c r="J30" s="1254"/>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657">
        <v>2023</v>
      </c>
      <c r="E33" s="200"/>
      <c r="F33" s="202" t="s">
        <v>935</v>
      </c>
      <c r="G33" s="269" t="s">
        <v>994</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v>2023</v>
      </c>
      <c r="F36" s="202" t="s">
        <v>939</v>
      </c>
      <c r="G36" s="202">
        <v>2024</v>
      </c>
      <c r="H36" s="202" t="s">
        <v>940</v>
      </c>
      <c r="I36" s="202">
        <v>2025</v>
      </c>
      <c r="J36" s="202" t="s">
        <v>941</v>
      </c>
      <c r="K36" s="202">
        <v>2026</v>
      </c>
      <c r="L36" s="202" t="s">
        <v>942</v>
      </c>
      <c r="M36" s="306">
        <v>2027</v>
      </c>
    </row>
    <row r="37" spans="1:13" ht="15.75" customHeight="1">
      <c r="A37" s="1241"/>
      <c r="B37" s="1245"/>
      <c r="C37" s="255"/>
      <c r="D37" s="211">
        <v>20</v>
      </c>
      <c r="E37" s="276"/>
      <c r="F37" s="501">
        <v>20</v>
      </c>
      <c r="G37" s="276"/>
      <c r="H37" s="501">
        <v>20</v>
      </c>
      <c r="I37" s="276"/>
      <c r="J37" s="501">
        <v>20</v>
      </c>
      <c r="K37" s="276"/>
      <c r="L37" s="501">
        <v>20</v>
      </c>
      <c r="M37" s="276"/>
    </row>
    <row r="38" spans="1:13" ht="15.75" customHeight="1">
      <c r="A38" s="1241"/>
      <c r="B38" s="1245"/>
      <c r="C38" s="255"/>
      <c r="D38" s="202" t="s">
        <v>943</v>
      </c>
      <c r="E38" s="202">
        <v>2028</v>
      </c>
      <c r="F38" s="202" t="s">
        <v>944</v>
      </c>
      <c r="G38" s="202">
        <v>2029</v>
      </c>
      <c r="H38" s="202" t="s">
        <v>945</v>
      </c>
      <c r="I38" s="202">
        <v>2030</v>
      </c>
      <c r="J38" s="202" t="s">
        <v>946</v>
      </c>
      <c r="K38" s="202">
        <v>2031</v>
      </c>
      <c r="L38" s="202" t="s">
        <v>947</v>
      </c>
      <c r="M38" s="247">
        <v>2032</v>
      </c>
    </row>
    <row r="39" spans="1:13" ht="15.75" customHeight="1">
      <c r="A39" s="1241"/>
      <c r="B39" s="1245"/>
      <c r="C39" s="255"/>
      <c r="D39" s="211">
        <v>20</v>
      </c>
      <c r="E39" s="276"/>
      <c r="F39" s="501">
        <v>20</v>
      </c>
      <c r="G39" s="276"/>
      <c r="H39" s="501">
        <v>20</v>
      </c>
      <c r="I39" s="276"/>
      <c r="J39" s="501">
        <v>20</v>
      </c>
      <c r="K39" s="276"/>
      <c r="L39" s="501">
        <v>20</v>
      </c>
      <c r="M39" s="276"/>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275"/>
      <c r="E41" s="276"/>
      <c r="F41" s="277"/>
      <c r="G41" s="276"/>
      <c r="H41" s="277"/>
      <c r="I41" s="276"/>
      <c r="J41" s="277"/>
      <c r="K41" s="276"/>
      <c r="L41" s="277"/>
      <c r="M41" s="276"/>
    </row>
    <row r="42" spans="1:13" ht="15.75" customHeight="1">
      <c r="A42" s="1241"/>
      <c r="B42" s="1245"/>
      <c r="C42" s="255"/>
      <c r="D42" s="249" t="s">
        <v>953</v>
      </c>
      <c r="E42" s="249"/>
      <c r="F42" s="249" t="s">
        <v>957</v>
      </c>
      <c r="G42" s="249"/>
      <c r="H42" s="278"/>
      <c r="I42" s="202"/>
      <c r="J42" s="278"/>
      <c r="K42" s="202"/>
      <c r="L42" s="278"/>
      <c r="M42" s="263"/>
    </row>
    <row r="43" spans="1:13" ht="15.75" customHeight="1">
      <c r="A43" s="1241"/>
      <c r="B43" s="1245"/>
      <c r="C43" s="255"/>
      <c r="D43" s="248"/>
      <c r="E43" s="258"/>
      <c r="F43" s="1420">
        <v>200</v>
      </c>
      <c r="G43" s="1188"/>
      <c r="H43" s="1264"/>
      <c r="I43" s="1252"/>
      <c r="J43" s="278"/>
      <c r="K43" s="202"/>
      <c r="L43" s="278"/>
      <c r="M43" s="263"/>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918</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719" t="s">
        <v>961</v>
      </c>
      <c r="C49" s="1438" t="s">
        <v>1440</v>
      </c>
      <c r="D49" s="1175"/>
      <c r="E49" s="1175"/>
      <c r="F49" s="1175"/>
      <c r="G49" s="1175"/>
      <c r="H49" s="1175"/>
      <c r="I49" s="1175"/>
      <c r="J49" s="1175"/>
      <c r="K49" s="1175"/>
      <c r="L49" s="1175"/>
      <c r="M49" s="1188"/>
    </row>
    <row r="50" spans="1:13" ht="15.75" customHeight="1">
      <c r="A50" s="1241"/>
      <c r="B50" s="720" t="s">
        <v>996</v>
      </c>
      <c r="C50" s="1253" t="s">
        <v>1441</v>
      </c>
      <c r="D50" s="1180"/>
      <c r="E50" s="1180"/>
      <c r="F50" s="1180"/>
      <c r="G50" s="1180"/>
      <c r="H50" s="1180"/>
      <c r="I50" s="1180"/>
      <c r="J50" s="1180"/>
      <c r="K50" s="1180"/>
      <c r="L50" s="1180"/>
      <c r="M50" s="1181"/>
    </row>
    <row r="51" spans="1:13" ht="15.75" customHeight="1">
      <c r="A51" s="1241"/>
      <c r="B51" s="720" t="s">
        <v>965</v>
      </c>
      <c r="C51" s="1253">
        <v>60</v>
      </c>
      <c r="D51" s="1180"/>
      <c r="E51" s="1180"/>
      <c r="F51" s="1180"/>
      <c r="G51" s="1180"/>
      <c r="H51" s="1180"/>
      <c r="I51" s="1180"/>
      <c r="J51" s="1180"/>
      <c r="K51" s="1180"/>
      <c r="L51" s="1180"/>
      <c r="M51" s="1181"/>
    </row>
    <row r="52" spans="1:13" ht="15.75" customHeight="1">
      <c r="A52" s="1241"/>
      <c r="B52" s="720" t="s">
        <v>966</v>
      </c>
      <c r="C52" s="1253">
        <v>2023</v>
      </c>
      <c r="D52" s="1180"/>
      <c r="E52" s="1180"/>
      <c r="F52" s="1180"/>
      <c r="G52" s="1180"/>
      <c r="H52" s="1180"/>
      <c r="I52" s="1180"/>
      <c r="J52" s="1180"/>
      <c r="K52" s="1180"/>
      <c r="L52" s="1180"/>
      <c r="M52" s="1181"/>
    </row>
    <row r="53" spans="1:13" ht="15.75" customHeight="1">
      <c r="A53" s="1242" t="s">
        <v>250</v>
      </c>
      <c r="B53" s="681" t="s">
        <v>968</v>
      </c>
      <c r="C53" s="1441" t="s">
        <v>1309</v>
      </c>
      <c r="D53" s="1180"/>
      <c r="E53" s="1180"/>
      <c r="F53" s="1180"/>
      <c r="G53" s="1180"/>
      <c r="H53" s="1180"/>
      <c r="I53" s="1180"/>
      <c r="J53" s="1180"/>
      <c r="K53" s="1180"/>
      <c r="L53" s="1180"/>
      <c r="M53" s="1181"/>
    </row>
    <row r="54" spans="1:13" ht="15.75" customHeight="1">
      <c r="A54" s="1241"/>
      <c r="B54" s="681" t="s">
        <v>969</v>
      </c>
      <c r="C54" s="1441" t="s">
        <v>1012</v>
      </c>
      <c r="D54" s="1180"/>
      <c r="E54" s="1180"/>
      <c r="F54" s="1180"/>
      <c r="G54" s="1180"/>
      <c r="H54" s="1180"/>
      <c r="I54" s="1180"/>
      <c r="J54" s="1180"/>
      <c r="K54" s="1180"/>
      <c r="L54" s="1180"/>
      <c r="M54" s="1181"/>
    </row>
    <row r="55" spans="1:13" ht="15.75" customHeight="1">
      <c r="A55" s="1241"/>
      <c r="B55" s="681" t="s">
        <v>971</v>
      </c>
      <c r="C55" s="1441" t="s">
        <v>343</v>
      </c>
      <c r="D55" s="1180"/>
      <c r="E55" s="1180"/>
      <c r="F55" s="1180"/>
      <c r="G55" s="1180"/>
      <c r="H55" s="1180"/>
      <c r="I55" s="1180"/>
      <c r="J55" s="1180"/>
      <c r="K55" s="1180"/>
      <c r="L55" s="1180"/>
      <c r="M55" s="1181"/>
    </row>
    <row r="56" spans="1:13" ht="15.75" customHeight="1">
      <c r="A56" s="1241"/>
      <c r="B56" s="681" t="s">
        <v>972</v>
      </c>
      <c r="C56" s="1441" t="s">
        <v>1013</v>
      </c>
      <c r="D56" s="1180"/>
      <c r="E56" s="1180"/>
      <c r="F56" s="1180"/>
      <c r="G56" s="1180"/>
      <c r="H56" s="1180"/>
      <c r="I56" s="1180"/>
      <c r="J56" s="1180"/>
      <c r="K56" s="1180"/>
      <c r="L56" s="1180"/>
      <c r="M56" s="1181"/>
    </row>
    <row r="57" spans="1:13" ht="15.75" customHeight="1">
      <c r="A57" s="1241"/>
      <c r="B57" s="681" t="s">
        <v>973</v>
      </c>
      <c r="C57" s="1442" t="s">
        <v>1014</v>
      </c>
      <c r="D57" s="1180"/>
      <c r="E57" s="1180"/>
      <c r="F57" s="1180"/>
      <c r="G57" s="1180"/>
      <c r="H57" s="1180"/>
      <c r="I57" s="1180"/>
      <c r="J57" s="1180"/>
      <c r="K57" s="1180"/>
      <c r="L57" s="1180"/>
      <c r="M57" s="1181"/>
    </row>
    <row r="58" spans="1:13" ht="15.75" customHeight="1">
      <c r="A58" s="1243"/>
      <c r="B58" s="681" t="s">
        <v>974</v>
      </c>
      <c r="C58" s="1253" t="s">
        <v>360</v>
      </c>
      <c r="D58" s="1180"/>
      <c r="E58" s="1180"/>
      <c r="F58" s="1180"/>
      <c r="G58" s="1180"/>
      <c r="H58" s="1180"/>
      <c r="I58" s="1180"/>
      <c r="J58" s="1180"/>
      <c r="K58" s="1180"/>
      <c r="L58" s="1180"/>
      <c r="M58" s="1181"/>
    </row>
    <row r="59" spans="1:13" ht="15.75" customHeight="1">
      <c r="A59" s="1242" t="s">
        <v>976</v>
      </c>
      <c r="B59" s="721" t="s">
        <v>977</v>
      </c>
      <c r="C59" s="1375"/>
      <c r="D59" s="1180"/>
      <c r="E59" s="1180"/>
      <c r="F59" s="1180"/>
      <c r="G59" s="1180"/>
      <c r="H59" s="1180"/>
      <c r="I59" s="1180"/>
      <c r="J59" s="1180"/>
      <c r="K59" s="1180"/>
      <c r="L59" s="1180"/>
      <c r="M59" s="1181"/>
    </row>
    <row r="60" spans="1:13" ht="30" customHeight="1">
      <c r="A60" s="1241"/>
      <c r="B60" s="721" t="s">
        <v>979</v>
      </c>
      <c r="C60" s="1253" t="s">
        <v>980</v>
      </c>
      <c r="D60" s="1180"/>
      <c r="E60" s="1180"/>
      <c r="F60" s="1180"/>
      <c r="G60" s="1180"/>
      <c r="H60" s="1180"/>
      <c r="I60" s="1180"/>
      <c r="J60" s="1180"/>
      <c r="K60" s="1180"/>
      <c r="L60" s="1180"/>
      <c r="M60" s="1181"/>
    </row>
    <row r="61" spans="1:13" ht="30" customHeight="1">
      <c r="A61" s="1241"/>
      <c r="B61" s="722" t="s">
        <v>297</v>
      </c>
      <c r="C61" s="1253" t="s">
        <v>343</v>
      </c>
      <c r="D61" s="1180"/>
      <c r="E61" s="1180"/>
      <c r="F61" s="1180"/>
      <c r="G61" s="1180"/>
      <c r="H61" s="1180"/>
      <c r="I61" s="1180"/>
      <c r="J61" s="1180"/>
      <c r="K61" s="1180"/>
      <c r="L61" s="1180"/>
      <c r="M61" s="1181"/>
    </row>
    <row r="62" spans="1:13" ht="15.75" customHeight="1">
      <c r="A62" s="288" t="s">
        <v>254</v>
      </c>
      <c r="B62" s="685"/>
      <c r="C62" s="1465" t="s">
        <v>1442</v>
      </c>
      <c r="D62" s="1180"/>
      <c r="E62" s="1180"/>
      <c r="F62" s="1180"/>
      <c r="G62" s="1180"/>
      <c r="H62" s="1180"/>
      <c r="I62" s="1180"/>
      <c r="J62" s="1180"/>
      <c r="K62" s="1180"/>
      <c r="L62" s="1180"/>
      <c r="M62" s="1181"/>
    </row>
  </sheetData>
  <mergeCells count="50">
    <mergeCell ref="A16:A52"/>
    <mergeCell ref="A53:A58"/>
    <mergeCell ref="A59:A61"/>
    <mergeCell ref="C61:M61"/>
    <mergeCell ref="C62:M62"/>
    <mergeCell ref="C54:M54"/>
    <mergeCell ref="C55:M55"/>
    <mergeCell ref="C56:M56"/>
    <mergeCell ref="C57:M57"/>
    <mergeCell ref="C58:M58"/>
    <mergeCell ref="C59:M59"/>
    <mergeCell ref="C60:M60"/>
    <mergeCell ref="C53:M53"/>
    <mergeCell ref="B35:B44"/>
    <mergeCell ref="B45:B48"/>
    <mergeCell ref="C51:M51"/>
    <mergeCell ref="A2:A15"/>
    <mergeCell ref="C2:M2"/>
    <mergeCell ref="C3:M3"/>
    <mergeCell ref="F4:G4"/>
    <mergeCell ref="C7:G7"/>
    <mergeCell ref="I7:M7"/>
    <mergeCell ref="F10:G10"/>
    <mergeCell ref="C9:D9"/>
    <mergeCell ref="F9:G9"/>
    <mergeCell ref="B8:B10"/>
    <mergeCell ref="C10:D10"/>
    <mergeCell ref="I9:J9"/>
    <mergeCell ref="I10:J10"/>
    <mergeCell ref="C11:M11"/>
    <mergeCell ref="C12:M12"/>
    <mergeCell ref="F14:M14"/>
    <mergeCell ref="B14:B15"/>
    <mergeCell ref="C14:D14"/>
    <mergeCell ref="B18:B24"/>
    <mergeCell ref="B25:B28"/>
    <mergeCell ref="B32:B34"/>
    <mergeCell ref="C15:M15"/>
    <mergeCell ref="C16:M16"/>
    <mergeCell ref="C17:M17"/>
    <mergeCell ref="F23:K23"/>
    <mergeCell ref="J30:L30"/>
    <mergeCell ref="C52:M52"/>
    <mergeCell ref="F43:G43"/>
    <mergeCell ref="H43:I43"/>
    <mergeCell ref="F46:F47"/>
    <mergeCell ref="G46:J47"/>
    <mergeCell ref="L46:M47"/>
    <mergeCell ref="C49:M49"/>
    <mergeCell ref="C50:M50"/>
  </mergeCells>
  <dataValidations count="1">
    <dataValidation type="list" allowBlank="1" showErrorMessage="1" sqref="I7" xr:uid="{00000000-0002-0000-2C00-000003000000}">
      <formula1>INDIRECT($C$7)</formula1>
    </dataValidation>
  </dataValidations>
  <hyperlinks>
    <hyperlink ref="B2" location="'Plan de acción'!A1" display="Nombre del indicador" xr:uid="{00000000-0004-0000-2C00-000000000000}"/>
    <hyperlink ref="C57" r:id="rId1" xr:uid="{00000000-0004-0000-2C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C00-000000000000}">
          <x14:formula1>
            <xm:f>Desplegables!$I$4:$I$18</xm:f>
          </x14:formula1>
          <xm:sqref>C7</xm:sqref>
        </x14:dataValidation>
        <x14:dataValidation type="list" allowBlank="1" showErrorMessage="1" xr:uid="{00000000-0002-0000-2C00-000001000000}">
          <x14:formula1>
            <xm:f>Desplegables!$L$24:$L$39</xm:f>
          </x14:formula1>
          <xm:sqref>C14</xm:sqref>
        </x14:dataValidation>
        <x14:dataValidation type="list" allowBlank="1" showErrorMessage="1" xr:uid="{00000000-0002-0000-2C00-000002000000}">
          <x14:formula1>
            <xm:f>Desplegables!$B$45:$B$46</xm:f>
          </x14:formula1>
          <xm:sqref>C4</xm:sqref>
        </x14:dataValidation>
        <x14:dataValidation type="list" allowBlank="1" showErrorMessage="1" xr:uid="{00000000-0002-0000-2C00-000004000000}">
          <x14:formula1>
            <xm:f>Desplegables!$B$50:$B$52</xm:f>
          </x14:formula1>
          <xm:sqref>G46</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1443</v>
      </c>
      <c r="C1" s="230"/>
      <c r="D1" s="230"/>
      <c r="E1" s="230"/>
      <c r="F1" s="230"/>
      <c r="G1" s="230"/>
      <c r="H1" s="230"/>
      <c r="I1" s="230"/>
      <c r="J1" s="230"/>
      <c r="K1" s="230"/>
      <c r="L1" s="230"/>
      <c r="M1" s="231"/>
    </row>
    <row r="2" spans="1:13" ht="15.75" customHeight="1">
      <c r="A2" s="1242" t="s">
        <v>890</v>
      </c>
      <c r="B2" s="718" t="s">
        <v>891</v>
      </c>
      <c r="C2" s="1297" t="s">
        <v>1444</v>
      </c>
      <c r="D2" s="1175"/>
      <c r="E2" s="1175"/>
      <c r="F2" s="1175"/>
      <c r="G2" s="1175"/>
      <c r="H2" s="1175"/>
      <c r="I2" s="1175"/>
      <c r="J2" s="1175"/>
      <c r="K2" s="1188"/>
      <c r="L2" s="68"/>
      <c r="M2" s="68"/>
    </row>
    <row r="3" spans="1:13" ht="15.75" customHeight="1">
      <c r="A3" s="1241"/>
      <c r="B3" s="455" t="s">
        <v>982</v>
      </c>
      <c r="C3" s="259" t="s">
        <v>1328</v>
      </c>
      <c r="D3" s="68"/>
      <c r="E3" s="68"/>
      <c r="F3" s="68"/>
      <c r="G3" s="68"/>
      <c r="H3" s="68"/>
      <c r="I3" s="68"/>
      <c r="J3" s="68"/>
      <c r="K3" s="68"/>
      <c r="L3" s="68"/>
      <c r="M3" s="68"/>
    </row>
    <row r="4" spans="1:13" ht="15.75" customHeight="1">
      <c r="A4" s="1241"/>
      <c r="B4" s="236" t="s">
        <v>293</v>
      </c>
      <c r="C4" s="345" t="s">
        <v>93</v>
      </c>
      <c r="D4" s="345" t="s">
        <v>1200</v>
      </c>
      <c r="E4" s="68"/>
      <c r="F4" s="1302" t="s">
        <v>294</v>
      </c>
      <c r="G4" s="1188"/>
      <c r="H4" s="345">
        <v>27</v>
      </c>
      <c r="I4" s="1297" t="s">
        <v>897</v>
      </c>
      <c r="J4" s="1175"/>
      <c r="K4" s="1175"/>
      <c r="L4" s="1175"/>
      <c r="M4" s="1188"/>
    </row>
    <row r="5" spans="1:13" ht="15.75" customHeight="1">
      <c r="A5" s="1241"/>
      <c r="B5" s="382" t="s">
        <v>898</v>
      </c>
      <c r="C5" s="1303" t="s">
        <v>899</v>
      </c>
      <c r="D5" s="1175"/>
      <c r="E5" s="1175"/>
      <c r="F5" s="1175"/>
      <c r="G5" s="1175"/>
      <c r="H5" s="1175"/>
      <c r="I5" s="1175"/>
      <c r="J5" s="1175"/>
      <c r="K5" s="1175"/>
      <c r="L5" s="1175"/>
      <c r="M5" s="1188"/>
    </row>
    <row r="6" spans="1:13" ht="15.75" customHeight="1">
      <c r="A6" s="1241"/>
      <c r="B6" s="382" t="s">
        <v>900</v>
      </c>
      <c r="C6" s="1303" t="s">
        <v>901</v>
      </c>
      <c r="D6" s="1175"/>
      <c r="E6" s="1175"/>
      <c r="F6" s="1175"/>
      <c r="G6" s="1175"/>
      <c r="H6" s="1175"/>
      <c r="I6" s="1175"/>
      <c r="J6" s="1175"/>
      <c r="K6" s="1175"/>
      <c r="L6" s="1175"/>
      <c r="M6" s="1188"/>
    </row>
    <row r="7" spans="1:13" ht="15.75" customHeight="1">
      <c r="A7" s="1241"/>
      <c r="B7" s="235" t="s">
        <v>902</v>
      </c>
      <c r="C7" s="1305" t="s">
        <v>35</v>
      </c>
      <c r="D7" s="1183"/>
      <c r="E7" s="1183"/>
      <c r="F7" s="1183"/>
      <c r="G7" s="1234"/>
      <c r="H7" s="370" t="s">
        <v>297</v>
      </c>
      <c r="I7" s="1250" t="s">
        <v>376</v>
      </c>
      <c r="J7" s="1180"/>
      <c r="K7" s="1180"/>
      <c r="L7" s="1180"/>
      <c r="M7" s="1180"/>
    </row>
    <row r="8" spans="1:13" ht="15.75" customHeight="1">
      <c r="A8" s="1241"/>
      <c r="B8" s="1308" t="s">
        <v>903</v>
      </c>
      <c r="C8" s="369"/>
      <c r="D8" s="371"/>
      <c r="E8" s="371"/>
      <c r="F8" s="371"/>
      <c r="G8" s="371"/>
      <c r="H8" s="371"/>
      <c r="I8" s="371"/>
      <c r="J8" s="371"/>
      <c r="K8" s="371"/>
      <c r="L8" s="371"/>
      <c r="M8" s="372"/>
    </row>
    <row r="9" spans="1:13" ht="15.75" customHeight="1">
      <c r="A9" s="1241"/>
      <c r="B9" s="1241"/>
      <c r="C9" s="1250" t="s">
        <v>863</v>
      </c>
      <c r="D9" s="1180"/>
      <c r="E9" s="140"/>
      <c r="F9" s="1253" t="s">
        <v>1030</v>
      </c>
      <c r="G9" s="1180"/>
      <c r="H9" s="140"/>
      <c r="I9" s="1251" t="s">
        <v>74</v>
      </c>
      <c r="J9" s="1252"/>
      <c r="K9" s="140"/>
      <c r="L9" s="1251"/>
      <c r="M9" s="1260"/>
    </row>
    <row r="10" spans="1:13" ht="15.75" customHeight="1">
      <c r="A10" s="1241"/>
      <c r="B10" s="1309"/>
      <c r="C10" s="1250" t="s">
        <v>1058</v>
      </c>
      <c r="D10" s="1180"/>
      <c r="E10" s="375"/>
      <c r="F10" s="1420"/>
      <c r="G10" s="1175"/>
      <c r="H10" s="375"/>
      <c r="I10" s="1420"/>
      <c r="J10" s="1175"/>
      <c r="K10" s="375"/>
      <c r="L10" s="1253"/>
      <c r="M10" s="1181"/>
    </row>
    <row r="11" spans="1:13" ht="15.75" customHeight="1">
      <c r="A11" s="1241"/>
      <c r="B11" s="455" t="s">
        <v>905</v>
      </c>
      <c r="C11" s="1466" t="s">
        <v>1445</v>
      </c>
      <c r="D11" s="1175"/>
      <c r="E11" s="1175"/>
      <c r="F11" s="1175"/>
      <c r="G11" s="1175"/>
      <c r="H11" s="1175"/>
      <c r="I11" s="1175"/>
      <c r="J11" s="1175"/>
      <c r="K11" s="1175"/>
      <c r="L11" s="1175"/>
      <c r="M11" s="1188"/>
    </row>
    <row r="12" spans="1:13" ht="15.75" customHeight="1">
      <c r="A12" s="1241"/>
      <c r="B12" s="455" t="s">
        <v>985</v>
      </c>
      <c r="C12" s="1399" t="s">
        <v>1446</v>
      </c>
      <c r="D12" s="1175"/>
      <c r="E12" s="1175"/>
      <c r="F12" s="1175"/>
      <c r="G12" s="1175"/>
      <c r="H12" s="1175"/>
      <c r="I12" s="1175"/>
      <c r="J12" s="1175"/>
      <c r="K12" s="1175"/>
      <c r="L12" s="1175"/>
      <c r="M12" s="1188"/>
    </row>
    <row r="13" spans="1:13" ht="15.75" customHeight="1">
      <c r="A13" s="1241"/>
      <c r="B13" s="455" t="s">
        <v>987</v>
      </c>
      <c r="C13" s="699" t="s">
        <v>1353</v>
      </c>
      <c r="D13" s="631"/>
      <c r="E13" s="631"/>
      <c r="F13" s="631"/>
      <c r="G13" s="631"/>
      <c r="H13" s="631"/>
      <c r="I13" s="631"/>
      <c r="J13" s="631"/>
      <c r="K13" s="631"/>
      <c r="L13" s="631"/>
      <c r="M13" s="391"/>
    </row>
    <row r="14" spans="1:13" ht="15.75" customHeight="1">
      <c r="A14" s="1241"/>
      <c r="B14" s="1308" t="s">
        <v>989</v>
      </c>
      <c r="C14" s="1257" t="s">
        <v>67</v>
      </c>
      <c r="D14" s="1188"/>
      <c r="E14" s="377" t="s">
        <v>108</v>
      </c>
      <c r="F14" s="1256" t="s">
        <v>160</v>
      </c>
      <c r="G14" s="1175"/>
      <c r="H14" s="1175"/>
      <c r="I14" s="1175"/>
      <c r="J14" s="1175"/>
      <c r="K14" s="1175"/>
      <c r="L14" s="1175"/>
      <c r="M14" s="1188"/>
    </row>
    <row r="15" spans="1:13" ht="15.75" customHeight="1">
      <c r="A15" s="1241"/>
      <c r="B15" s="1241"/>
      <c r="C15" s="1297"/>
      <c r="D15" s="1175"/>
      <c r="E15" s="1175"/>
      <c r="F15" s="1175"/>
      <c r="G15" s="1175"/>
      <c r="H15" s="1175"/>
      <c r="I15" s="1175"/>
      <c r="J15" s="1175"/>
      <c r="K15" s="1175"/>
      <c r="L15" s="1175"/>
      <c r="M15" s="1188"/>
    </row>
    <row r="16" spans="1:13" ht="15.75" customHeight="1">
      <c r="A16" s="1240" t="s">
        <v>238</v>
      </c>
      <c r="B16" s="455" t="s">
        <v>282</v>
      </c>
      <c r="C16" s="1297" t="s">
        <v>1447</v>
      </c>
      <c r="D16" s="1175"/>
      <c r="E16" s="1175"/>
      <c r="F16" s="1175"/>
      <c r="G16" s="1175"/>
      <c r="H16" s="1175"/>
      <c r="I16" s="1175"/>
      <c r="J16" s="1175"/>
      <c r="K16" s="1175"/>
      <c r="L16" s="1175"/>
      <c r="M16" s="1188"/>
    </row>
    <row r="17" spans="1:13" ht="30" customHeight="1">
      <c r="A17" s="1241"/>
      <c r="B17" s="455" t="s">
        <v>990</v>
      </c>
      <c r="C17" s="1307" t="s">
        <v>1448</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140"/>
      <c r="E20" s="342" t="s">
        <v>910</v>
      </c>
      <c r="F20" s="140"/>
      <c r="G20" s="342" t="s">
        <v>911</v>
      </c>
      <c r="H20" s="140"/>
      <c r="I20" s="342" t="s">
        <v>912</v>
      </c>
      <c r="J20" s="140"/>
      <c r="K20" s="342"/>
      <c r="L20" s="342"/>
      <c r="M20" s="374"/>
    </row>
    <row r="21" spans="1:13" ht="15.75" customHeight="1">
      <c r="A21" s="1241"/>
      <c r="B21" s="1241"/>
      <c r="C21" s="340" t="s">
        <v>913</v>
      </c>
      <c r="D21" s="140"/>
      <c r="E21" s="342" t="s">
        <v>914</v>
      </c>
      <c r="F21" s="140"/>
      <c r="G21" s="342" t="s">
        <v>915</v>
      </c>
      <c r="H21" s="140"/>
      <c r="I21" s="342"/>
      <c r="J21" s="140"/>
      <c r="K21" s="342"/>
      <c r="L21" s="342"/>
      <c r="M21" s="374"/>
    </row>
    <row r="22" spans="1:13" ht="15.75" customHeight="1">
      <c r="A22" s="1241"/>
      <c r="B22" s="1241"/>
      <c r="C22" s="340" t="s">
        <v>916</v>
      </c>
      <c r="D22" s="140"/>
      <c r="E22" s="342" t="s">
        <v>917</v>
      </c>
      <c r="F22" s="140"/>
      <c r="G22" s="342"/>
      <c r="H22" s="140"/>
      <c r="I22" s="342"/>
      <c r="J22" s="140"/>
      <c r="K22" s="342"/>
      <c r="L22" s="342"/>
      <c r="M22" s="374"/>
    </row>
    <row r="23" spans="1:13" ht="15.75" customHeight="1">
      <c r="A23" s="1241"/>
      <c r="B23" s="1241"/>
      <c r="C23" s="363" t="s">
        <v>105</v>
      </c>
      <c r="D23" s="339" t="s">
        <v>918</v>
      </c>
      <c r="E23" s="358" t="s">
        <v>919</v>
      </c>
      <c r="F23" s="249" t="s">
        <v>1449</v>
      </c>
      <c r="G23" s="375"/>
      <c r="H23" s="375"/>
      <c r="I23" s="375"/>
      <c r="J23" s="375"/>
      <c r="K23" s="375"/>
      <c r="L23" s="375"/>
      <c r="M23" s="376"/>
    </row>
    <row r="24" spans="1:13" ht="9.75" customHeight="1">
      <c r="A24" s="1241"/>
      <c r="B24" s="1309"/>
      <c r="C24" s="705"/>
      <c r="D24" s="705"/>
      <c r="E24" s="705"/>
      <c r="F24" s="705"/>
      <c r="G24" s="705"/>
      <c r="H24" s="705"/>
      <c r="I24" s="705"/>
      <c r="J24" s="705"/>
      <c r="K24" s="705"/>
      <c r="L24" s="705"/>
      <c r="M24" s="705"/>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255" t="s">
        <v>922</v>
      </c>
      <c r="D26" s="259"/>
      <c r="E26" s="202"/>
      <c r="F26" s="210" t="s">
        <v>923</v>
      </c>
      <c r="G26" s="260"/>
      <c r="H26" s="202"/>
      <c r="I26" s="210" t="s">
        <v>924</v>
      </c>
      <c r="J26" s="260" t="s">
        <v>918</v>
      </c>
      <c r="K26" s="140"/>
      <c r="L26" s="140"/>
      <c r="M26" s="374"/>
    </row>
    <row r="27" spans="1:13" ht="15.75" customHeight="1">
      <c r="A27" s="1241"/>
      <c r="B27" s="1241"/>
      <c r="C27" s="255" t="s">
        <v>925</v>
      </c>
      <c r="D27" s="256"/>
      <c r="E27" s="232"/>
      <c r="F27" s="210" t="s">
        <v>926</v>
      </c>
      <c r="G27" s="256"/>
      <c r="H27" s="232"/>
      <c r="I27" s="210"/>
      <c r="J27" s="232"/>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0</v>
      </c>
      <c r="E30" s="140"/>
      <c r="F30" s="210" t="s">
        <v>930</v>
      </c>
      <c r="G30" s="68" t="s">
        <v>449</v>
      </c>
      <c r="H30" s="140"/>
      <c r="I30" s="210" t="s">
        <v>931</v>
      </c>
      <c r="J30" s="68" t="s">
        <v>449</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269" t="s">
        <v>1450</v>
      </c>
      <c r="H33" s="386"/>
      <c r="I33" s="210"/>
      <c r="J33" s="386"/>
      <c r="K33" s="386"/>
      <c r="L33" s="140"/>
      <c r="M33" s="374"/>
    </row>
    <row r="34" spans="1:13" ht="15.75" customHeight="1">
      <c r="A34" s="1241"/>
      <c r="B34" s="1309"/>
      <c r="C34" s="387"/>
      <c r="D34" s="388"/>
      <c r="E34" s="389"/>
      <c r="F34" s="375"/>
      <c r="G34" s="389"/>
      <c r="H34" s="389"/>
      <c r="I34" s="375"/>
      <c r="J34" s="389"/>
      <c r="K34" s="389"/>
      <c r="L34" s="375"/>
      <c r="M34" s="376"/>
    </row>
    <row r="35" spans="1:13" ht="15.75" customHeight="1">
      <c r="A35" s="1241"/>
      <c r="B35" s="1244" t="s">
        <v>937</v>
      </c>
      <c r="C35" s="723"/>
      <c r="D35" s="723"/>
      <c r="E35" s="723"/>
      <c r="F35" s="723"/>
      <c r="G35" s="723"/>
      <c r="H35" s="723"/>
      <c r="I35" s="723"/>
      <c r="J35" s="723"/>
      <c r="K35" s="723"/>
      <c r="L35" s="723"/>
      <c r="M35" s="723"/>
    </row>
    <row r="36" spans="1:13" ht="15.75" customHeight="1">
      <c r="A36" s="1241"/>
      <c r="B36" s="1245"/>
      <c r="C36" s="724"/>
      <c r="D36" s="605" t="s">
        <v>938</v>
      </c>
      <c r="E36" s="605"/>
      <c r="F36" s="605" t="s">
        <v>939</v>
      </c>
      <c r="G36" s="605"/>
      <c r="H36" s="605" t="s">
        <v>940</v>
      </c>
      <c r="I36" s="605"/>
      <c r="J36" s="605" t="s">
        <v>941</v>
      </c>
      <c r="K36" s="605"/>
      <c r="L36" s="68" t="s">
        <v>942</v>
      </c>
      <c r="M36" s="68"/>
    </row>
    <row r="37" spans="1:13" ht="15.75" customHeight="1">
      <c r="A37" s="1241"/>
      <c r="B37" s="1245"/>
      <c r="C37" s="351"/>
      <c r="D37" s="618">
        <v>12</v>
      </c>
      <c r="E37" s="355">
        <v>2023</v>
      </c>
      <c r="F37" s="618">
        <v>14</v>
      </c>
      <c r="G37" s="355">
        <v>2024</v>
      </c>
      <c r="H37" s="618">
        <v>16</v>
      </c>
      <c r="I37" s="346">
        <v>2025</v>
      </c>
      <c r="J37" s="618">
        <v>18</v>
      </c>
      <c r="K37" s="355">
        <v>2026</v>
      </c>
      <c r="L37" s="618">
        <v>20</v>
      </c>
      <c r="M37" s="346">
        <v>2027</v>
      </c>
    </row>
    <row r="38" spans="1:13" ht="15.75" customHeight="1">
      <c r="A38" s="1241"/>
      <c r="B38" s="1245"/>
      <c r="C38" s="351"/>
      <c r="D38" s="604" t="s">
        <v>943</v>
      </c>
      <c r="E38" s="605"/>
      <c r="F38" s="68" t="s">
        <v>944</v>
      </c>
      <c r="G38" s="605"/>
      <c r="H38" s="605" t="s">
        <v>945</v>
      </c>
      <c r="I38" s="68"/>
      <c r="J38" s="605" t="s">
        <v>946</v>
      </c>
      <c r="K38" s="605"/>
      <c r="L38" s="68" t="s">
        <v>947</v>
      </c>
      <c r="M38" s="68"/>
    </row>
    <row r="39" spans="1:13" ht="15.75" customHeight="1">
      <c r="A39" s="1241"/>
      <c r="B39" s="1245"/>
      <c r="C39" s="351"/>
      <c r="D39" s="618">
        <v>22</v>
      </c>
      <c r="E39" s="346">
        <v>2028</v>
      </c>
      <c r="F39" s="618">
        <v>24</v>
      </c>
      <c r="G39" s="346">
        <v>2029</v>
      </c>
      <c r="H39" s="618">
        <v>26</v>
      </c>
      <c r="I39" s="346">
        <v>2030</v>
      </c>
      <c r="J39" s="618">
        <v>28</v>
      </c>
      <c r="K39" s="346">
        <v>2031</v>
      </c>
      <c r="L39" s="618">
        <v>30</v>
      </c>
      <c r="M39" s="346">
        <v>2032</v>
      </c>
    </row>
    <row r="40" spans="1:13" ht="15.75" customHeight="1">
      <c r="A40" s="1241"/>
      <c r="B40" s="1245"/>
      <c r="C40" s="351"/>
      <c r="D40" s="68" t="s">
        <v>948</v>
      </c>
      <c r="E40" s="68"/>
      <c r="F40" s="68" t="s">
        <v>949</v>
      </c>
      <c r="G40" s="68"/>
      <c r="H40" s="68" t="s">
        <v>950</v>
      </c>
      <c r="I40" s="68"/>
      <c r="J40" s="68" t="s">
        <v>951</v>
      </c>
      <c r="K40" s="68"/>
      <c r="L40" s="346" t="s">
        <v>952</v>
      </c>
      <c r="M40" s="68"/>
    </row>
    <row r="41" spans="1:13" ht="15.75" customHeight="1">
      <c r="A41" s="1241"/>
      <c r="B41" s="1245"/>
      <c r="C41" s="351"/>
      <c r="D41" s="618">
        <v>32</v>
      </c>
      <c r="E41" s="346">
        <v>2033</v>
      </c>
      <c r="F41" s="618">
        <v>34</v>
      </c>
      <c r="G41" s="346">
        <v>2034</v>
      </c>
      <c r="H41" s="618">
        <v>36</v>
      </c>
      <c r="I41" s="346">
        <v>2035</v>
      </c>
      <c r="J41" s="618">
        <v>38</v>
      </c>
      <c r="K41" s="346">
        <v>2036</v>
      </c>
      <c r="L41" s="618">
        <v>40</v>
      </c>
      <c r="M41" s="346">
        <v>2037</v>
      </c>
    </row>
    <row r="42" spans="1:13" ht="15.75" customHeight="1">
      <c r="A42" s="1241"/>
      <c r="B42" s="1245"/>
      <c r="C42" s="351"/>
      <c r="D42" s="346" t="s">
        <v>953</v>
      </c>
      <c r="E42" s="68"/>
      <c r="F42" s="346" t="s">
        <v>954</v>
      </c>
      <c r="G42" s="68"/>
      <c r="H42" s="725" t="s">
        <v>955</v>
      </c>
      <c r="I42" s="68"/>
      <c r="J42" s="725" t="s">
        <v>957</v>
      </c>
      <c r="K42" s="68"/>
      <c r="L42" s="650"/>
      <c r="M42" s="68"/>
    </row>
    <row r="43" spans="1:13" ht="15.75" customHeight="1">
      <c r="A43" s="1241"/>
      <c r="B43" s="1245"/>
      <c r="C43" s="351"/>
      <c r="D43" s="618">
        <v>42</v>
      </c>
      <c r="E43" s="346">
        <v>2038</v>
      </c>
      <c r="F43" s="618">
        <v>44</v>
      </c>
      <c r="G43" s="346">
        <v>2039</v>
      </c>
      <c r="H43" s="618">
        <v>46</v>
      </c>
      <c r="I43" s="346">
        <v>2040</v>
      </c>
      <c r="J43" s="618">
        <v>46</v>
      </c>
      <c r="K43" s="346"/>
      <c r="L43" s="605"/>
      <c r="M43" s="68"/>
    </row>
    <row r="44" spans="1:13" ht="15.75" customHeight="1">
      <c r="A44" s="1241"/>
      <c r="B44" s="1245"/>
      <c r="C44" s="68"/>
      <c r="D44" s="650"/>
      <c r="E44" s="650"/>
      <c r="F44" s="650"/>
      <c r="G44" s="650"/>
      <c r="H44" s="650"/>
      <c r="I44" s="650"/>
      <c r="J44" s="650"/>
      <c r="K44" s="650"/>
      <c r="L44" s="650"/>
      <c r="M44" s="68"/>
    </row>
    <row r="45" spans="1:13" ht="18" customHeight="1">
      <c r="A45" s="1241"/>
      <c r="B45" s="1244" t="s">
        <v>958</v>
      </c>
      <c r="C45" s="68"/>
      <c r="D45" s="650"/>
      <c r="E45" s="68"/>
      <c r="F45" s="650"/>
      <c r="G45" s="68"/>
      <c r="H45" s="650"/>
      <c r="I45" s="68"/>
      <c r="J45" s="650"/>
      <c r="K45" s="68"/>
      <c r="L45" s="650"/>
      <c r="M45" s="68"/>
    </row>
    <row r="46" spans="1:13" ht="15.75" customHeight="1">
      <c r="A46" s="1241"/>
      <c r="B46" s="1245"/>
      <c r="C46" s="68"/>
      <c r="D46" s="708" t="s">
        <v>93</v>
      </c>
      <c r="E46" s="708" t="s">
        <v>95</v>
      </c>
      <c r="F46" s="1467" t="s">
        <v>959</v>
      </c>
      <c r="G46" s="1306" t="s">
        <v>103</v>
      </c>
      <c r="H46" s="1183"/>
      <c r="I46" s="1183"/>
      <c r="J46" s="1234"/>
      <c r="K46" s="345" t="s">
        <v>960</v>
      </c>
      <c r="L46" s="1306"/>
      <c r="M46" s="1234"/>
    </row>
    <row r="47" spans="1:13" ht="15.75" customHeight="1">
      <c r="A47" s="1241"/>
      <c r="B47" s="1245"/>
      <c r="C47" s="68"/>
      <c r="D47" s="725" t="s">
        <v>918</v>
      </c>
      <c r="E47" s="68"/>
      <c r="F47" s="1249"/>
      <c r="G47" s="1235"/>
      <c r="H47" s="1180"/>
      <c r="I47" s="1180"/>
      <c r="J47" s="1181"/>
      <c r="K47" s="68"/>
      <c r="L47" s="1235"/>
      <c r="M47" s="1181"/>
    </row>
    <row r="48" spans="1:13" ht="15.75" customHeight="1">
      <c r="A48" s="1241"/>
      <c r="B48" s="1246"/>
      <c r="C48" s="68"/>
      <c r="D48" s="650"/>
      <c r="E48" s="650"/>
      <c r="F48" s="650"/>
      <c r="G48" s="650"/>
      <c r="H48" s="650"/>
      <c r="I48" s="650"/>
      <c r="J48" s="650"/>
      <c r="K48" s="650"/>
      <c r="L48" s="650"/>
      <c r="M48" s="68"/>
    </row>
    <row r="49" spans="1:13" ht="15.75" customHeight="1">
      <c r="A49" s="1241"/>
      <c r="B49" s="455" t="s">
        <v>961</v>
      </c>
      <c r="C49" s="1297" t="s">
        <v>1451</v>
      </c>
      <c r="D49" s="1175"/>
      <c r="E49" s="1175"/>
      <c r="F49" s="1175"/>
      <c r="G49" s="1175"/>
      <c r="H49" s="1175"/>
      <c r="I49" s="1175"/>
      <c r="J49" s="1175"/>
      <c r="K49" s="1175"/>
      <c r="L49" s="1175"/>
      <c r="M49" s="1188"/>
    </row>
    <row r="50" spans="1:13" ht="15.75" customHeight="1">
      <c r="A50" s="1241"/>
      <c r="B50" s="455" t="s">
        <v>996</v>
      </c>
      <c r="C50" s="259" t="s">
        <v>1452</v>
      </c>
      <c r="D50" s="68"/>
      <c r="E50" s="1312"/>
      <c r="F50" s="1175"/>
      <c r="G50" s="1175"/>
      <c r="H50" s="1175"/>
      <c r="I50" s="1175"/>
      <c r="J50" s="1175"/>
      <c r="K50" s="1175"/>
      <c r="L50" s="1175"/>
      <c r="M50" s="1188"/>
    </row>
    <row r="51" spans="1:13" ht="15.75" customHeight="1">
      <c r="A51" s="1241"/>
      <c r="B51" s="455" t="s">
        <v>965</v>
      </c>
      <c r="C51" s="1297" t="s">
        <v>1453</v>
      </c>
      <c r="D51" s="1175"/>
      <c r="E51" s="1175"/>
      <c r="F51" s="1175"/>
      <c r="G51" s="1175"/>
      <c r="H51" s="1175"/>
      <c r="I51" s="1175"/>
      <c r="J51" s="1175"/>
      <c r="K51" s="1175"/>
      <c r="L51" s="1175"/>
      <c r="M51" s="1188"/>
    </row>
    <row r="52" spans="1:13" ht="15.75" customHeight="1">
      <c r="A52" s="1241"/>
      <c r="B52" s="455" t="s">
        <v>966</v>
      </c>
      <c r="C52" s="1297"/>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88"/>
      <c r="H53" s="1297" t="s">
        <v>1454</v>
      </c>
      <c r="I53" s="1175"/>
      <c r="J53" s="1175"/>
      <c r="K53" s="1175"/>
      <c r="L53" s="1175"/>
      <c r="M53" s="1188"/>
    </row>
    <row r="54" spans="1:13" ht="15.75" customHeight="1">
      <c r="A54" s="1241"/>
      <c r="B54" s="290" t="s">
        <v>969</v>
      </c>
      <c r="C54" s="1297" t="s">
        <v>970</v>
      </c>
      <c r="D54" s="1175"/>
      <c r="E54" s="1175"/>
      <c r="F54" s="1175"/>
      <c r="G54" s="1188"/>
      <c r="H54" s="1297" t="s">
        <v>1455</v>
      </c>
      <c r="I54" s="1175"/>
      <c r="J54" s="1175"/>
      <c r="K54" s="1175"/>
      <c r="L54" s="1175"/>
      <c r="M54" s="1188"/>
    </row>
    <row r="55" spans="1:13" ht="15.75" customHeight="1">
      <c r="A55" s="1241"/>
      <c r="B55" s="290" t="s">
        <v>971</v>
      </c>
      <c r="C55" s="1297" t="s">
        <v>60</v>
      </c>
      <c r="D55" s="1175"/>
      <c r="E55" s="1175"/>
      <c r="F55" s="1175"/>
      <c r="G55" s="1188"/>
      <c r="H55" s="1297" t="s">
        <v>74</v>
      </c>
      <c r="I55" s="1175"/>
      <c r="J55" s="1175"/>
      <c r="K55" s="1175"/>
      <c r="L55" s="1175"/>
      <c r="M55" s="1188"/>
    </row>
    <row r="56" spans="1:13" ht="15.75" customHeight="1">
      <c r="A56" s="1241"/>
      <c r="B56" s="607" t="s">
        <v>972</v>
      </c>
      <c r="C56" s="1297" t="s">
        <v>377</v>
      </c>
      <c r="D56" s="1175"/>
      <c r="E56" s="1175"/>
      <c r="F56" s="1175"/>
      <c r="G56" s="1188"/>
      <c r="H56" s="1297" t="s">
        <v>22</v>
      </c>
      <c r="I56" s="1175"/>
      <c r="J56" s="1175"/>
      <c r="K56" s="1175"/>
      <c r="L56" s="1175"/>
      <c r="M56" s="1188"/>
    </row>
    <row r="57" spans="1:13" ht="15.75" customHeight="1">
      <c r="A57" s="1241"/>
      <c r="B57" s="290" t="s">
        <v>973</v>
      </c>
      <c r="C57" s="1311" t="s">
        <v>380</v>
      </c>
      <c r="D57" s="1175"/>
      <c r="E57" s="1175"/>
      <c r="F57" s="1175"/>
      <c r="G57" s="1188"/>
      <c r="H57" s="1297" t="s">
        <v>1456</v>
      </c>
      <c r="I57" s="1175"/>
      <c r="J57" s="1175"/>
      <c r="K57" s="1175"/>
      <c r="L57" s="1175"/>
      <c r="M57" s="1188"/>
    </row>
    <row r="58" spans="1:13" ht="15.75" customHeight="1">
      <c r="A58" s="1243"/>
      <c r="B58" s="290" t="s">
        <v>974</v>
      </c>
      <c r="C58" s="1297" t="s">
        <v>975</v>
      </c>
      <c r="D58" s="1175"/>
      <c r="E58" s="1175"/>
      <c r="F58" s="1175"/>
      <c r="G58" s="1188"/>
      <c r="H58" s="1297">
        <v>3143422875</v>
      </c>
      <c r="I58" s="1175"/>
      <c r="J58" s="1175"/>
      <c r="K58" s="1175"/>
      <c r="L58" s="1175"/>
      <c r="M58" s="1188"/>
    </row>
    <row r="59" spans="1:13" ht="15.75" customHeight="1">
      <c r="A59" s="1242" t="s">
        <v>976</v>
      </c>
      <c r="B59" s="240" t="s">
        <v>977</v>
      </c>
      <c r="C59" s="1297" t="s">
        <v>1038</v>
      </c>
      <c r="D59" s="1175"/>
      <c r="E59" s="1175"/>
      <c r="F59" s="1175"/>
      <c r="G59" s="1188"/>
      <c r="H59" s="1297" t="s">
        <v>1457</v>
      </c>
      <c r="I59" s="1175"/>
      <c r="J59" s="1175"/>
      <c r="K59" s="1175"/>
      <c r="L59" s="1175"/>
      <c r="M59" s="1188"/>
    </row>
    <row r="60" spans="1:13" ht="30" customHeight="1">
      <c r="A60" s="1241"/>
      <c r="B60" s="240" t="s">
        <v>979</v>
      </c>
      <c r="C60" s="1297" t="s">
        <v>980</v>
      </c>
      <c r="D60" s="1175"/>
      <c r="E60" s="1175"/>
      <c r="F60" s="1175"/>
      <c r="G60" s="1188"/>
      <c r="H60" s="1297" t="s">
        <v>1458</v>
      </c>
      <c r="I60" s="1175"/>
      <c r="J60" s="1175"/>
      <c r="K60" s="1175"/>
      <c r="L60" s="1175"/>
      <c r="M60" s="1188"/>
    </row>
    <row r="61" spans="1:13" ht="30" customHeight="1">
      <c r="A61" s="1241"/>
      <c r="B61" s="608" t="s">
        <v>297</v>
      </c>
      <c r="C61" s="1297" t="s">
        <v>376</v>
      </c>
      <c r="D61" s="1175"/>
      <c r="E61" s="1175"/>
      <c r="F61" s="1175"/>
      <c r="G61" s="1188"/>
      <c r="H61" s="1297" t="s">
        <v>74</v>
      </c>
      <c r="I61" s="1175"/>
      <c r="J61" s="1175"/>
      <c r="K61" s="1175"/>
      <c r="L61" s="1175"/>
      <c r="M61" s="1188"/>
    </row>
    <row r="62" spans="1:13" ht="15.75" customHeight="1">
      <c r="A62" s="288" t="s">
        <v>254</v>
      </c>
      <c r="B62" s="702"/>
      <c r="C62" s="1297"/>
      <c r="D62" s="1175"/>
      <c r="E62" s="1175"/>
      <c r="F62" s="1175"/>
      <c r="G62" s="1175"/>
      <c r="H62" s="1175"/>
      <c r="I62" s="1175"/>
      <c r="J62" s="1175"/>
      <c r="K62" s="1175"/>
      <c r="L62" s="1175"/>
      <c r="M62" s="1188"/>
    </row>
  </sheetData>
  <mergeCells count="59">
    <mergeCell ref="C62:M62"/>
    <mergeCell ref="C51:M51"/>
    <mergeCell ref="C52:M52"/>
    <mergeCell ref="C53:G53"/>
    <mergeCell ref="H53:M53"/>
    <mergeCell ref="C54:G54"/>
    <mergeCell ref="H54:M54"/>
    <mergeCell ref="H55:M55"/>
    <mergeCell ref="C60:G60"/>
    <mergeCell ref="C61:G61"/>
    <mergeCell ref="H56:M56"/>
    <mergeCell ref="H57:M57"/>
    <mergeCell ref="H58:M58"/>
    <mergeCell ref="H59:M59"/>
    <mergeCell ref="H60:M60"/>
    <mergeCell ref="H61:M61"/>
    <mergeCell ref="C55:G55"/>
    <mergeCell ref="C56:G56"/>
    <mergeCell ref="C57:G57"/>
    <mergeCell ref="C58:G58"/>
    <mergeCell ref="C59:G59"/>
    <mergeCell ref="F46:F47"/>
    <mergeCell ref="G46:J47"/>
    <mergeCell ref="L46:M47"/>
    <mergeCell ref="C49:M49"/>
    <mergeCell ref="E50:M50"/>
    <mergeCell ref="C14:D14"/>
    <mergeCell ref="F14:M14"/>
    <mergeCell ref="C15:M15"/>
    <mergeCell ref="C16:M16"/>
    <mergeCell ref="C17:M17"/>
    <mergeCell ref="C7:G7"/>
    <mergeCell ref="I7:M7"/>
    <mergeCell ref="L10:M10"/>
    <mergeCell ref="C11:M11"/>
    <mergeCell ref="C12:M12"/>
    <mergeCell ref="C9:D9"/>
    <mergeCell ref="F9:G9"/>
    <mergeCell ref="I9:J9"/>
    <mergeCell ref="L9:M9"/>
    <mergeCell ref="C10:D10"/>
    <mergeCell ref="F10:G10"/>
    <mergeCell ref="I10:J10"/>
    <mergeCell ref="C2:K2"/>
    <mergeCell ref="F4:G4"/>
    <mergeCell ref="I4:M4"/>
    <mergeCell ref="C5:M5"/>
    <mergeCell ref="C6:M6"/>
    <mergeCell ref="A53:A58"/>
    <mergeCell ref="A59:A61"/>
    <mergeCell ref="A2:A15"/>
    <mergeCell ref="B8:B10"/>
    <mergeCell ref="B14:B15"/>
    <mergeCell ref="A16:A52"/>
    <mergeCell ref="B18:B24"/>
    <mergeCell ref="B25:B28"/>
    <mergeCell ref="B32:B34"/>
    <mergeCell ref="B35:B44"/>
    <mergeCell ref="B45:B48"/>
  </mergeCells>
  <hyperlinks>
    <hyperlink ref="B2" location="'Plan de acción'!A1" display="Nombre del indicador" xr:uid="{00000000-0004-0000-2D00-000000000000}"/>
    <hyperlink ref="C57" r:id="rId1" xr:uid="{00000000-0004-0000-2D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D00-000000000000}">
          <x14:formula1>
            <xm:f>Desplegables!$I$4:$I$18</xm:f>
          </x14:formula1>
          <xm:sqref>C7</xm:sqref>
        </x14:dataValidation>
        <x14:dataValidation type="list" allowBlank="1" showErrorMessage="1" xr:uid="{00000000-0002-0000-2D00-000001000000}">
          <x14:formula1>
            <xm:f>Desplegables!$L$24:$L$39</xm:f>
          </x14:formula1>
          <xm:sqref>C14</xm:sqref>
        </x14:dataValidation>
        <x14:dataValidation type="list" allowBlank="1" showErrorMessage="1" xr:uid="{00000000-0002-0000-2D00-000002000000}">
          <x14:formula1>
            <xm:f>Desplegables!$B$45:$B$46</xm:f>
          </x14:formula1>
          <xm:sqref>C4</xm:sqref>
        </x14:dataValidation>
        <x14:dataValidation type="list" allowBlank="1" showErrorMessage="1" xr:uid="{00000000-0002-0000-2D00-000003000000}">
          <x14:formula1>
            <xm:f>Desplegables!$B$50:$B$52</xm:f>
          </x14:formula1>
          <xm:sqref>G46</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1459</v>
      </c>
      <c r="C1" s="230"/>
      <c r="D1" s="230"/>
      <c r="E1" s="230"/>
      <c r="F1" s="230"/>
      <c r="G1" s="230"/>
      <c r="H1" s="230"/>
      <c r="I1" s="230"/>
      <c r="J1" s="230"/>
      <c r="K1" s="230"/>
      <c r="L1" s="230"/>
      <c r="M1" s="231"/>
    </row>
    <row r="2" spans="1:13" ht="15.75" customHeight="1">
      <c r="A2" s="1242" t="s">
        <v>890</v>
      </c>
      <c r="B2" s="233" t="s">
        <v>891</v>
      </c>
      <c r="C2" s="1374" t="s">
        <v>654</v>
      </c>
      <c r="D2" s="1175"/>
      <c r="E2" s="1175"/>
      <c r="F2" s="1175"/>
      <c r="G2" s="1175"/>
      <c r="H2" s="1175"/>
      <c r="I2" s="1175"/>
      <c r="J2" s="1175"/>
      <c r="K2" s="1175"/>
      <c r="L2" s="1175"/>
      <c r="M2" s="1188"/>
    </row>
    <row r="3" spans="1:13" ht="15.75" customHeight="1">
      <c r="A3" s="1241"/>
      <c r="B3" s="455" t="s">
        <v>982</v>
      </c>
      <c r="C3" s="1297" t="s">
        <v>1328</v>
      </c>
      <c r="D3" s="1175"/>
      <c r="E3" s="1175"/>
      <c r="F3" s="1175"/>
      <c r="G3" s="1175"/>
      <c r="H3" s="1175"/>
      <c r="I3" s="1175"/>
      <c r="J3" s="1175"/>
      <c r="K3" s="1175"/>
      <c r="L3" s="1175"/>
      <c r="M3" s="1188"/>
    </row>
    <row r="4" spans="1:13" ht="15.75" customHeight="1">
      <c r="A4" s="1241"/>
      <c r="B4" s="236" t="s">
        <v>293</v>
      </c>
      <c r="C4" s="345" t="s">
        <v>93</v>
      </c>
      <c r="D4" s="68"/>
      <c r="E4" s="68"/>
      <c r="F4" s="1302" t="s">
        <v>294</v>
      </c>
      <c r="G4" s="1188"/>
      <c r="H4" s="1339">
        <v>156</v>
      </c>
      <c r="I4" s="1175"/>
      <c r="J4" s="1175"/>
      <c r="K4" s="1175"/>
      <c r="L4" s="1175"/>
      <c r="M4" s="1188"/>
    </row>
    <row r="5" spans="1:13" ht="15.75" customHeight="1">
      <c r="A5" s="1241"/>
      <c r="B5" s="382" t="s">
        <v>898</v>
      </c>
      <c r="C5" s="1312"/>
      <c r="D5" s="1175"/>
      <c r="E5" s="1175"/>
      <c r="F5" s="1175"/>
      <c r="G5" s="1175"/>
      <c r="H5" s="1175"/>
      <c r="I5" s="1175"/>
      <c r="J5" s="1175"/>
      <c r="K5" s="1175"/>
      <c r="L5" s="1175"/>
      <c r="M5" s="1188"/>
    </row>
    <row r="6" spans="1:13" ht="15.75" customHeight="1">
      <c r="A6" s="1241"/>
      <c r="B6" s="382" t="s">
        <v>900</v>
      </c>
      <c r="C6" s="1312"/>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305" t="s">
        <v>376</v>
      </c>
      <c r="J7" s="1183"/>
      <c r="K7" s="1183"/>
      <c r="L7" s="1183"/>
      <c r="M7" s="1234"/>
    </row>
    <row r="8" spans="1:13" ht="15.75" customHeight="1">
      <c r="A8" s="1241"/>
      <c r="B8" s="1308" t="s">
        <v>903</v>
      </c>
      <c r="C8" s="1306"/>
      <c r="D8" s="1183"/>
      <c r="E8" s="1183"/>
      <c r="F8" s="1183"/>
      <c r="G8" s="1183"/>
      <c r="H8" s="1183"/>
      <c r="I8" s="1183"/>
      <c r="J8" s="1183"/>
      <c r="K8" s="1183"/>
      <c r="L8" s="1183"/>
      <c r="M8" s="1234"/>
    </row>
    <row r="9" spans="1:13" ht="24" customHeight="1">
      <c r="A9" s="1241"/>
      <c r="B9" s="1241"/>
      <c r="C9" s="1290" t="s">
        <v>376</v>
      </c>
      <c r="D9" s="1180"/>
      <c r="E9" s="140"/>
      <c r="F9" s="1253" t="s">
        <v>904</v>
      </c>
      <c r="G9" s="1180"/>
      <c r="H9" s="140"/>
      <c r="I9" s="140"/>
      <c r="J9" s="140"/>
      <c r="K9" s="140"/>
      <c r="L9" s="140"/>
      <c r="M9" s="374"/>
    </row>
    <row r="10" spans="1:13" ht="15.75" customHeight="1">
      <c r="A10" s="1241"/>
      <c r="B10" s="1309"/>
      <c r="C10" s="1250" t="s">
        <v>1058</v>
      </c>
      <c r="D10" s="1180"/>
      <c r="E10" s="375"/>
      <c r="F10" s="1253" t="s">
        <v>297</v>
      </c>
      <c r="G10" s="1180"/>
      <c r="H10" s="375"/>
      <c r="I10" s="1253"/>
      <c r="J10" s="1180"/>
      <c r="K10" s="375"/>
      <c r="L10" s="375"/>
      <c r="M10" s="376"/>
    </row>
    <row r="11" spans="1:13" ht="15.75" customHeight="1">
      <c r="A11" s="1241"/>
      <c r="B11" s="455" t="s">
        <v>905</v>
      </c>
      <c r="C11" s="1290" t="s">
        <v>1460</v>
      </c>
      <c r="D11" s="1180"/>
      <c r="E11" s="1180"/>
      <c r="F11" s="1180"/>
      <c r="G11" s="1180"/>
      <c r="H11" s="1180"/>
      <c r="I11" s="1180"/>
      <c r="J11" s="1180"/>
      <c r="K11" s="1180"/>
      <c r="L11" s="1180"/>
      <c r="M11" s="1181"/>
    </row>
    <row r="12" spans="1:13" ht="15.75" customHeight="1">
      <c r="A12" s="1241"/>
      <c r="B12" s="455" t="s">
        <v>985</v>
      </c>
      <c r="C12" s="1291" t="s">
        <v>1461</v>
      </c>
      <c r="D12" s="1175"/>
      <c r="E12" s="1175"/>
      <c r="F12" s="1175"/>
      <c r="G12" s="1175"/>
      <c r="H12" s="1175"/>
      <c r="I12" s="1175"/>
      <c r="J12" s="1175"/>
      <c r="K12" s="1175"/>
      <c r="L12" s="1175"/>
      <c r="M12" s="1188"/>
    </row>
    <row r="13" spans="1:13" ht="15.75" customHeight="1">
      <c r="A13" s="1241"/>
      <c r="B13" s="455" t="s">
        <v>987</v>
      </c>
      <c r="C13" s="699" t="s">
        <v>1353</v>
      </c>
      <c r="D13" s="631"/>
      <c r="E13" s="631"/>
      <c r="F13" s="631"/>
      <c r="G13" s="631"/>
      <c r="H13" s="631"/>
      <c r="I13" s="631"/>
      <c r="J13" s="631"/>
      <c r="K13" s="631"/>
      <c r="L13" s="631"/>
      <c r="M13" s="391"/>
    </row>
    <row r="14" spans="1:13" ht="15.75" customHeight="1">
      <c r="A14" s="1241"/>
      <c r="B14" s="1308" t="s">
        <v>989</v>
      </c>
      <c r="C14" s="1257" t="s">
        <v>86</v>
      </c>
      <c r="D14" s="1188"/>
      <c r="E14" s="377" t="s">
        <v>108</v>
      </c>
      <c r="F14" s="1257" t="s">
        <v>592</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1" t="s">
        <v>458</v>
      </c>
      <c r="D16" s="1175"/>
      <c r="E16" s="1175"/>
      <c r="F16" s="1175"/>
      <c r="G16" s="1175"/>
      <c r="H16" s="1175"/>
      <c r="I16" s="1175"/>
      <c r="J16" s="1175"/>
      <c r="K16" s="1175"/>
      <c r="L16" s="1175"/>
      <c r="M16" s="1188"/>
    </row>
    <row r="17" spans="1:13" ht="15.75" customHeight="1">
      <c r="A17" s="1241"/>
      <c r="B17" s="455" t="s">
        <v>990</v>
      </c>
      <c r="C17" s="1299" t="s">
        <v>655</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140"/>
      <c r="E20" s="342" t="s">
        <v>910</v>
      </c>
      <c r="F20" s="140"/>
      <c r="G20" s="342" t="s">
        <v>911</v>
      </c>
      <c r="H20" s="140"/>
      <c r="I20" s="342" t="s">
        <v>912</v>
      </c>
      <c r="J20" s="140"/>
      <c r="K20" s="342"/>
      <c r="L20" s="342"/>
      <c r="M20" s="374"/>
    </row>
    <row r="21" spans="1:13" ht="15.75" customHeight="1">
      <c r="A21" s="1241"/>
      <c r="B21" s="1241"/>
      <c r="C21" s="340" t="s">
        <v>913</v>
      </c>
      <c r="D21" s="140"/>
      <c r="E21" s="342" t="s">
        <v>914</v>
      </c>
      <c r="F21" s="140"/>
      <c r="G21" s="342" t="s">
        <v>915</v>
      </c>
      <c r="H21" s="140"/>
      <c r="I21" s="342"/>
      <c r="J21" s="140"/>
      <c r="K21" s="342"/>
      <c r="L21" s="342"/>
      <c r="M21" s="374"/>
    </row>
    <row r="22" spans="1:13" ht="15.75" customHeight="1">
      <c r="A22" s="1241"/>
      <c r="B22" s="1241"/>
      <c r="C22" s="340" t="s">
        <v>916</v>
      </c>
      <c r="D22" s="140"/>
      <c r="E22" s="342" t="s">
        <v>917</v>
      </c>
      <c r="F22" s="140"/>
      <c r="G22" s="342"/>
      <c r="H22" s="140"/>
      <c r="I22" s="342"/>
      <c r="J22" s="140"/>
      <c r="K22" s="342"/>
      <c r="L22" s="342"/>
      <c r="M22" s="374"/>
    </row>
    <row r="23" spans="1:13" ht="15.75" customHeight="1">
      <c r="A23" s="1241"/>
      <c r="B23" s="1241"/>
      <c r="C23" s="340" t="s">
        <v>105</v>
      </c>
      <c r="D23" s="333" t="s">
        <v>918</v>
      </c>
      <c r="E23" s="342" t="s">
        <v>919</v>
      </c>
      <c r="F23" s="202" t="s">
        <v>1462</v>
      </c>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346" t="s">
        <v>918</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726">
        <v>1</v>
      </c>
      <c r="E30" s="140"/>
      <c r="F30" s="210" t="s">
        <v>930</v>
      </c>
      <c r="G30" s="342">
        <v>2022</v>
      </c>
      <c r="H30" s="140"/>
      <c r="I30" s="210" t="s">
        <v>931</v>
      </c>
      <c r="J30" s="253" t="s">
        <v>1463</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269" t="s">
        <v>1450</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649">
        <v>1</v>
      </c>
      <c r="E37" s="346">
        <v>2023</v>
      </c>
      <c r="F37" s="649">
        <v>1</v>
      </c>
      <c r="G37" s="346">
        <v>2024</v>
      </c>
      <c r="H37" s="649">
        <v>1</v>
      </c>
      <c r="I37" s="346">
        <v>2025</v>
      </c>
      <c r="J37" s="649">
        <v>1</v>
      </c>
      <c r="K37" s="346">
        <v>2026</v>
      </c>
      <c r="L37" s="649">
        <v>1</v>
      </c>
      <c r="M37" s="346">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649">
        <v>1</v>
      </c>
      <c r="E39" s="346">
        <v>2028</v>
      </c>
      <c r="F39" s="649">
        <v>1</v>
      </c>
      <c r="G39" s="346">
        <v>2029</v>
      </c>
      <c r="H39" s="649">
        <v>1</v>
      </c>
      <c r="I39" s="346">
        <v>2030</v>
      </c>
      <c r="J39" s="649">
        <v>1</v>
      </c>
      <c r="K39" s="346">
        <v>2031</v>
      </c>
      <c r="L39" s="649">
        <v>1</v>
      </c>
      <c r="M39" s="346">
        <v>2032</v>
      </c>
    </row>
    <row r="40" spans="1:13" ht="15.75" customHeight="1">
      <c r="A40" s="1241"/>
      <c r="B40" s="1241"/>
      <c r="C40" s="340"/>
      <c r="D40" s="140" t="s">
        <v>948</v>
      </c>
      <c r="E40" s="140"/>
      <c r="F40" s="140" t="s">
        <v>949</v>
      </c>
      <c r="G40" s="140"/>
      <c r="H40" s="140" t="s">
        <v>950</v>
      </c>
      <c r="I40" s="140"/>
      <c r="J40" s="140" t="s">
        <v>951</v>
      </c>
      <c r="K40" s="140"/>
      <c r="L40" s="253" t="s">
        <v>952</v>
      </c>
      <c r="M40" s="374"/>
    </row>
    <row r="41" spans="1:13" ht="15.75" customHeight="1">
      <c r="A41" s="1241"/>
      <c r="B41" s="1241"/>
      <c r="C41" s="340"/>
      <c r="D41" s="649">
        <v>1</v>
      </c>
      <c r="E41" s="346">
        <v>2033</v>
      </c>
      <c r="F41" s="649">
        <v>1</v>
      </c>
      <c r="G41" s="346">
        <v>2034</v>
      </c>
      <c r="H41" s="649">
        <v>1</v>
      </c>
      <c r="I41" s="346">
        <v>2035</v>
      </c>
      <c r="J41" s="650"/>
      <c r="K41" s="346">
        <v>2036</v>
      </c>
      <c r="L41" s="649">
        <v>1</v>
      </c>
      <c r="M41" s="346">
        <v>2037</v>
      </c>
    </row>
    <row r="42" spans="1:13" ht="15.75" customHeight="1">
      <c r="A42" s="1241"/>
      <c r="B42" s="1241"/>
      <c r="C42" s="340"/>
      <c r="D42" s="253" t="s">
        <v>953</v>
      </c>
      <c r="E42" s="140"/>
      <c r="F42" s="253" t="s">
        <v>954</v>
      </c>
      <c r="G42" s="140"/>
      <c r="H42" s="362" t="s">
        <v>954</v>
      </c>
      <c r="I42" s="140"/>
      <c r="J42" s="362" t="s">
        <v>957</v>
      </c>
      <c r="K42" s="140"/>
      <c r="L42" s="394"/>
      <c r="M42" s="374"/>
    </row>
    <row r="43" spans="1:13" ht="15.75" customHeight="1">
      <c r="A43" s="1241"/>
      <c r="B43" s="1241"/>
      <c r="C43" s="340"/>
      <c r="D43" s="649">
        <v>1</v>
      </c>
      <c r="E43" s="346">
        <v>2038</v>
      </c>
      <c r="F43" s="649">
        <v>1</v>
      </c>
      <c r="G43" s="346">
        <v>2039</v>
      </c>
      <c r="H43" s="649">
        <v>1</v>
      </c>
      <c r="I43" s="346">
        <v>2040</v>
      </c>
      <c r="J43" s="1468">
        <v>1</v>
      </c>
      <c r="K43" s="1188"/>
      <c r="L43" s="1263"/>
      <c r="M43" s="1260"/>
    </row>
    <row r="44" spans="1:13" ht="15.75" customHeight="1">
      <c r="A44" s="1241"/>
      <c r="B44" s="1241"/>
      <c r="C44" s="387"/>
      <c r="D44" s="392"/>
      <c r="E44" s="375"/>
      <c r="F44" s="392"/>
      <c r="G44" s="375"/>
      <c r="H44" s="392"/>
      <c r="I44" s="375"/>
      <c r="J44" s="392"/>
      <c r="K44" s="375"/>
      <c r="L44" s="392"/>
      <c r="M44" s="376"/>
    </row>
    <row r="45" spans="1:13" ht="18" customHeight="1">
      <c r="A45" s="1241"/>
      <c r="B45" s="1308" t="s">
        <v>958</v>
      </c>
      <c r="C45" s="379"/>
      <c r="D45" s="140"/>
      <c r="E45" s="140"/>
      <c r="F45" s="140"/>
      <c r="G45" s="140"/>
      <c r="H45" s="140"/>
      <c r="I45" s="140"/>
      <c r="J45" s="140"/>
      <c r="K45" s="140"/>
      <c r="L45" s="140"/>
      <c r="M45" s="374"/>
    </row>
    <row r="46" spans="1:13" ht="15.75" customHeight="1">
      <c r="A46" s="1241"/>
      <c r="B46" s="1241"/>
      <c r="C46" s="379"/>
      <c r="D46" s="365" t="s">
        <v>93</v>
      </c>
      <c r="E46" s="365" t="s">
        <v>95</v>
      </c>
      <c r="F46" s="1298" t="s">
        <v>959</v>
      </c>
      <c r="G46" s="1266"/>
      <c r="H46" s="1183"/>
      <c r="I46" s="1183"/>
      <c r="J46" s="1234"/>
      <c r="K46" s="333" t="s">
        <v>960</v>
      </c>
      <c r="L46" s="1255"/>
      <c r="M46" s="1234"/>
    </row>
    <row r="47" spans="1:13" ht="15.75" customHeight="1">
      <c r="A47" s="1241"/>
      <c r="B47" s="1241"/>
      <c r="C47" s="379"/>
      <c r="D47" s="68"/>
      <c r="E47" s="346" t="s">
        <v>918</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455" t="s">
        <v>961</v>
      </c>
      <c r="C49" s="1300" t="s">
        <v>1464</v>
      </c>
      <c r="D49" s="1180"/>
      <c r="E49" s="1180"/>
      <c r="F49" s="1180"/>
      <c r="G49" s="1180"/>
      <c r="H49" s="1180"/>
      <c r="I49" s="1180"/>
      <c r="J49" s="1180"/>
      <c r="K49" s="1180"/>
      <c r="L49" s="1180"/>
      <c r="M49" s="1181"/>
    </row>
    <row r="50" spans="1:13" ht="15.75" customHeight="1">
      <c r="A50" s="1241"/>
      <c r="B50" s="455" t="s">
        <v>996</v>
      </c>
      <c r="C50" s="1297" t="s">
        <v>1465</v>
      </c>
      <c r="D50" s="1175"/>
      <c r="E50" s="1175"/>
      <c r="F50" s="1175"/>
      <c r="G50" s="1175"/>
      <c r="H50" s="1175"/>
      <c r="I50" s="1175"/>
      <c r="J50" s="1175"/>
      <c r="K50" s="1175"/>
      <c r="L50" s="1175"/>
      <c r="M50" s="1188"/>
    </row>
    <row r="51" spans="1:13" ht="15.75" customHeight="1">
      <c r="A51" s="1241"/>
      <c r="B51" s="455" t="s">
        <v>965</v>
      </c>
      <c r="C51" s="1297">
        <v>30</v>
      </c>
      <c r="D51" s="1175"/>
      <c r="E51" s="1175"/>
      <c r="F51" s="1175"/>
      <c r="G51" s="1175"/>
      <c r="H51" s="1175"/>
      <c r="I51" s="1175"/>
      <c r="J51" s="1175"/>
      <c r="K51" s="1175"/>
      <c r="L51" s="1175"/>
      <c r="M51" s="1188"/>
    </row>
    <row r="52" spans="1:13" ht="15.75" customHeight="1">
      <c r="A52" s="1241"/>
      <c r="B52" s="455" t="s">
        <v>966</v>
      </c>
      <c r="C52" s="1297">
        <v>2021</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88"/>
      <c r="H53" s="1297" t="s">
        <v>442</v>
      </c>
      <c r="I53" s="1175"/>
      <c r="J53" s="1175"/>
      <c r="K53" s="1175"/>
      <c r="L53" s="1175"/>
      <c r="M53" s="1188"/>
    </row>
    <row r="54" spans="1:13" ht="15.75" customHeight="1">
      <c r="A54" s="1241"/>
      <c r="B54" s="290" t="s">
        <v>969</v>
      </c>
      <c r="C54" s="1297" t="s">
        <v>970</v>
      </c>
      <c r="D54" s="1175"/>
      <c r="E54" s="1175"/>
      <c r="F54" s="1175"/>
      <c r="G54" s="1188"/>
      <c r="H54" s="1297" t="s">
        <v>1134</v>
      </c>
      <c r="I54" s="1175"/>
      <c r="J54" s="1175"/>
      <c r="K54" s="1175"/>
      <c r="L54" s="1175"/>
      <c r="M54" s="1188"/>
    </row>
    <row r="55" spans="1:13" ht="15.75" customHeight="1">
      <c r="A55" s="1241"/>
      <c r="B55" s="290" t="s">
        <v>971</v>
      </c>
      <c r="C55" s="1297" t="s">
        <v>60</v>
      </c>
      <c r="D55" s="1175"/>
      <c r="E55" s="1175"/>
      <c r="F55" s="1175"/>
      <c r="G55" s="1188"/>
      <c r="H55" s="1297" t="s">
        <v>1135</v>
      </c>
      <c r="I55" s="1175"/>
      <c r="J55" s="1175"/>
      <c r="K55" s="1175"/>
      <c r="L55" s="1175"/>
      <c r="M55" s="1188"/>
    </row>
    <row r="56" spans="1:13" ht="15.75" customHeight="1">
      <c r="A56" s="1241"/>
      <c r="B56" s="607" t="s">
        <v>972</v>
      </c>
      <c r="C56" s="1297" t="s">
        <v>377</v>
      </c>
      <c r="D56" s="1175"/>
      <c r="E56" s="1175"/>
      <c r="F56" s="1175"/>
      <c r="G56" s="1188"/>
      <c r="H56" s="1297" t="s">
        <v>1136</v>
      </c>
      <c r="I56" s="1175"/>
      <c r="J56" s="1175"/>
      <c r="K56" s="1175"/>
      <c r="L56" s="1175"/>
      <c r="M56" s="1188"/>
    </row>
    <row r="57" spans="1:13" ht="15.75" customHeight="1">
      <c r="A57" s="1241"/>
      <c r="B57" s="290" t="s">
        <v>973</v>
      </c>
      <c r="C57" s="1311" t="s">
        <v>380</v>
      </c>
      <c r="D57" s="1175"/>
      <c r="E57" s="1175"/>
      <c r="F57" s="1175"/>
      <c r="G57" s="1188"/>
      <c r="H57" s="1297" t="s">
        <v>1466</v>
      </c>
      <c r="I57" s="1175"/>
      <c r="J57" s="1175"/>
      <c r="K57" s="1175"/>
      <c r="L57" s="1175"/>
      <c r="M57" s="1188"/>
    </row>
    <row r="58" spans="1:13" ht="15.75" customHeight="1">
      <c r="A58" s="1243"/>
      <c r="B58" s="290" t="s">
        <v>974</v>
      </c>
      <c r="C58" s="1297" t="s">
        <v>975</v>
      </c>
      <c r="D58" s="1175"/>
      <c r="E58" s="1175"/>
      <c r="F58" s="1175"/>
      <c r="G58" s="1188"/>
      <c r="H58" s="1297">
        <v>3795750</v>
      </c>
      <c r="I58" s="1175"/>
      <c r="J58" s="1175"/>
      <c r="K58" s="1175"/>
      <c r="L58" s="1175"/>
      <c r="M58" s="1188"/>
    </row>
    <row r="59" spans="1:13" ht="15.75" customHeight="1">
      <c r="A59" s="1242" t="s">
        <v>976</v>
      </c>
      <c r="B59" s="240" t="s">
        <v>977</v>
      </c>
      <c r="C59" s="1297" t="s">
        <v>1038</v>
      </c>
      <c r="D59" s="1175"/>
      <c r="E59" s="1175"/>
      <c r="F59" s="1175"/>
      <c r="G59" s="1188"/>
      <c r="H59" s="1297" t="s">
        <v>1425</v>
      </c>
      <c r="I59" s="1175"/>
      <c r="J59" s="1175"/>
      <c r="K59" s="1175"/>
      <c r="L59" s="1175"/>
      <c r="M59" s="1188"/>
    </row>
    <row r="60" spans="1:13" ht="30" customHeight="1">
      <c r="A60" s="1241"/>
      <c r="B60" s="240" t="s">
        <v>979</v>
      </c>
      <c r="C60" s="1297" t="s">
        <v>980</v>
      </c>
      <c r="D60" s="1175"/>
      <c r="E60" s="1175"/>
      <c r="F60" s="1175"/>
      <c r="G60" s="1188"/>
      <c r="H60" s="1297" t="s">
        <v>1051</v>
      </c>
      <c r="I60" s="1175"/>
      <c r="J60" s="1175"/>
      <c r="K60" s="1175"/>
      <c r="L60" s="1175"/>
      <c r="M60" s="1188"/>
    </row>
    <row r="61" spans="1:13" ht="30" customHeight="1">
      <c r="A61" s="1241"/>
      <c r="B61" s="608" t="s">
        <v>297</v>
      </c>
      <c r="C61" s="1297" t="s">
        <v>376</v>
      </c>
      <c r="D61" s="1175"/>
      <c r="E61" s="1175"/>
      <c r="F61" s="1175"/>
      <c r="G61" s="1188"/>
      <c r="H61" s="1297" t="s">
        <v>904</v>
      </c>
      <c r="I61" s="1175"/>
      <c r="J61" s="1175"/>
      <c r="K61" s="1175"/>
      <c r="L61" s="1175"/>
      <c r="M61" s="1188"/>
    </row>
    <row r="62" spans="1:13" ht="15.75" customHeight="1">
      <c r="A62" s="288" t="s">
        <v>254</v>
      </c>
      <c r="B62" s="289"/>
      <c r="C62" s="1297" t="s">
        <v>1467</v>
      </c>
      <c r="D62" s="1175"/>
      <c r="E62" s="1175"/>
      <c r="F62" s="1175"/>
      <c r="G62" s="1175"/>
      <c r="H62" s="1175"/>
      <c r="I62" s="1175"/>
      <c r="J62" s="1175"/>
      <c r="K62" s="1175"/>
      <c r="L62" s="1175"/>
      <c r="M62" s="1188"/>
    </row>
  </sheetData>
  <mergeCells count="61">
    <mergeCell ref="C62:M62"/>
    <mergeCell ref="A53:A58"/>
    <mergeCell ref="A59:A61"/>
    <mergeCell ref="A2:A15"/>
    <mergeCell ref="B8:B10"/>
    <mergeCell ref="B14:B15"/>
    <mergeCell ref="A16:A52"/>
    <mergeCell ref="B18:B24"/>
    <mergeCell ref="B25:B28"/>
    <mergeCell ref="B32:B34"/>
    <mergeCell ref="C60:G60"/>
    <mergeCell ref="C61:G61"/>
    <mergeCell ref="H56:M56"/>
    <mergeCell ref="H57:M57"/>
    <mergeCell ref="H58:M58"/>
    <mergeCell ref="H59:M59"/>
    <mergeCell ref="H60:M60"/>
    <mergeCell ref="H61:M61"/>
    <mergeCell ref="C55:G55"/>
    <mergeCell ref="C56:G56"/>
    <mergeCell ref="C57:G57"/>
    <mergeCell ref="C58:G58"/>
    <mergeCell ref="C59:G59"/>
    <mergeCell ref="C15:M15"/>
    <mergeCell ref="C16:M16"/>
    <mergeCell ref="C17:M17"/>
    <mergeCell ref="B35:B44"/>
    <mergeCell ref="B45:B48"/>
    <mergeCell ref="J43:K43"/>
    <mergeCell ref="L43:M43"/>
    <mergeCell ref="F46:F47"/>
    <mergeCell ref="G46:J47"/>
    <mergeCell ref="L46:M47"/>
    <mergeCell ref="F10:G10"/>
    <mergeCell ref="I10:J10"/>
    <mergeCell ref="C11:M11"/>
    <mergeCell ref="C12:M12"/>
    <mergeCell ref="C14:D14"/>
    <mergeCell ref="F14:M14"/>
    <mergeCell ref="C54:G54"/>
    <mergeCell ref="H54:M54"/>
    <mergeCell ref="H55:M55"/>
    <mergeCell ref="C2:M2"/>
    <mergeCell ref="C3:M3"/>
    <mergeCell ref="F4:G4"/>
    <mergeCell ref="H4:M4"/>
    <mergeCell ref="C5:M5"/>
    <mergeCell ref="C6:M6"/>
    <mergeCell ref="I7:M7"/>
    <mergeCell ref="C8:M8"/>
    <mergeCell ref="C7:D7"/>
    <mergeCell ref="E7:G7"/>
    <mergeCell ref="C9:D9"/>
    <mergeCell ref="F9:G9"/>
    <mergeCell ref="C10:D10"/>
    <mergeCell ref="C49:M49"/>
    <mergeCell ref="C50:M50"/>
    <mergeCell ref="C51:M51"/>
    <mergeCell ref="C52:M52"/>
    <mergeCell ref="C53:G53"/>
    <mergeCell ref="H53:M53"/>
  </mergeCells>
  <dataValidations count="1">
    <dataValidation type="list" allowBlank="1" showErrorMessage="1" sqref="I7" xr:uid="{00000000-0002-0000-2E00-000003000000}">
      <formula1>INDIRECT($C$7)</formula1>
    </dataValidation>
  </dataValidations>
  <hyperlinks>
    <hyperlink ref="B2" location="'Plan de acción'!A1" display="Nombre del indicador" xr:uid="{00000000-0004-0000-2E00-000000000000}"/>
    <hyperlink ref="C57" r:id="rId1" xr:uid="{00000000-0004-0000-2E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2E00-000000000000}">
          <x14:formula1>
            <xm:f>Desplegables!$I$4:$I$18</xm:f>
          </x14:formula1>
          <xm:sqref>C7</xm:sqref>
        </x14:dataValidation>
        <x14:dataValidation type="list" allowBlank="1" showErrorMessage="1" xr:uid="{00000000-0002-0000-2E00-000001000000}">
          <x14:formula1>
            <xm:f>Desplegables!$L$24:$L$39</xm:f>
          </x14:formula1>
          <xm:sqref>C14</xm:sqref>
        </x14:dataValidation>
        <x14:dataValidation type="list" allowBlank="1" showErrorMessage="1" xr:uid="{00000000-0002-0000-2E00-000002000000}">
          <x14:formula1>
            <xm:f>Desplegables!$B$45:$B$46</xm:f>
          </x14:formula1>
          <xm:sqref>C4</xm:sqref>
        </x14:dataValidation>
        <x14:dataValidation type="list" allowBlank="1" showErrorMessage="1" xr:uid="{00000000-0002-0000-2E00-000004000000}">
          <x14:formula1>
            <xm:f>Desplegables!$B$50:$B$52</xm:f>
          </x14:formula1>
          <xm:sqref>G46</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70C0"/>
  </sheetPr>
  <dimension ref="A1:M61"/>
  <sheetViews>
    <sheetView workbookViewId="0"/>
  </sheetViews>
  <sheetFormatPr baseColWidth="10" defaultColWidth="14.42578125" defaultRowHeight="15" customHeight="1"/>
  <cols>
    <col min="1" max="1" width="25.140625" customWidth="1"/>
    <col min="2" max="2" width="39.140625" customWidth="1"/>
    <col min="3" max="3" width="11.42578125" customWidth="1"/>
    <col min="4" max="4" width="16.7109375" customWidth="1"/>
    <col min="5" max="12" width="11.42578125" customWidth="1"/>
    <col min="13" max="23" width="10.7109375" customWidth="1"/>
  </cols>
  <sheetData>
    <row r="1" spans="1:13" ht="15.75" customHeight="1">
      <c r="A1" s="228"/>
      <c r="B1" s="229" t="s">
        <v>1468</v>
      </c>
      <c r="C1" s="230"/>
      <c r="D1" s="230"/>
      <c r="E1" s="230"/>
      <c r="F1" s="230"/>
      <c r="G1" s="230"/>
      <c r="H1" s="230"/>
      <c r="I1" s="230"/>
      <c r="J1" s="230"/>
      <c r="K1" s="230"/>
      <c r="L1" s="230"/>
      <c r="M1" s="231"/>
    </row>
    <row r="2" spans="1:13" ht="30" customHeight="1">
      <c r="A2" s="1242" t="s">
        <v>890</v>
      </c>
      <c r="B2" s="233" t="s">
        <v>891</v>
      </c>
      <c r="C2" s="1393" t="s">
        <v>657</v>
      </c>
      <c r="D2" s="1367"/>
      <c r="E2" s="1367"/>
      <c r="F2" s="1367"/>
      <c r="G2" s="1367"/>
      <c r="H2" s="1367"/>
      <c r="I2" s="1367"/>
      <c r="J2" s="1367"/>
      <c r="K2" s="1367"/>
      <c r="L2" s="1367"/>
      <c r="M2" s="1368"/>
    </row>
    <row r="3" spans="1:13" ht="31.5" customHeight="1">
      <c r="A3" s="1241"/>
      <c r="B3" s="455" t="s">
        <v>982</v>
      </c>
      <c r="C3" s="1297" t="s">
        <v>1328</v>
      </c>
      <c r="D3" s="1175"/>
      <c r="E3" s="1175"/>
      <c r="F3" s="1175"/>
      <c r="G3" s="1175"/>
      <c r="H3" s="1175"/>
      <c r="I3" s="1175"/>
      <c r="J3" s="1175"/>
      <c r="K3" s="1175"/>
      <c r="L3" s="1175"/>
      <c r="M3" s="1188"/>
    </row>
    <row r="4" spans="1:13" ht="94.5" customHeight="1">
      <c r="A4" s="1241"/>
      <c r="B4" s="382" t="s">
        <v>293</v>
      </c>
      <c r="C4" s="337" t="s">
        <v>93</v>
      </c>
      <c r="D4" s="1254"/>
      <c r="E4" s="1188"/>
      <c r="F4" s="1394" t="s">
        <v>294</v>
      </c>
      <c r="G4" s="1188"/>
      <c r="H4" s="728">
        <v>17</v>
      </c>
      <c r="I4" s="1469" t="s">
        <v>1469</v>
      </c>
      <c r="J4" s="1175"/>
      <c r="K4" s="1175"/>
      <c r="L4" s="1175"/>
      <c r="M4" s="1322"/>
    </row>
    <row r="5" spans="1:13" ht="15.75" customHeight="1">
      <c r="A5" s="1241"/>
      <c r="B5" s="382" t="s">
        <v>898</v>
      </c>
      <c r="C5" s="1411" t="s">
        <v>1470</v>
      </c>
      <c r="D5" s="1175"/>
      <c r="E5" s="1175"/>
      <c r="F5" s="1175"/>
      <c r="G5" s="1175"/>
      <c r="H5" s="1175"/>
      <c r="I5" s="1175"/>
      <c r="J5" s="1175"/>
      <c r="K5" s="1175"/>
      <c r="L5" s="1175"/>
      <c r="M5" s="1322"/>
    </row>
    <row r="6" spans="1:13" ht="15.75" customHeight="1">
      <c r="A6" s="1241"/>
      <c r="B6" s="382" t="s">
        <v>900</v>
      </c>
      <c r="C6" s="1411" t="s">
        <v>1471</v>
      </c>
      <c r="D6" s="1175"/>
      <c r="E6" s="1175"/>
      <c r="F6" s="1175"/>
      <c r="G6" s="1175"/>
      <c r="H6" s="1175"/>
      <c r="I6" s="1175"/>
      <c r="J6" s="1175"/>
      <c r="K6" s="1175"/>
      <c r="L6" s="1175"/>
      <c r="M6" s="1322"/>
    </row>
    <row r="7" spans="1:13" ht="15.75" customHeight="1">
      <c r="A7" s="1241"/>
      <c r="B7" s="455" t="s">
        <v>902</v>
      </c>
      <c r="C7" s="1268" t="s">
        <v>33</v>
      </c>
      <c r="D7" s="1175"/>
      <c r="E7" s="448"/>
      <c r="F7" s="448"/>
      <c r="G7" s="449"/>
      <c r="H7" s="450" t="s">
        <v>297</v>
      </c>
      <c r="I7" s="1431" t="s">
        <v>56</v>
      </c>
      <c r="J7" s="1175"/>
      <c r="K7" s="1175"/>
      <c r="L7" s="1175"/>
      <c r="M7" s="1322"/>
    </row>
    <row r="8" spans="1:13" ht="15.75" customHeight="1">
      <c r="A8" s="1241"/>
      <c r="B8" s="1308" t="s">
        <v>903</v>
      </c>
      <c r="C8" s="451"/>
      <c r="D8" s="246"/>
      <c r="E8" s="246"/>
      <c r="F8" s="246"/>
      <c r="G8" s="246"/>
      <c r="H8" s="246"/>
      <c r="I8" s="246"/>
      <c r="J8" s="246"/>
      <c r="K8" s="246"/>
      <c r="L8" s="452"/>
      <c r="M8" s="453"/>
    </row>
    <row r="9" spans="1:13" ht="15.75" customHeight="1">
      <c r="A9" s="1241"/>
      <c r="B9" s="1241"/>
      <c r="C9" s="1340" t="s">
        <v>1472</v>
      </c>
      <c r="D9" s="1180"/>
      <c r="E9" s="202"/>
      <c r="F9" s="1253" t="s">
        <v>1473</v>
      </c>
      <c r="G9" s="1180"/>
      <c r="H9" s="202"/>
      <c r="I9" s="1253"/>
      <c r="J9" s="1180"/>
      <c r="K9" s="202"/>
      <c r="L9" s="232"/>
      <c r="M9" s="475"/>
    </row>
    <row r="10" spans="1:13" ht="15.75" customHeight="1">
      <c r="A10" s="1241"/>
      <c r="B10" s="1309"/>
      <c r="C10" s="1340" t="s">
        <v>1058</v>
      </c>
      <c r="D10" s="1180"/>
      <c r="E10" s="249"/>
      <c r="F10" s="1253" t="s">
        <v>1058</v>
      </c>
      <c r="G10" s="1180"/>
      <c r="H10" s="249"/>
      <c r="I10" s="1253" t="s">
        <v>1058</v>
      </c>
      <c r="J10" s="1180"/>
      <c r="K10" s="249"/>
      <c r="L10" s="250"/>
      <c r="M10" s="319"/>
    </row>
    <row r="11" spans="1:13" ht="34.5" customHeight="1">
      <c r="A11" s="1241"/>
      <c r="B11" s="455" t="s">
        <v>905</v>
      </c>
      <c r="C11" s="1470" t="s">
        <v>1474</v>
      </c>
      <c r="D11" s="1175"/>
      <c r="E11" s="1175"/>
      <c r="F11" s="1175"/>
      <c r="G11" s="1175"/>
      <c r="H11" s="1175"/>
      <c r="I11" s="1175"/>
      <c r="J11" s="1175"/>
      <c r="K11" s="1175"/>
      <c r="L11" s="1175"/>
      <c r="M11" s="1322"/>
    </row>
    <row r="12" spans="1:13" ht="51.75" customHeight="1">
      <c r="A12" s="1241"/>
      <c r="B12" s="455" t="s">
        <v>985</v>
      </c>
      <c r="C12" s="1270" t="s">
        <v>1475</v>
      </c>
      <c r="D12" s="1175"/>
      <c r="E12" s="1175"/>
      <c r="F12" s="1175"/>
      <c r="G12" s="1175"/>
      <c r="H12" s="1175"/>
      <c r="I12" s="1175"/>
      <c r="J12" s="1175"/>
      <c r="K12" s="1175"/>
      <c r="L12" s="1175"/>
      <c r="M12" s="1322"/>
    </row>
    <row r="13" spans="1:13" ht="30" customHeight="1">
      <c r="A13" s="1241"/>
      <c r="B13" s="455" t="s">
        <v>987</v>
      </c>
      <c r="C13" s="1270" t="s">
        <v>1353</v>
      </c>
      <c r="D13" s="1175"/>
      <c r="E13" s="1175"/>
      <c r="F13" s="1175"/>
      <c r="G13" s="1175"/>
      <c r="H13" s="1175"/>
      <c r="I13" s="1175"/>
      <c r="J13" s="1175"/>
      <c r="K13" s="1175"/>
      <c r="L13" s="1175"/>
      <c r="M13" s="1322"/>
    </row>
    <row r="14" spans="1:13" ht="33" customHeight="1">
      <c r="A14" s="1241"/>
      <c r="B14" s="378" t="s">
        <v>989</v>
      </c>
      <c r="C14" s="1270" t="s">
        <v>69</v>
      </c>
      <c r="D14" s="1175"/>
      <c r="E14" s="454" t="s">
        <v>108</v>
      </c>
      <c r="F14" s="1395" t="s">
        <v>1476</v>
      </c>
      <c r="G14" s="1175"/>
      <c r="H14" s="1175"/>
      <c r="I14" s="1175"/>
      <c r="J14" s="1175"/>
      <c r="K14" s="1175"/>
      <c r="L14" s="1175"/>
      <c r="M14" s="1322"/>
    </row>
    <row r="15" spans="1:13" ht="15.75" customHeight="1">
      <c r="A15" s="1240" t="s">
        <v>238</v>
      </c>
      <c r="B15" s="455" t="s">
        <v>282</v>
      </c>
      <c r="C15" s="1270" t="s">
        <v>659</v>
      </c>
      <c r="D15" s="1175"/>
      <c r="E15" s="1175"/>
      <c r="F15" s="1175"/>
      <c r="G15" s="1175"/>
      <c r="H15" s="1175"/>
      <c r="I15" s="1175"/>
      <c r="J15" s="1175"/>
      <c r="K15" s="1175"/>
      <c r="L15" s="1175"/>
      <c r="M15" s="1322"/>
    </row>
    <row r="16" spans="1:13" ht="40.5" customHeight="1">
      <c r="A16" s="1241"/>
      <c r="B16" s="455" t="s">
        <v>990</v>
      </c>
      <c r="C16" s="1270" t="s">
        <v>1477</v>
      </c>
      <c r="D16" s="1175"/>
      <c r="E16" s="1175"/>
      <c r="F16" s="1175"/>
      <c r="G16" s="1175"/>
      <c r="H16" s="1175"/>
      <c r="I16" s="1175"/>
      <c r="J16" s="1175"/>
      <c r="K16" s="1175"/>
      <c r="L16" s="1175"/>
      <c r="M16" s="1322"/>
    </row>
    <row r="17" spans="1:13" ht="15" customHeight="1">
      <c r="A17" s="1241"/>
      <c r="B17" s="1308" t="s">
        <v>908</v>
      </c>
      <c r="C17" s="456"/>
      <c r="D17" s="457"/>
      <c r="E17" s="457"/>
      <c r="F17" s="457"/>
      <c r="G17" s="457"/>
      <c r="H17" s="457"/>
      <c r="I17" s="457"/>
      <c r="J17" s="457"/>
      <c r="K17" s="457"/>
      <c r="L17" s="457"/>
      <c r="M17" s="458"/>
    </row>
    <row r="18" spans="1:13" ht="15" customHeight="1">
      <c r="A18" s="1241"/>
      <c r="B18" s="1241"/>
      <c r="C18" s="459"/>
      <c r="D18" s="460"/>
      <c r="E18" s="461"/>
      <c r="F18" s="460"/>
      <c r="G18" s="461"/>
      <c r="H18" s="460"/>
      <c r="I18" s="461"/>
      <c r="J18" s="460"/>
      <c r="K18" s="461"/>
      <c r="L18" s="461"/>
      <c r="M18" s="462"/>
    </row>
    <row r="19" spans="1:13" ht="15.75" customHeight="1">
      <c r="A19" s="1241"/>
      <c r="B19" s="1241"/>
      <c r="C19" s="463" t="s">
        <v>909</v>
      </c>
      <c r="D19" s="464"/>
      <c r="E19" s="465" t="s">
        <v>910</v>
      </c>
      <c r="F19" s="464"/>
      <c r="G19" s="465" t="s">
        <v>911</v>
      </c>
      <c r="H19" s="464"/>
      <c r="I19" s="465" t="s">
        <v>912</v>
      </c>
      <c r="J19" s="466"/>
      <c r="K19" s="465"/>
      <c r="L19" s="465"/>
      <c r="M19" s="462"/>
    </row>
    <row r="20" spans="1:13" ht="15.75" customHeight="1">
      <c r="A20" s="1241"/>
      <c r="B20" s="1241"/>
      <c r="C20" s="463" t="s">
        <v>913</v>
      </c>
      <c r="D20" s="467"/>
      <c r="E20" s="465" t="s">
        <v>914</v>
      </c>
      <c r="F20" s="468"/>
      <c r="G20" s="465" t="s">
        <v>915</v>
      </c>
      <c r="H20" s="468"/>
      <c r="I20" s="465"/>
      <c r="J20" s="461"/>
      <c r="K20" s="465"/>
      <c r="L20" s="465"/>
      <c r="M20" s="462"/>
    </row>
    <row r="21" spans="1:13" ht="15.75" customHeight="1">
      <c r="A21" s="1241"/>
      <c r="B21" s="1241"/>
      <c r="C21" s="463" t="s">
        <v>916</v>
      </c>
      <c r="D21" s="467"/>
      <c r="E21" s="465" t="s">
        <v>917</v>
      </c>
      <c r="F21" s="467"/>
      <c r="G21" s="465"/>
      <c r="H21" s="461"/>
      <c r="I21" s="465"/>
      <c r="J21" s="461"/>
      <c r="K21" s="465"/>
      <c r="L21" s="465"/>
      <c r="M21" s="462"/>
    </row>
    <row r="22" spans="1:13" ht="15.75" customHeight="1">
      <c r="A22" s="1241"/>
      <c r="B22" s="1241"/>
      <c r="C22" s="463" t="s">
        <v>105</v>
      </c>
      <c r="D22" s="467" t="s">
        <v>992</v>
      </c>
      <c r="E22" s="465" t="s">
        <v>919</v>
      </c>
      <c r="F22" s="249"/>
      <c r="G22" s="249" t="s">
        <v>1478</v>
      </c>
      <c r="H22" s="249"/>
      <c r="I22" s="249"/>
      <c r="J22" s="249"/>
      <c r="K22" s="249"/>
      <c r="L22" s="249"/>
      <c r="M22" s="469"/>
    </row>
    <row r="23" spans="1:13" ht="9.75" customHeight="1">
      <c r="A23" s="1241"/>
      <c r="B23" s="1309"/>
      <c r="C23" s="470"/>
      <c r="D23" s="471"/>
      <c r="E23" s="471"/>
      <c r="F23" s="471"/>
      <c r="G23" s="471"/>
      <c r="H23" s="471"/>
      <c r="I23" s="471"/>
      <c r="J23" s="471"/>
      <c r="K23" s="471"/>
      <c r="L23" s="471"/>
      <c r="M23" s="472"/>
    </row>
    <row r="24" spans="1:13" ht="15.75" customHeight="1">
      <c r="A24" s="1241"/>
      <c r="B24" s="1308" t="s">
        <v>921</v>
      </c>
      <c r="C24" s="473"/>
      <c r="D24" s="457"/>
      <c r="E24" s="457"/>
      <c r="F24" s="457"/>
      <c r="G24" s="457"/>
      <c r="H24" s="457"/>
      <c r="I24" s="457"/>
      <c r="J24" s="457"/>
      <c r="K24" s="457"/>
      <c r="L24" s="452"/>
      <c r="M24" s="453"/>
    </row>
    <row r="25" spans="1:13" ht="15.75" customHeight="1">
      <c r="A25" s="1241"/>
      <c r="B25" s="1241"/>
      <c r="C25" s="463" t="s">
        <v>922</v>
      </c>
      <c r="D25" s="468"/>
      <c r="E25" s="474"/>
      <c r="F25" s="465" t="s">
        <v>923</v>
      </c>
      <c r="G25" s="467"/>
      <c r="H25" s="474"/>
      <c r="I25" s="465" t="s">
        <v>924</v>
      </c>
      <c r="J25" s="467" t="s">
        <v>992</v>
      </c>
      <c r="K25" s="474"/>
      <c r="L25" s="232"/>
      <c r="M25" s="475"/>
    </row>
    <row r="26" spans="1:13" ht="15.75" customHeight="1">
      <c r="A26" s="1241"/>
      <c r="B26" s="1241"/>
      <c r="C26" s="463" t="s">
        <v>925</v>
      </c>
      <c r="D26" s="259"/>
      <c r="E26" s="232"/>
      <c r="F26" s="465" t="s">
        <v>926</v>
      </c>
      <c r="G26" s="467"/>
      <c r="H26" s="232"/>
      <c r="I26" s="210"/>
      <c r="J26" s="232"/>
      <c r="K26" s="202"/>
      <c r="L26" s="232"/>
      <c r="M26" s="475"/>
    </row>
    <row r="27" spans="1:13" ht="15.75" customHeight="1">
      <c r="A27" s="1241"/>
      <c r="B27" s="1309"/>
      <c r="C27" s="476"/>
      <c r="D27" s="460"/>
      <c r="E27" s="460"/>
      <c r="F27" s="460"/>
      <c r="G27" s="460"/>
      <c r="H27" s="460"/>
      <c r="I27" s="460"/>
      <c r="J27" s="460"/>
      <c r="K27" s="460"/>
      <c r="L27" s="250"/>
      <c r="M27" s="319"/>
    </row>
    <row r="28" spans="1:13" ht="15.75" customHeight="1">
      <c r="A28" s="1241"/>
      <c r="B28" s="380" t="s">
        <v>928</v>
      </c>
      <c r="C28" s="477"/>
      <c r="D28" s="478"/>
      <c r="E28" s="478"/>
      <c r="F28" s="478"/>
      <c r="G28" s="478"/>
      <c r="H28" s="478"/>
      <c r="I28" s="478"/>
      <c r="J28" s="478"/>
      <c r="K28" s="478"/>
      <c r="L28" s="478"/>
      <c r="M28" s="479"/>
    </row>
    <row r="29" spans="1:13" ht="15.75" customHeight="1">
      <c r="A29" s="1241"/>
      <c r="B29" s="380"/>
      <c r="C29" s="480" t="s">
        <v>929</v>
      </c>
      <c r="D29" s="481" t="s">
        <v>509</v>
      </c>
      <c r="E29" s="474"/>
      <c r="F29" s="482" t="s">
        <v>930</v>
      </c>
      <c r="G29" s="468" t="s">
        <v>509</v>
      </c>
      <c r="H29" s="474"/>
      <c r="I29" s="482" t="s">
        <v>931</v>
      </c>
      <c r="J29" s="266" t="s">
        <v>509</v>
      </c>
      <c r="K29" s="502"/>
      <c r="L29" s="498"/>
      <c r="M29" s="483"/>
    </row>
    <row r="30" spans="1:13" ht="15.75" customHeight="1">
      <c r="A30" s="1241"/>
      <c r="B30" s="382"/>
      <c r="C30" s="470"/>
      <c r="D30" s="471"/>
      <c r="E30" s="471"/>
      <c r="F30" s="471"/>
      <c r="G30" s="471"/>
      <c r="H30" s="471"/>
      <c r="I30" s="471"/>
      <c r="J30" s="471"/>
      <c r="K30" s="471"/>
      <c r="L30" s="471"/>
      <c r="M30" s="472"/>
    </row>
    <row r="31" spans="1:13" ht="15.75" customHeight="1">
      <c r="A31" s="1241"/>
      <c r="B31" s="1308" t="s">
        <v>933</v>
      </c>
      <c r="C31" s="484"/>
      <c r="D31" s="485"/>
      <c r="E31" s="485"/>
      <c r="F31" s="485"/>
      <c r="G31" s="485"/>
      <c r="H31" s="485"/>
      <c r="I31" s="485"/>
      <c r="J31" s="485"/>
      <c r="K31" s="485"/>
      <c r="L31" s="452"/>
      <c r="M31" s="453"/>
    </row>
    <row r="32" spans="1:13" ht="15.75" customHeight="1">
      <c r="A32" s="1241"/>
      <c r="B32" s="1241"/>
      <c r="C32" s="486" t="s">
        <v>934</v>
      </c>
      <c r="D32" s="468">
        <v>2023</v>
      </c>
      <c r="E32" s="488"/>
      <c r="F32" s="474" t="s">
        <v>935</v>
      </c>
      <c r="G32" s="489" t="s">
        <v>1479</v>
      </c>
      <c r="H32" s="488"/>
      <c r="I32" s="482"/>
      <c r="J32" s="488"/>
      <c r="K32" s="488"/>
      <c r="L32" s="232"/>
      <c r="M32" s="475"/>
    </row>
    <row r="33" spans="1:13" ht="15.75" customHeight="1">
      <c r="A33" s="1241"/>
      <c r="B33" s="1309"/>
      <c r="C33" s="470"/>
      <c r="D33" s="490"/>
      <c r="E33" s="491"/>
      <c r="F33" s="471"/>
      <c r="G33" s="491"/>
      <c r="H33" s="491"/>
      <c r="I33" s="492"/>
      <c r="J33" s="491"/>
      <c r="K33" s="491"/>
      <c r="L33" s="250"/>
      <c r="M33" s="319"/>
    </row>
    <row r="34" spans="1:13" ht="15.75" customHeight="1">
      <c r="A34" s="1241"/>
      <c r="B34" s="1308" t="s">
        <v>937</v>
      </c>
      <c r="C34" s="493"/>
      <c r="D34" s="494"/>
      <c r="E34" s="494"/>
      <c r="F34" s="494"/>
      <c r="G34" s="494"/>
      <c r="H34" s="494"/>
      <c r="I34" s="494"/>
      <c r="J34" s="494"/>
      <c r="K34" s="494"/>
      <c r="L34" s="494"/>
      <c r="M34" s="495"/>
    </row>
    <row r="35" spans="1:13" ht="15.75" customHeight="1">
      <c r="A35" s="1241"/>
      <c r="B35" s="1241"/>
      <c r="C35" s="463"/>
      <c r="D35" s="474" t="s">
        <v>938</v>
      </c>
      <c r="E35" s="474"/>
      <c r="F35" s="474" t="s">
        <v>939</v>
      </c>
      <c r="G35" s="474"/>
      <c r="H35" s="202" t="s">
        <v>940</v>
      </c>
      <c r="I35" s="202"/>
      <c r="J35" s="202" t="s">
        <v>941</v>
      </c>
      <c r="K35" s="474"/>
      <c r="L35" s="474" t="s">
        <v>942</v>
      </c>
      <c r="M35" s="496"/>
    </row>
    <row r="36" spans="1:13" ht="15.75" customHeight="1">
      <c r="A36" s="1241"/>
      <c r="B36" s="1241"/>
      <c r="C36" s="463"/>
      <c r="D36" s="729">
        <v>5</v>
      </c>
      <c r="E36" s="730">
        <v>2023</v>
      </c>
      <c r="F36" s="729">
        <v>5</v>
      </c>
      <c r="G36" s="730">
        <v>2024</v>
      </c>
      <c r="H36" s="729">
        <v>5</v>
      </c>
      <c r="I36" s="730">
        <v>2025</v>
      </c>
      <c r="J36" s="729">
        <v>5</v>
      </c>
      <c r="K36" s="498">
        <v>2026</v>
      </c>
      <c r="L36" s="729">
        <v>5</v>
      </c>
      <c r="M36" s="499">
        <v>2027</v>
      </c>
    </row>
    <row r="37" spans="1:13" ht="15.75" customHeight="1">
      <c r="A37" s="1241"/>
      <c r="B37" s="1241"/>
      <c r="C37" s="463"/>
      <c r="D37" s="474" t="s">
        <v>943</v>
      </c>
      <c r="E37" s="474"/>
      <c r="F37" s="474" t="s">
        <v>944</v>
      </c>
      <c r="G37" s="474"/>
      <c r="H37" s="202" t="s">
        <v>945</v>
      </c>
      <c r="I37" s="202"/>
      <c r="J37" s="202" t="s">
        <v>946</v>
      </c>
      <c r="K37" s="474"/>
      <c r="L37" s="474" t="s">
        <v>947</v>
      </c>
      <c r="M37" s="462"/>
    </row>
    <row r="38" spans="1:13" ht="15.75" customHeight="1">
      <c r="A38" s="1241"/>
      <c r="B38" s="1241"/>
      <c r="C38" s="463"/>
      <c r="D38" s="729">
        <v>5</v>
      </c>
      <c r="E38" s="498">
        <v>2028</v>
      </c>
      <c r="F38" s="729">
        <v>5</v>
      </c>
      <c r="G38" s="498">
        <v>2029</v>
      </c>
      <c r="H38" s="729">
        <v>5</v>
      </c>
      <c r="I38" s="498">
        <v>2030</v>
      </c>
      <c r="J38" s="637"/>
      <c r="K38" s="498"/>
      <c r="L38" s="637"/>
      <c r="M38" s="499"/>
    </row>
    <row r="39" spans="1:13" ht="15.75" customHeight="1">
      <c r="A39" s="1241"/>
      <c r="B39" s="1241"/>
      <c r="C39" s="463"/>
      <c r="D39" s="474" t="s">
        <v>948</v>
      </c>
      <c r="E39" s="474"/>
      <c r="F39" s="474" t="s">
        <v>949</v>
      </c>
      <c r="G39" s="474"/>
      <c r="H39" s="202" t="s">
        <v>950</v>
      </c>
      <c r="I39" s="202"/>
      <c r="J39" s="202" t="s">
        <v>951</v>
      </c>
      <c r="K39" s="474"/>
      <c r="L39" s="474" t="s">
        <v>1144</v>
      </c>
      <c r="M39" s="462"/>
    </row>
    <row r="40" spans="1:13" ht="15.75" customHeight="1">
      <c r="A40" s="1241"/>
      <c r="B40" s="1241"/>
      <c r="C40" s="463"/>
      <c r="D40" s="637"/>
      <c r="E40" s="498"/>
      <c r="F40" s="637"/>
      <c r="G40" s="498"/>
      <c r="H40" s="637"/>
      <c r="I40" s="498"/>
      <c r="J40" s="637"/>
      <c r="K40" s="498"/>
      <c r="L40" s="637"/>
      <c r="M40" s="499"/>
    </row>
    <row r="41" spans="1:13" ht="15.75" customHeight="1">
      <c r="A41" s="1241"/>
      <c r="B41" s="1241"/>
      <c r="C41" s="463"/>
      <c r="D41" s="627" t="s">
        <v>1144</v>
      </c>
      <c r="E41" s="502"/>
      <c r="F41" s="627" t="s">
        <v>957</v>
      </c>
      <c r="G41" s="502"/>
      <c r="H41" s="636"/>
      <c r="I41" s="478"/>
      <c r="J41" s="636"/>
      <c r="K41" s="478"/>
      <c r="L41" s="636"/>
      <c r="M41" s="479"/>
    </row>
    <row r="42" spans="1:13" ht="15.75" customHeight="1">
      <c r="A42" s="1241"/>
      <c r="B42" s="1241"/>
      <c r="C42" s="463"/>
      <c r="D42" s="266"/>
      <c r="E42" s="498"/>
      <c r="F42" s="1471">
        <v>40</v>
      </c>
      <c r="G42" s="1188"/>
      <c r="H42" s="1264"/>
      <c r="I42" s="1252"/>
      <c r="J42" s="279"/>
      <c r="K42" s="474"/>
      <c r="L42" s="279"/>
      <c r="M42" s="483"/>
    </row>
    <row r="43" spans="1:13" ht="15.75" customHeight="1">
      <c r="A43" s="1241"/>
      <c r="B43" s="1241"/>
      <c r="C43" s="504"/>
      <c r="D43" s="627"/>
      <c r="E43" s="502"/>
      <c r="F43" s="627"/>
      <c r="G43" s="502"/>
      <c r="H43" s="505"/>
      <c r="I43" s="471"/>
      <c r="J43" s="505"/>
      <c r="K43" s="471"/>
      <c r="L43" s="505"/>
      <c r="M43" s="472"/>
    </row>
    <row r="44" spans="1:13" ht="18" customHeight="1">
      <c r="A44" s="1241"/>
      <c r="B44" s="1308" t="s">
        <v>958</v>
      </c>
      <c r="C44" s="473"/>
      <c r="D44" s="457"/>
      <c r="E44" s="457"/>
      <c r="F44" s="457"/>
      <c r="G44" s="457"/>
      <c r="H44" s="457"/>
      <c r="I44" s="457"/>
      <c r="J44" s="457"/>
      <c r="K44" s="457"/>
      <c r="L44" s="232"/>
      <c r="M44" s="475"/>
    </row>
    <row r="45" spans="1:13" ht="15.75" customHeight="1">
      <c r="A45" s="1241"/>
      <c r="B45" s="1241"/>
      <c r="C45" s="506"/>
      <c r="D45" s="365" t="s">
        <v>93</v>
      </c>
      <c r="E45" s="366" t="s">
        <v>95</v>
      </c>
      <c r="F45" s="1293" t="s">
        <v>959</v>
      </c>
      <c r="G45" s="1266" t="s">
        <v>103</v>
      </c>
      <c r="H45" s="1183"/>
      <c r="I45" s="1183"/>
      <c r="J45" s="1234"/>
      <c r="K45" s="507" t="s">
        <v>960</v>
      </c>
      <c r="L45" s="1294" t="s">
        <v>1480</v>
      </c>
      <c r="M45" s="1237"/>
    </row>
    <row r="46" spans="1:13" ht="33.75" customHeight="1">
      <c r="A46" s="1241"/>
      <c r="B46" s="1241"/>
      <c r="C46" s="506"/>
      <c r="D46" s="260" t="s">
        <v>992</v>
      </c>
      <c r="E46" s="467"/>
      <c r="F46" s="1260"/>
      <c r="G46" s="1235"/>
      <c r="H46" s="1180"/>
      <c r="I46" s="1180"/>
      <c r="J46" s="1181"/>
      <c r="K46" s="232"/>
      <c r="L46" s="1235"/>
      <c r="M46" s="1238"/>
    </row>
    <row r="47" spans="1:13" ht="15.75" customHeight="1">
      <c r="A47" s="1241"/>
      <c r="B47" s="1309"/>
      <c r="C47" s="508"/>
      <c r="D47" s="250"/>
      <c r="E47" s="250"/>
      <c r="F47" s="250"/>
      <c r="G47" s="250"/>
      <c r="H47" s="250"/>
      <c r="I47" s="250"/>
      <c r="J47" s="250"/>
      <c r="K47" s="250"/>
      <c r="L47" s="232"/>
      <c r="M47" s="475"/>
    </row>
    <row r="48" spans="1:13" ht="44.25" customHeight="1">
      <c r="A48" s="1241"/>
      <c r="B48" s="455" t="s">
        <v>961</v>
      </c>
      <c r="C48" s="1270" t="s">
        <v>1481</v>
      </c>
      <c r="D48" s="1175"/>
      <c r="E48" s="1175"/>
      <c r="F48" s="1175"/>
      <c r="G48" s="1175"/>
      <c r="H48" s="1175"/>
      <c r="I48" s="1175"/>
      <c r="J48" s="1175"/>
      <c r="K48" s="1175"/>
      <c r="L48" s="1175"/>
      <c r="M48" s="1322"/>
    </row>
    <row r="49" spans="1:13" ht="15.75" customHeight="1">
      <c r="A49" s="1241"/>
      <c r="B49" s="455" t="s">
        <v>996</v>
      </c>
      <c r="C49" s="290" t="s">
        <v>509</v>
      </c>
      <c r="D49" s="626"/>
      <c r="E49" s="626"/>
      <c r="F49" s="626"/>
      <c r="G49" s="626"/>
      <c r="H49" s="626"/>
      <c r="I49" s="626"/>
      <c r="J49" s="626"/>
      <c r="K49" s="626"/>
      <c r="L49" s="626"/>
      <c r="M49" s="641"/>
    </row>
    <row r="50" spans="1:13" ht="15.75" customHeight="1">
      <c r="A50" s="1241"/>
      <c r="B50" s="455" t="s">
        <v>965</v>
      </c>
      <c r="C50" s="290">
        <v>30</v>
      </c>
      <c r="D50" s="626"/>
      <c r="E50" s="626"/>
      <c r="F50" s="626"/>
      <c r="G50" s="626"/>
      <c r="H50" s="626"/>
      <c r="I50" s="626"/>
      <c r="J50" s="626"/>
      <c r="K50" s="626"/>
      <c r="L50" s="626"/>
      <c r="M50" s="641"/>
    </row>
    <row r="51" spans="1:13" ht="15.75" customHeight="1">
      <c r="A51" s="1241"/>
      <c r="B51" s="455" t="s">
        <v>966</v>
      </c>
      <c r="C51" s="290" t="s">
        <v>509</v>
      </c>
      <c r="D51" s="626"/>
      <c r="E51" s="626"/>
      <c r="F51" s="626"/>
      <c r="G51" s="626"/>
      <c r="H51" s="626"/>
      <c r="I51" s="626"/>
      <c r="J51" s="626"/>
      <c r="K51" s="626"/>
      <c r="L51" s="626"/>
      <c r="M51" s="641"/>
    </row>
    <row r="52" spans="1:13" ht="15.75" customHeight="1">
      <c r="A52" s="1242" t="s">
        <v>250</v>
      </c>
      <c r="B52" s="290" t="s">
        <v>968</v>
      </c>
      <c r="C52" s="1270" t="s">
        <v>662</v>
      </c>
      <c r="D52" s="1175"/>
      <c r="E52" s="1175"/>
      <c r="F52" s="1175"/>
      <c r="G52" s="1175"/>
      <c r="H52" s="1175"/>
      <c r="I52" s="1175"/>
      <c r="J52" s="1175"/>
      <c r="K52" s="1175"/>
      <c r="L52" s="1175"/>
      <c r="M52" s="1322"/>
    </row>
    <row r="53" spans="1:13" ht="15.75" customHeight="1">
      <c r="A53" s="1241"/>
      <c r="B53" s="290" t="s">
        <v>969</v>
      </c>
      <c r="C53" s="1270" t="s">
        <v>661</v>
      </c>
      <c r="D53" s="1175"/>
      <c r="E53" s="1175"/>
      <c r="F53" s="1175"/>
      <c r="G53" s="1175"/>
      <c r="H53" s="1175"/>
      <c r="I53" s="1175"/>
      <c r="J53" s="1175"/>
      <c r="K53" s="1175"/>
      <c r="L53" s="1175"/>
      <c r="M53" s="1322"/>
    </row>
    <row r="54" spans="1:13" ht="15.75" customHeight="1">
      <c r="A54" s="1241"/>
      <c r="B54" s="290" t="s">
        <v>971</v>
      </c>
      <c r="C54" s="1270" t="s">
        <v>56</v>
      </c>
      <c r="D54" s="1175"/>
      <c r="E54" s="1175"/>
      <c r="F54" s="1175"/>
      <c r="G54" s="1175"/>
      <c r="H54" s="1175"/>
      <c r="I54" s="1175"/>
      <c r="J54" s="1175"/>
      <c r="K54" s="1175"/>
      <c r="L54" s="1175"/>
      <c r="M54" s="1322"/>
    </row>
    <row r="55" spans="1:13" ht="15.75" customHeight="1">
      <c r="A55" s="1241"/>
      <c r="B55" s="607" t="s">
        <v>972</v>
      </c>
      <c r="C55" s="1270" t="s">
        <v>661</v>
      </c>
      <c r="D55" s="1175"/>
      <c r="E55" s="1175"/>
      <c r="F55" s="1175"/>
      <c r="G55" s="1175"/>
      <c r="H55" s="1175"/>
      <c r="I55" s="1175"/>
      <c r="J55" s="1175"/>
      <c r="K55" s="1175"/>
      <c r="L55" s="1175"/>
      <c r="M55" s="1322"/>
    </row>
    <row r="56" spans="1:13" ht="15.75" customHeight="1">
      <c r="A56" s="1241"/>
      <c r="B56" s="290" t="s">
        <v>973</v>
      </c>
      <c r="C56" s="1472" t="s">
        <v>664</v>
      </c>
      <c r="D56" s="1175"/>
      <c r="E56" s="1175"/>
      <c r="F56" s="1175"/>
      <c r="G56" s="1175"/>
      <c r="H56" s="1175"/>
      <c r="I56" s="1175"/>
      <c r="J56" s="1175"/>
      <c r="K56" s="1175"/>
      <c r="L56" s="1175"/>
      <c r="M56" s="1322"/>
    </row>
    <row r="57" spans="1:13" ht="15.75" customHeight="1">
      <c r="A57" s="1243"/>
      <c r="B57" s="290" t="s">
        <v>974</v>
      </c>
      <c r="C57" s="1270">
        <v>3279797</v>
      </c>
      <c r="D57" s="1175"/>
      <c r="E57" s="1175"/>
      <c r="F57" s="1175"/>
      <c r="G57" s="1175"/>
      <c r="H57" s="1175"/>
      <c r="I57" s="1175"/>
      <c r="J57" s="1175"/>
      <c r="K57" s="1175"/>
      <c r="L57" s="1175"/>
      <c r="M57" s="1322"/>
    </row>
    <row r="58" spans="1:13" ht="15.75" customHeight="1">
      <c r="A58" s="1242" t="s">
        <v>976</v>
      </c>
      <c r="B58" s="240" t="s">
        <v>977</v>
      </c>
      <c r="C58" s="1270" t="s">
        <v>1482</v>
      </c>
      <c r="D58" s="1175"/>
      <c r="E58" s="1175"/>
      <c r="F58" s="1175"/>
      <c r="G58" s="1175"/>
      <c r="H58" s="1175"/>
      <c r="I58" s="1175"/>
      <c r="J58" s="1175"/>
      <c r="K58" s="1175"/>
      <c r="L58" s="1175"/>
      <c r="M58" s="1322"/>
    </row>
    <row r="59" spans="1:13" ht="17.25" customHeight="1">
      <c r="A59" s="1241"/>
      <c r="B59" s="240" t="s">
        <v>979</v>
      </c>
      <c r="C59" s="1270" t="s">
        <v>1483</v>
      </c>
      <c r="D59" s="1175"/>
      <c r="E59" s="1175"/>
      <c r="F59" s="1175"/>
      <c r="G59" s="1175"/>
      <c r="H59" s="1175"/>
      <c r="I59" s="1175"/>
      <c r="J59" s="1175"/>
      <c r="K59" s="1175"/>
      <c r="L59" s="1175"/>
      <c r="M59" s="1322"/>
    </row>
    <row r="60" spans="1:13" ht="33" customHeight="1">
      <c r="A60" s="1241"/>
      <c r="B60" s="608" t="s">
        <v>297</v>
      </c>
      <c r="C60" s="1270" t="s">
        <v>1484</v>
      </c>
      <c r="D60" s="1175"/>
      <c r="E60" s="1175"/>
      <c r="F60" s="1175"/>
      <c r="G60" s="1175"/>
      <c r="H60" s="1175"/>
      <c r="I60" s="1175"/>
      <c r="J60" s="1175"/>
      <c r="K60" s="1175"/>
      <c r="L60" s="1175"/>
      <c r="M60" s="1322"/>
    </row>
    <row r="61" spans="1:13" ht="31.5" customHeight="1">
      <c r="A61" s="288" t="s">
        <v>254</v>
      </c>
      <c r="B61" s="702"/>
      <c r="C61" s="1342" t="s">
        <v>1485</v>
      </c>
      <c r="D61" s="1333"/>
      <c r="E61" s="1333"/>
      <c r="F61" s="1333"/>
      <c r="G61" s="1333"/>
      <c r="H61" s="1333"/>
      <c r="I61" s="1333"/>
      <c r="J61" s="1333"/>
      <c r="K61" s="1333"/>
      <c r="L61" s="1333"/>
      <c r="M61" s="1334"/>
    </row>
  </sheetData>
  <mergeCells count="48">
    <mergeCell ref="C48:M48"/>
    <mergeCell ref="C52:M52"/>
    <mergeCell ref="C60:M60"/>
    <mergeCell ref="C61:M61"/>
    <mergeCell ref="C53:M53"/>
    <mergeCell ref="C54:M54"/>
    <mergeCell ref="C55:M55"/>
    <mergeCell ref="C56:M56"/>
    <mergeCell ref="C57:M57"/>
    <mergeCell ref="C58:M58"/>
    <mergeCell ref="C59:M59"/>
    <mergeCell ref="F42:G42"/>
    <mergeCell ref="H42:I42"/>
    <mergeCell ref="F45:F46"/>
    <mergeCell ref="G45:J46"/>
    <mergeCell ref="L45:M46"/>
    <mergeCell ref="A15:A51"/>
    <mergeCell ref="A52:A57"/>
    <mergeCell ref="A58:A60"/>
    <mergeCell ref="A2:A14"/>
    <mergeCell ref="B8:B10"/>
    <mergeCell ref="B17:B23"/>
    <mergeCell ref="B24:B27"/>
    <mergeCell ref="B31:B33"/>
    <mergeCell ref="B34:B43"/>
    <mergeCell ref="B44:B47"/>
    <mergeCell ref="C13:M13"/>
    <mergeCell ref="C14:D14"/>
    <mergeCell ref="F14:M14"/>
    <mergeCell ref="C15:M15"/>
    <mergeCell ref="C16:M16"/>
    <mergeCell ref="C6:M6"/>
    <mergeCell ref="I7:M7"/>
    <mergeCell ref="I10:J10"/>
    <mergeCell ref="C11:M11"/>
    <mergeCell ref="C12:M12"/>
    <mergeCell ref="C7:D7"/>
    <mergeCell ref="C9:D9"/>
    <mergeCell ref="F9:G9"/>
    <mergeCell ref="I9:J9"/>
    <mergeCell ref="C10:D10"/>
    <mergeCell ref="F10:G10"/>
    <mergeCell ref="C2:M2"/>
    <mergeCell ref="C3:M3"/>
    <mergeCell ref="F4:G4"/>
    <mergeCell ref="I4:M4"/>
    <mergeCell ref="C5:M5"/>
    <mergeCell ref="D4:E4"/>
  </mergeCells>
  <dataValidations count="1">
    <dataValidation type="list" allowBlank="1" showErrorMessage="1" sqref="I7" xr:uid="{00000000-0002-0000-2F00-000000000000}">
      <formula1>INDIRECT($C$7)</formula1>
    </dataValidation>
  </dataValidations>
  <hyperlinks>
    <hyperlink ref="B2" location="'Plan de acción'!A1" display="Nombre del indicador" xr:uid="{00000000-0004-0000-2F00-000000000000}"/>
    <hyperlink ref="C56" r:id="rId1" xr:uid="{00000000-0004-0000-2F00-000001000000}"/>
  </hyperlinks>
  <pageMargins left="0.7" right="0.7" top="0.75" bottom="0.75" header="0" footer="0"/>
  <pageSetup orientation="landscape"/>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M57"/>
  <sheetViews>
    <sheetView workbookViewId="0">
      <selection sqref="A1:M1"/>
    </sheetView>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1477" t="s">
        <v>1486</v>
      </c>
      <c r="B1" s="1175"/>
      <c r="C1" s="1175"/>
      <c r="D1" s="1175"/>
      <c r="E1" s="1175"/>
      <c r="F1" s="1175"/>
      <c r="G1" s="1175"/>
      <c r="H1" s="1175"/>
      <c r="I1" s="1175"/>
      <c r="J1" s="1175"/>
      <c r="K1" s="1175"/>
      <c r="L1" s="1175"/>
      <c r="M1" s="1188"/>
    </row>
    <row r="2" spans="1:13" ht="15.75" customHeight="1">
      <c r="A2" s="1379" t="s">
        <v>890</v>
      </c>
      <c r="B2" s="609" t="s">
        <v>891</v>
      </c>
      <c r="C2" s="1297" t="s">
        <v>1487</v>
      </c>
      <c r="D2" s="1175"/>
      <c r="E2" s="1175"/>
      <c r="F2" s="1175"/>
      <c r="G2" s="1175"/>
      <c r="H2" s="1175"/>
      <c r="I2" s="1175"/>
      <c r="J2" s="1175"/>
      <c r="K2" s="1175"/>
      <c r="L2" s="1175"/>
      <c r="M2" s="1188"/>
    </row>
    <row r="3" spans="1:13" ht="136.5" customHeight="1">
      <c r="A3" s="1378"/>
      <c r="B3" s="731" t="s">
        <v>893</v>
      </c>
      <c r="C3" s="1270" t="s">
        <v>1488</v>
      </c>
      <c r="D3" s="1175"/>
      <c r="E3" s="1175"/>
      <c r="F3" s="1175"/>
      <c r="G3" s="1175"/>
      <c r="H3" s="1175"/>
      <c r="I3" s="1175"/>
      <c r="J3" s="1175"/>
      <c r="K3" s="1175"/>
      <c r="L3" s="1175"/>
      <c r="M3" s="1188"/>
    </row>
    <row r="4" spans="1:13" ht="15.75" customHeight="1">
      <c r="A4" s="1378"/>
      <c r="B4" s="610" t="s">
        <v>293</v>
      </c>
      <c r="C4" s="703" t="s">
        <v>93</v>
      </c>
      <c r="D4" s="241" t="s">
        <v>1489</v>
      </c>
      <c r="E4" s="372"/>
      <c r="F4" s="1384" t="s">
        <v>294</v>
      </c>
      <c r="G4" s="1234"/>
      <c r="H4" s="703">
        <v>27</v>
      </c>
      <c r="I4" s="1341" t="s">
        <v>1402</v>
      </c>
      <c r="J4" s="1252"/>
      <c r="K4" s="1252"/>
      <c r="L4" s="1252"/>
      <c r="M4" s="1260"/>
    </row>
    <row r="5" spans="1:13" ht="16.5" customHeight="1">
      <c r="A5" s="1378"/>
      <c r="B5" s="368" t="s">
        <v>898</v>
      </c>
      <c r="C5" s="732" t="s">
        <v>899</v>
      </c>
      <c r="D5" s="502"/>
      <c r="E5" s="502"/>
      <c r="F5" s="502"/>
      <c r="G5" s="502"/>
      <c r="H5" s="502"/>
      <c r="I5" s="502"/>
      <c r="J5" s="502"/>
      <c r="K5" s="502"/>
      <c r="L5" s="502"/>
      <c r="M5" s="498"/>
    </row>
    <row r="6" spans="1:13" ht="15.75" customHeight="1">
      <c r="A6" s="1378"/>
      <c r="B6" s="610" t="s">
        <v>900</v>
      </c>
      <c r="C6" s="699" t="s">
        <v>901</v>
      </c>
      <c r="D6" s="631"/>
      <c r="E6" s="631"/>
      <c r="F6" s="631"/>
      <c r="G6" s="631"/>
      <c r="H6" s="631"/>
      <c r="I6" s="631"/>
      <c r="J6" s="631"/>
      <c r="K6" s="631"/>
      <c r="L6" s="631"/>
      <c r="M6" s="391"/>
    </row>
    <row r="7" spans="1:13" ht="15.75" customHeight="1">
      <c r="A7" s="1378"/>
      <c r="B7" s="610" t="s">
        <v>902</v>
      </c>
      <c r="C7" s="1480" t="s">
        <v>35</v>
      </c>
      <c r="D7" s="1234"/>
      <c r="E7" s="703"/>
      <c r="F7" s="703"/>
      <c r="G7" s="703"/>
      <c r="H7" s="370" t="s">
        <v>297</v>
      </c>
      <c r="I7" s="1251" t="s">
        <v>1490</v>
      </c>
      <c r="J7" s="1252"/>
      <c r="K7" s="1252"/>
      <c r="L7" s="1252"/>
      <c r="M7" s="1260"/>
    </row>
    <row r="8" spans="1:13" ht="15.75" customHeight="1">
      <c r="A8" s="1378"/>
      <c r="B8" s="1381" t="s">
        <v>903</v>
      </c>
      <c r="C8" s="1481" t="s">
        <v>376</v>
      </c>
      <c r="D8" s="1183"/>
      <c r="E8" s="371"/>
      <c r="F8" s="1390"/>
      <c r="G8" s="1183"/>
      <c r="H8" s="371"/>
      <c r="I8" s="1390"/>
      <c r="J8" s="1183"/>
      <c r="K8" s="1390"/>
      <c r="L8" s="1183"/>
      <c r="M8" s="1234"/>
    </row>
    <row r="9" spans="1:13" ht="15.75" customHeight="1">
      <c r="A9" s="1378"/>
      <c r="B9" s="1378"/>
      <c r="C9" s="1378"/>
      <c r="D9" s="1252"/>
      <c r="E9" s="140"/>
      <c r="F9" s="1252"/>
      <c r="G9" s="1252"/>
      <c r="H9" s="140"/>
      <c r="I9" s="1252"/>
      <c r="J9" s="1252"/>
      <c r="K9" s="1252"/>
      <c r="L9" s="1252"/>
      <c r="M9" s="1260"/>
    </row>
    <row r="10" spans="1:13" ht="15.75" customHeight="1">
      <c r="A10" s="1378"/>
      <c r="B10" s="1235"/>
      <c r="C10" s="1482" t="s">
        <v>1058</v>
      </c>
      <c r="D10" s="1175"/>
      <c r="E10" s="733"/>
      <c r="F10" s="1478" t="s">
        <v>1058</v>
      </c>
      <c r="G10" s="1180"/>
      <c r="H10" s="733"/>
      <c r="I10" s="1478" t="s">
        <v>1058</v>
      </c>
      <c r="J10" s="1180"/>
      <c r="K10" s="1180"/>
      <c r="L10" s="1180"/>
      <c r="M10" s="1181"/>
    </row>
    <row r="11" spans="1:13" ht="15.75" customHeight="1">
      <c r="A11" s="1235"/>
      <c r="B11" s="610" t="s">
        <v>905</v>
      </c>
      <c r="C11" s="1479" t="s">
        <v>1491</v>
      </c>
      <c r="D11" s="1180"/>
      <c r="E11" s="1180"/>
      <c r="F11" s="1180"/>
      <c r="G11" s="1180"/>
      <c r="H11" s="1180"/>
      <c r="I11" s="1180"/>
      <c r="J11" s="1180"/>
      <c r="K11" s="1180"/>
      <c r="L11" s="1180"/>
      <c r="M11" s="1181"/>
    </row>
    <row r="12" spans="1:13" ht="15.75" customHeight="1">
      <c r="A12" s="1377" t="s">
        <v>238</v>
      </c>
      <c r="B12" s="610" t="s">
        <v>282</v>
      </c>
      <c r="C12" s="1483" t="s">
        <v>1492</v>
      </c>
      <c r="D12" s="1183"/>
      <c r="E12" s="1183"/>
      <c r="F12" s="1183"/>
      <c r="G12" s="1183"/>
      <c r="H12" s="1183"/>
      <c r="I12" s="1183"/>
      <c r="J12" s="1183"/>
      <c r="K12" s="1183"/>
      <c r="L12" s="1183"/>
      <c r="M12" s="1234"/>
    </row>
    <row r="13" spans="1:13" ht="8.25" customHeight="1">
      <c r="A13" s="1378"/>
      <c r="B13" s="1381" t="s">
        <v>908</v>
      </c>
      <c r="C13" s="369"/>
      <c r="D13" s="371"/>
      <c r="E13" s="371"/>
      <c r="F13" s="371"/>
      <c r="G13" s="371"/>
      <c r="H13" s="371"/>
      <c r="I13" s="371"/>
      <c r="J13" s="371"/>
      <c r="K13" s="371"/>
      <c r="L13" s="371"/>
      <c r="M13" s="372"/>
    </row>
    <row r="14" spans="1:13" ht="9" customHeight="1">
      <c r="A14" s="1378"/>
      <c r="B14" s="1378"/>
      <c r="C14" s="379"/>
      <c r="D14" s="140"/>
      <c r="E14" s="140"/>
      <c r="F14" s="140"/>
      <c r="G14" s="140"/>
      <c r="H14" s="140"/>
      <c r="I14" s="140"/>
      <c r="J14" s="140"/>
      <c r="K14" s="140"/>
      <c r="L14" s="140"/>
      <c r="M14" s="374"/>
    </row>
    <row r="15" spans="1:13" ht="15.75" customHeight="1">
      <c r="A15" s="1378"/>
      <c r="B15" s="1378"/>
      <c r="C15" s="340" t="s">
        <v>909</v>
      </c>
      <c r="D15" s="68"/>
      <c r="E15" s="342" t="s">
        <v>910</v>
      </c>
      <c r="F15" s="68"/>
      <c r="G15" s="342" t="s">
        <v>911</v>
      </c>
      <c r="H15" s="68"/>
      <c r="I15" s="342" t="s">
        <v>912</v>
      </c>
      <c r="J15" s="68"/>
      <c r="K15" s="342"/>
      <c r="L15" s="342"/>
      <c r="M15" s="374"/>
    </row>
    <row r="16" spans="1:13" ht="15.75" customHeight="1">
      <c r="A16" s="1378"/>
      <c r="B16" s="1378"/>
      <c r="C16" s="340" t="s">
        <v>913</v>
      </c>
      <c r="D16" s="68"/>
      <c r="E16" s="342" t="s">
        <v>914</v>
      </c>
      <c r="F16" s="68"/>
      <c r="G16" s="342" t="s">
        <v>915</v>
      </c>
      <c r="H16" s="68"/>
      <c r="I16" s="342"/>
      <c r="J16" s="140"/>
      <c r="K16" s="342"/>
      <c r="L16" s="342"/>
      <c r="M16" s="374"/>
    </row>
    <row r="17" spans="1:13" ht="15.75" customHeight="1">
      <c r="A17" s="1378"/>
      <c r="B17" s="1378"/>
      <c r="C17" s="340" t="s">
        <v>916</v>
      </c>
      <c r="D17" s="68"/>
      <c r="E17" s="342" t="s">
        <v>917</v>
      </c>
      <c r="F17" s="68"/>
      <c r="G17" s="342"/>
      <c r="H17" s="140"/>
      <c r="I17" s="342"/>
      <c r="J17" s="140"/>
      <c r="K17" s="342"/>
      <c r="L17" s="342"/>
      <c r="M17" s="374"/>
    </row>
    <row r="18" spans="1:13" ht="15.75" customHeight="1">
      <c r="A18" s="1378"/>
      <c r="B18" s="1378"/>
      <c r="C18" s="340" t="s">
        <v>105</v>
      </c>
      <c r="D18" s="68"/>
      <c r="E18" s="342" t="s">
        <v>919</v>
      </c>
      <c r="F18" s="1398" t="s">
        <v>1493</v>
      </c>
      <c r="G18" s="1188"/>
      <c r="H18" s="140"/>
      <c r="I18" s="140"/>
      <c r="J18" s="140"/>
      <c r="K18" s="140"/>
      <c r="L18" s="140"/>
      <c r="M18" s="374"/>
    </row>
    <row r="19" spans="1:13" ht="9.75" customHeight="1">
      <c r="A19" s="1378"/>
      <c r="B19" s="1235"/>
      <c r="C19" s="379"/>
      <c r="D19" s="140"/>
      <c r="E19" s="140"/>
      <c r="F19" s="140"/>
      <c r="G19" s="140"/>
      <c r="H19" s="140"/>
      <c r="I19" s="140"/>
      <c r="J19" s="140"/>
      <c r="K19" s="140"/>
      <c r="L19" s="140"/>
      <c r="M19" s="374"/>
    </row>
    <row r="20" spans="1:13" ht="15.75" customHeight="1">
      <c r="A20" s="1378"/>
      <c r="B20" s="1381" t="s">
        <v>921</v>
      </c>
      <c r="C20" s="369"/>
      <c r="D20" s="371"/>
      <c r="E20" s="371"/>
      <c r="F20" s="371"/>
      <c r="G20" s="371"/>
      <c r="H20" s="371"/>
      <c r="I20" s="371"/>
      <c r="J20" s="371"/>
      <c r="K20" s="371"/>
      <c r="L20" s="371"/>
      <c r="M20" s="372"/>
    </row>
    <row r="21" spans="1:13" ht="15.75" customHeight="1">
      <c r="A21" s="1378"/>
      <c r="B21" s="1378"/>
      <c r="C21" s="340" t="s">
        <v>922</v>
      </c>
      <c r="D21" s="68"/>
      <c r="E21" s="140"/>
      <c r="F21" s="342" t="s">
        <v>923</v>
      </c>
      <c r="G21" s="68"/>
      <c r="H21" s="140"/>
      <c r="I21" s="342" t="s">
        <v>924</v>
      </c>
      <c r="J21" s="734"/>
      <c r="K21" s="140"/>
      <c r="L21" s="140"/>
      <c r="M21" s="374"/>
    </row>
    <row r="22" spans="1:13" ht="15.75" customHeight="1">
      <c r="A22" s="1378"/>
      <c r="B22" s="1378"/>
      <c r="C22" s="340" t="s">
        <v>925</v>
      </c>
      <c r="D22" s="68"/>
      <c r="E22" s="140"/>
      <c r="F22" s="342" t="s">
        <v>926</v>
      </c>
      <c r="G22" s="68"/>
      <c r="H22" s="140"/>
      <c r="I22" s="140" t="s">
        <v>927</v>
      </c>
      <c r="J22" s="723" t="s">
        <v>918</v>
      </c>
      <c r="K22" s="140"/>
      <c r="L22" s="140"/>
      <c r="M22" s="374"/>
    </row>
    <row r="23" spans="1:13" ht="15.75" customHeight="1">
      <c r="A23" s="1378"/>
      <c r="B23" s="1235"/>
      <c r="C23" s="379"/>
      <c r="D23" s="140"/>
      <c r="E23" s="140"/>
      <c r="F23" s="140"/>
      <c r="G23" s="140"/>
      <c r="H23" s="140"/>
      <c r="I23" s="140"/>
      <c r="J23" s="140"/>
      <c r="K23" s="140"/>
      <c r="L23" s="140"/>
      <c r="M23" s="374"/>
    </row>
    <row r="24" spans="1:13" ht="15.75" customHeight="1">
      <c r="A24" s="1378"/>
      <c r="B24" s="1384" t="s">
        <v>928</v>
      </c>
      <c r="C24" s="369"/>
      <c r="D24" s="371"/>
      <c r="E24" s="371"/>
      <c r="F24" s="371"/>
      <c r="G24" s="371"/>
      <c r="H24" s="371"/>
      <c r="I24" s="371"/>
      <c r="J24" s="371"/>
      <c r="K24" s="371"/>
      <c r="L24" s="371"/>
      <c r="M24" s="372"/>
    </row>
    <row r="25" spans="1:13" ht="15.75" customHeight="1">
      <c r="A25" s="1378"/>
      <c r="B25" s="1378"/>
      <c r="C25" s="340" t="s">
        <v>929</v>
      </c>
      <c r="D25" s="381">
        <v>0.04</v>
      </c>
      <c r="E25" s="140"/>
      <c r="F25" s="210" t="s">
        <v>930</v>
      </c>
      <c r="G25" s="351">
        <v>2022</v>
      </c>
      <c r="H25" s="140"/>
      <c r="I25" s="210" t="s">
        <v>931</v>
      </c>
      <c r="J25" s="259" t="s">
        <v>1494</v>
      </c>
      <c r="K25" s="631"/>
      <c r="L25" s="391"/>
      <c r="M25" s="374"/>
    </row>
    <row r="26" spans="1:13" ht="15.75" customHeight="1">
      <c r="A26" s="1378"/>
      <c r="B26" s="1235"/>
      <c r="C26" s="379"/>
      <c r="D26" s="140"/>
      <c r="E26" s="140"/>
      <c r="F26" s="140"/>
      <c r="G26" s="140"/>
      <c r="H26" s="140"/>
      <c r="I26" s="140"/>
      <c r="J26" s="140"/>
      <c r="K26" s="140"/>
      <c r="L26" s="140"/>
      <c r="M26" s="374"/>
    </row>
    <row r="27" spans="1:13" ht="15.75" customHeight="1">
      <c r="A27" s="1378"/>
      <c r="B27" s="1381" t="s">
        <v>933</v>
      </c>
      <c r="C27" s="735"/>
      <c r="D27" s="736"/>
      <c r="E27" s="736"/>
      <c r="F27" s="736"/>
      <c r="G27" s="736"/>
      <c r="H27" s="736"/>
      <c r="I27" s="384"/>
      <c r="J27" s="384"/>
      <c r="K27" s="384"/>
      <c r="L27" s="371"/>
      <c r="M27" s="372"/>
    </row>
    <row r="28" spans="1:13" ht="15.75" customHeight="1">
      <c r="A28" s="1378"/>
      <c r="B28" s="1378"/>
      <c r="C28" s="331" t="s">
        <v>934</v>
      </c>
      <c r="D28" s="385">
        <v>2026</v>
      </c>
      <c r="E28" s="737"/>
      <c r="F28" s="738" t="s">
        <v>935</v>
      </c>
      <c r="G28" s="739" t="s">
        <v>936</v>
      </c>
      <c r="H28" s="737"/>
      <c r="I28" s="210"/>
      <c r="J28" s="386"/>
      <c r="K28" s="386"/>
      <c r="L28" s="140"/>
      <c r="M28" s="374"/>
    </row>
    <row r="29" spans="1:13" ht="15.75" customHeight="1">
      <c r="A29" s="1378"/>
      <c r="B29" s="1235"/>
      <c r="C29" s="331"/>
      <c r="D29" s="740"/>
      <c r="E29" s="737"/>
      <c r="F29" s="738"/>
      <c r="G29" s="737"/>
      <c r="H29" s="737"/>
      <c r="I29" s="210"/>
      <c r="J29" s="386"/>
      <c r="K29" s="386"/>
      <c r="L29" s="140"/>
      <c r="M29" s="374"/>
    </row>
    <row r="30" spans="1:13" ht="15.75" customHeight="1">
      <c r="A30" s="1378"/>
      <c r="B30" s="1475" t="s">
        <v>937</v>
      </c>
      <c r="C30" s="709"/>
      <c r="D30" s="741"/>
      <c r="E30" s="741"/>
      <c r="F30" s="741"/>
      <c r="G30" s="741"/>
      <c r="H30" s="741"/>
      <c r="I30" s="741"/>
      <c r="J30" s="741"/>
      <c r="K30" s="741"/>
      <c r="L30" s="741"/>
      <c r="M30" s="742"/>
    </row>
    <row r="31" spans="1:13" ht="15.75" customHeight="1">
      <c r="A31" s="1378"/>
      <c r="B31" s="1378"/>
      <c r="C31" s="340"/>
      <c r="D31" s="738" t="s">
        <v>938</v>
      </c>
      <c r="E31" s="738"/>
      <c r="F31" s="738" t="s">
        <v>939</v>
      </c>
      <c r="G31" s="738"/>
      <c r="H31" s="738" t="s">
        <v>940</v>
      </c>
      <c r="I31" s="738"/>
      <c r="J31" s="738" t="s">
        <v>941</v>
      </c>
      <c r="K31" s="738"/>
      <c r="L31" s="738" t="s">
        <v>942</v>
      </c>
      <c r="M31" s="743"/>
    </row>
    <row r="32" spans="1:13" ht="15.75" customHeight="1">
      <c r="A32" s="1378"/>
      <c r="B32" s="1378"/>
      <c r="C32" s="340"/>
      <c r="D32" s="744"/>
      <c r="E32" s="745">
        <v>2022</v>
      </c>
      <c r="F32" s="746"/>
      <c r="G32" s="747">
        <v>2023</v>
      </c>
      <c r="H32" s="746"/>
      <c r="I32" s="747">
        <v>2024</v>
      </c>
      <c r="J32" s="746"/>
      <c r="K32" s="747">
        <v>2025</v>
      </c>
      <c r="L32" s="613">
        <v>0.05</v>
      </c>
      <c r="M32" s="748">
        <v>2026</v>
      </c>
    </row>
    <row r="33" spans="1:13" ht="15.75" customHeight="1">
      <c r="A33" s="1378"/>
      <c r="B33" s="1378"/>
      <c r="C33" s="340"/>
      <c r="D33" s="619" t="s">
        <v>943</v>
      </c>
      <c r="E33" s="619"/>
      <c r="F33" s="619" t="s">
        <v>944</v>
      </c>
      <c r="G33" s="619"/>
      <c r="H33" s="620" t="s">
        <v>945</v>
      </c>
      <c r="I33" s="620"/>
      <c r="J33" s="620" t="s">
        <v>946</v>
      </c>
      <c r="K33" s="619"/>
      <c r="L33" s="619" t="s">
        <v>947</v>
      </c>
      <c r="M33" s="743"/>
    </row>
    <row r="34" spans="1:13" ht="15.75" customHeight="1">
      <c r="A34" s="1378"/>
      <c r="B34" s="1378"/>
      <c r="C34" s="340"/>
      <c r="D34" s="746"/>
      <c r="E34" s="747">
        <v>2027</v>
      </c>
      <c r="F34" s="746"/>
      <c r="G34" s="747">
        <v>2028</v>
      </c>
      <c r="H34" s="746"/>
      <c r="I34" s="747">
        <v>2029</v>
      </c>
      <c r="J34" s="613">
        <v>0.06</v>
      </c>
      <c r="K34" s="747">
        <v>2030</v>
      </c>
      <c r="L34" s="746"/>
      <c r="M34" s="748">
        <v>2031</v>
      </c>
    </row>
    <row r="35" spans="1:13" ht="15.75" customHeight="1">
      <c r="A35" s="1378"/>
      <c r="B35" s="1378"/>
      <c r="C35" s="340"/>
      <c r="D35" s="619" t="s">
        <v>948</v>
      </c>
      <c r="E35" s="619"/>
      <c r="F35" s="619" t="s">
        <v>949</v>
      </c>
      <c r="G35" s="619"/>
      <c r="H35" s="620" t="s">
        <v>950</v>
      </c>
      <c r="I35" s="620"/>
      <c r="J35" s="620" t="s">
        <v>951</v>
      </c>
      <c r="K35" s="619"/>
      <c r="L35" s="619" t="s">
        <v>952</v>
      </c>
      <c r="M35" s="743"/>
    </row>
    <row r="36" spans="1:13" ht="15.75" customHeight="1">
      <c r="A36" s="1378"/>
      <c r="B36" s="1378"/>
      <c r="C36" s="340"/>
      <c r="D36" s="746"/>
      <c r="E36" s="747">
        <v>2032</v>
      </c>
      <c r="F36" s="746"/>
      <c r="G36" s="747">
        <v>2033</v>
      </c>
      <c r="H36" s="613">
        <v>7.0000000000000007E-2</v>
      </c>
      <c r="I36" s="747">
        <v>2034</v>
      </c>
      <c r="J36" s="746"/>
      <c r="K36" s="747">
        <v>2035</v>
      </c>
      <c r="L36" s="746"/>
      <c r="M36" s="748">
        <v>2036</v>
      </c>
    </row>
    <row r="37" spans="1:13" ht="15.75" customHeight="1">
      <c r="A37" s="1378"/>
      <c r="B37" s="1378"/>
      <c r="C37" s="340"/>
      <c r="D37" s="619" t="s">
        <v>953</v>
      </c>
      <c r="E37" s="619"/>
      <c r="F37" s="619" t="s">
        <v>954</v>
      </c>
      <c r="G37" s="619"/>
      <c r="H37" s="140" t="s">
        <v>955</v>
      </c>
      <c r="I37" s="140"/>
      <c r="J37" s="749"/>
      <c r="K37" s="619"/>
      <c r="L37" s="619" t="s">
        <v>957</v>
      </c>
      <c r="M37" s="743"/>
    </row>
    <row r="38" spans="1:13" ht="15.75" customHeight="1">
      <c r="A38" s="1378"/>
      <c r="B38" s="1378"/>
      <c r="C38" s="340"/>
      <c r="D38" s="746"/>
      <c r="E38" s="747">
        <v>2037</v>
      </c>
      <c r="F38" s="613"/>
      <c r="G38" s="747">
        <v>2038</v>
      </c>
      <c r="H38" s="390"/>
      <c r="I38" s="391">
        <v>2039</v>
      </c>
      <c r="J38" s="750">
        <v>0.08</v>
      </c>
      <c r="K38" s="750">
        <v>2040</v>
      </c>
      <c r="L38" s="1476">
        <v>0.08</v>
      </c>
      <c r="M38" s="1188"/>
    </row>
    <row r="39" spans="1:13" ht="15.75" customHeight="1">
      <c r="A39" s="1378"/>
      <c r="B39" s="1235"/>
      <c r="C39" s="751"/>
      <c r="D39" s="738"/>
      <c r="E39" s="738"/>
      <c r="F39" s="738"/>
      <c r="G39" s="738"/>
      <c r="H39" s="1264"/>
      <c r="I39" s="1252"/>
      <c r="J39" s="752"/>
      <c r="K39" s="738"/>
      <c r="L39" s="752"/>
      <c r="M39" s="743"/>
    </row>
    <row r="40" spans="1:13" ht="18" customHeight="1">
      <c r="A40" s="1378"/>
      <c r="B40" s="1381" t="s">
        <v>958</v>
      </c>
      <c r="C40" s="369"/>
      <c r="D40" s="371"/>
      <c r="E40" s="371"/>
      <c r="F40" s="371"/>
      <c r="G40" s="371"/>
      <c r="H40" s="371"/>
      <c r="I40" s="371"/>
      <c r="J40" s="371"/>
      <c r="K40" s="371"/>
      <c r="L40" s="371"/>
      <c r="M40" s="372"/>
    </row>
    <row r="41" spans="1:13" ht="15.75" customHeight="1">
      <c r="A41" s="1378"/>
      <c r="B41" s="1378"/>
      <c r="C41" s="379"/>
      <c r="D41" s="365" t="s">
        <v>93</v>
      </c>
      <c r="E41" s="365" t="s">
        <v>95</v>
      </c>
      <c r="F41" s="1298" t="s">
        <v>959</v>
      </c>
      <c r="G41" s="1306" t="s">
        <v>105</v>
      </c>
      <c r="H41" s="1183"/>
      <c r="I41" s="1183"/>
      <c r="J41" s="1234"/>
      <c r="K41" s="333" t="s">
        <v>960</v>
      </c>
      <c r="L41" s="1255"/>
      <c r="M41" s="1234"/>
    </row>
    <row r="42" spans="1:13" ht="15.75" customHeight="1">
      <c r="A42" s="1378"/>
      <c r="B42" s="1378"/>
      <c r="C42" s="379"/>
      <c r="D42" s="68"/>
      <c r="E42" s="68" t="s">
        <v>918</v>
      </c>
      <c r="F42" s="1252"/>
      <c r="G42" s="1235"/>
      <c r="H42" s="1180"/>
      <c r="I42" s="1180"/>
      <c r="J42" s="1181"/>
      <c r="K42" s="140"/>
      <c r="L42" s="1235"/>
      <c r="M42" s="1181"/>
    </row>
    <row r="43" spans="1:13" ht="15.75" customHeight="1">
      <c r="A43" s="1378"/>
      <c r="B43" s="1235"/>
      <c r="C43" s="387"/>
      <c r="D43" s="375"/>
      <c r="E43" s="375"/>
      <c r="F43" s="375"/>
      <c r="G43" s="375"/>
      <c r="H43" s="375"/>
      <c r="I43" s="375"/>
      <c r="J43" s="375"/>
      <c r="K43" s="375"/>
      <c r="L43" s="375"/>
      <c r="M43" s="376"/>
    </row>
    <row r="44" spans="1:13" ht="222.75" customHeight="1">
      <c r="A44" s="1378"/>
      <c r="B44" s="610" t="s">
        <v>961</v>
      </c>
      <c r="C44" s="1474" t="s">
        <v>1495</v>
      </c>
      <c r="D44" s="1180"/>
      <c r="E44" s="1180"/>
      <c r="F44" s="1180"/>
      <c r="G44" s="1180"/>
      <c r="H44" s="1180"/>
      <c r="I44" s="1180"/>
      <c r="J44" s="1180"/>
      <c r="K44" s="1180"/>
      <c r="L44" s="1180"/>
      <c r="M44" s="1181"/>
    </row>
    <row r="45" spans="1:13" ht="15.75" customHeight="1">
      <c r="A45" s="1378"/>
      <c r="B45" s="610" t="s">
        <v>996</v>
      </c>
      <c r="C45" s="1374" t="s">
        <v>1298</v>
      </c>
      <c r="D45" s="1175"/>
      <c r="E45" s="1175"/>
      <c r="F45" s="1175"/>
      <c r="G45" s="1175"/>
      <c r="H45" s="1175"/>
      <c r="I45" s="1175"/>
      <c r="J45" s="1175"/>
      <c r="K45" s="1175"/>
      <c r="L45" s="1175"/>
      <c r="M45" s="1188"/>
    </row>
    <row r="46" spans="1:13" ht="15.75" customHeight="1">
      <c r="A46" s="1378"/>
      <c r="B46" s="610" t="s">
        <v>965</v>
      </c>
      <c r="C46" s="1339">
        <f>5*30</f>
        <v>150</v>
      </c>
      <c r="D46" s="1175"/>
      <c r="E46" s="1175"/>
      <c r="F46" s="1175"/>
      <c r="G46" s="1175"/>
      <c r="H46" s="1175"/>
      <c r="I46" s="1175"/>
      <c r="J46" s="1175"/>
      <c r="K46" s="1175"/>
      <c r="L46" s="1175"/>
      <c r="M46" s="1188"/>
    </row>
    <row r="47" spans="1:13" ht="15.75" customHeight="1">
      <c r="A47" s="1235"/>
      <c r="B47" s="610" t="s">
        <v>966</v>
      </c>
      <c r="C47" s="1374" t="s">
        <v>967</v>
      </c>
      <c r="D47" s="1175"/>
      <c r="E47" s="1175"/>
      <c r="F47" s="1175"/>
      <c r="G47" s="1175"/>
      <c r="H47" s="1175"/>
      <c r="I47" s="1175"/>
      <c r="J47" s="1175"/>
      <c r="K47" s="1175"/>
      <c r="L47" s="1175"/>
      <c r="M47" s="1188"/>
    </row>
    <row r="48" spans="1:13" ht="15.75" customHeight="1">
      <c r="A48" s="1379" t="s">
        <v>250</v>
      </c>
      <c r="B48" s="367" t="s">
        <v>968</v>
      </c>
      <c r="C48" s="1257" t="s">
        <v>498</v>
      </c>
      <c r="D48" s="1175"/>
      <c r="E48" s="1175"/>
      <c r="F48" s="1175"/>
      <c r="G48" s="1175"/>
      <c r="H48" s="1175"/>
      <c r="I48" s="1175"/>
      <c r="J48" s="1175"/>
      <c r="K48" s="1175"/>
      <c r="L48" s="1175"/>
      <c r="M48" s="1188"/>
    </row>
    <row r="49" spans="1:13" ht="15.75" customHeight="1">
      <c r="A49" s="1378"/>
      <c r="B49" s="367" t="s">
        <v>969</v>
      </c>
      <c r="C49" s="1257" t="s">
        <v>970</v>
      </c>
      <c r="D49" s="1175"/>
      <c r="E49" s="1175"/>
      <c r="F49" s="1175"/>
      <c r="G49" s="1175"/>
      <c r="H49" s="1175"/>
      <c r="I49" s="1175"/>
      <c r="J49" s="1175"/>
      <c r="K49" s="1175"/>
      <c r="L49" s="1175"/>
      <c r="M49" s="1188"/>
    </row>
    <row r="50" spans="1:13" ht="15.75" customHeight="1">
      <c r="A50" s="1378"/>
      <c r="B50" s="367" t="s">
        <v>971</v>
      </c>
      <c r="C50" s="1257" t="s">
        <v>60</v>
      </c>
      <c r="D50" s="1175"/>
      <c r="E50" s="1175"/>
      <c r="F50" s="1175"/>
      <c r="G50" s="1175"/>
      <c r="H50" s="1175"/>
      <c r="I50" s="1175"/>
      <c r="J50" s="1175"/>
      <c r="K50" s="1175"/>
      <c r="L50" s="1175"/>
      <c r="M50" s="1188"/>
    </row>
    <row r="51" spans="1:13" ht="15.75" customHeight="1">
      <c r="A51" s="1378"/>
      <c r="B51" s="367" t="s">
        <v>972</v>
      </c>
      <c r="C51" s="1257" t="s">
        <v>377</v>
      </c>
      <c r="D51" s="1175"/>
      <c r="E51" s="1175"/>
      <c r="F51" s="1175"/>
      <c r="G51" s="1175"/>
      <c r="H51" s="1175"/>
      <c r="I51" s="1175"/>
      <c r="J51" s="1175"/>
      <c r="K51" s="1175"/>
      <c r="L51" s="1175"/>
      <c r="M51" s="1188"/>
    </row>
    <row r="52" spans="1:13" ht="15.75" customHeight="1">
      <c r="A52" s="1378"/>
      <c r="B52" s="367" t="s">
        <v>973</v>
      </c>
      <c r="C52" s="1473" t="s">
        <v>499</v>
      </c>
      <c r="D52" s="1175"/>
      <c r="E52" s="1175"/>
      <c r="F52" s="1175"/>
      <c r="G52" s="1175"/>
      <c r="H52" s="1175"/>
      <c r="I52" s="1175"/>
      <c r="J52" s="1175"/>
      <c r="K52" s="1175"/>
      <c r="L52" s="1175"/>
      <c r="M52" s="1188"/>
    </row>
    <row r="53" spans="1:13" ht="15.75" customHeight="1">
      <c r="A53" s="1422"/>
      <c r="B53" s="367" t="s">
        <v>974</v>
      </c>
      <c r="C53" s="1257" t="s">
        <v>975</v>
      </c>
      <c r="D53" s="1175"/>
      <c r="E53" s="1175"/>
      <c r="F53" s="1175"/>
      <c r="G53" s="1175"/>
      <c r="H53" s="1175"/>
      <c r="I53" s="1175"/>
      <c r="J53" s="1175"/>
      <c r="K53" s="1175"/>
      <c r="L53" s="1175"/>
      <c r="M53" s="1188"/>
    </row>
    <row r="54" spans="1:13" ht="15.75" customHeight="1">
      <c r="A54" s="1379" t="s">
        <v>976</v>
      </c>
      <c r="B54" s="629" t="s">
        <v>977</v>
      </c>
      <c r="C54" s="1258" t="s">
        <v>978</v>
      </c>
      <c r="D54" s="1175"/>
      <c r="E54" s="1175"/>
      <c r="F54" s="1175"/>
      <c r="G54" s="1175"/>
      <c r="H54" s="1175"/>
      <c r="I54" s="1175"/>
      <c r="J54" s="1175"/>
      <c r="K54" s="1175"/>
      <c r="L54" s="1175"/>
      <c r="M54" s="1188"/>
    </row>
    <row r="55" spans="1:13" ht="30" customHeight="1">
      <c r="A55" s="1378"/>
      <c r="B55" s="629" t="s">
        <v>979</v>
      </c>
      <c r="C55" s="1258" t="s">
        <v>980</v>
      </c>
      <c r="D55" s="1175"/>
      <c r="E55" s="1175"/>
      <c r="F55" s="1175"/>
      <c r="G55" s="1175"/>
      <c r="H55" s="1175"/>
      <c r="I55" s="1175"/>
      <c r="J55" s="1175"/>
      <c r="K55" s="1175"/>
      <c r="L55" s="1175"/>
      <c r="M55" s="1188"/>
    </row>
    <row r="56" spans="1:13" ht="30" customHeight="1">
      <c r="A56" s="1235"/>
      <c r="B56" s="753" t="s">
        <v>297</v>
      </c>
      <c r="C56" s="1258" t="s">
        <v>376</v>
      </c>
      <c r="D56" s="1175"/>
      <c r="E56" s="1175"/>
      <c r="F56" s="1175"/>
      <c r="G56" s="1175"/>
      <c r="H56" s="1175"/>
      <c r="I56" s="1175"/>
      <c r="J56" s="1175"/>
      <c r="K56" s="1175"/>
      <c r="L56" s="1175"/>
      <c r="M56" s="1188"/>
    </row>
    <row r="57" spans="1:13" ht="15.75" customHeight="1">
      <c r="A57" s="671" t="s">
        <v>254</v>
      </c>
      <c r="B57" s="68"/>
      <c r="C57" s="1270"/>
      <c r="D57" s="1175"/>
      <c r="E57" s="1175"/>
      <c r="F57" s="1175"/>
      <c r="G57" s="1175"/>
      <c r="H57" s="1175"/>
      <c r="I57" s="1175"/>
      <c r="J57" s="1175"/>
      <c r="K57" s="1175"/>
      <c r="L57" s="1175"/>
      <c r="M57" s="1188"/>
    </row>
  </sheetData>
  <mergeCells count="47">
    <mergeCell ref="C57:M57"/>
    <mergeCell ref="A48:A53"/>
    <mergeCell ref="A54:A56"/>
    <mergeCell ref="C7:D7"/>
    <mergeCell ref="B8:B10"/>
    <mergeCell ref="C8:D9"/>
    <mergeCell ref="C10:D10"/>
    <mergeCell ref="A12:A47"/>
    <mergeCell ref="B13:B19"/>
    <mergeCell ref="B20:B23"/>
    <mergeCell ref="C53:M53"/>
    <mergeCell ref="C54:M54"/>
    <mergeCell ref="C55:M55"/>
    <mergeCell ref="C56:M56"/>
    <mergeCell ref="F18:G18"/>
    <mergeCell ref="C12:M12"/>
    <mergeCell ref="A1:M1"/>
    <mergeCell ref="A2:A11"/>
    <mergeCell ref="C2:M2"/>
    <mergeCell ref="C3:M3"/>
    <mergeCell ref="I4:M4"/>
    <mergeCell ref="I7:M7"/>
    <mergeCell ref="K8:M10"/>
    <mergeCell ref="F8:G9"/>
    <mergeCell ref="I8:J9"/>
    <mergeCell ref="F4:G4"/>
    <mergeCell ref="F10:G10"/>
    <mergeCell ref="I10:J10"/>
    <mergeCell ref="C11:M11"/>
    <mergeCell ref="B30:B39"/>
    <mergeCell ref="B40:B43"/>
    <mergeCell ref="B24:B26"/>
    <mergeCell ref="B27:B29"/>
    <mergeCell ref="L38:M38"/>
    <mergeCell ref="H39:I39"/>
    <mergeCell ref="F41:F42"/>
    <mergeCell ref="G41:J42"/>
    <mergeCell ref="L41:M42"/>
    <mergeCell ref="C51:M51"/>
    <mergeCell ref="C52:M52"/>
    <mergeCell ref="C44:M44"/>
    <mergeCell ref="C45:M45"/>
    <mergeCell ref="C46:M46"/>
    <mergeCell ref="C47:M47"/>
    <mergeCell ref="C48:M48"/>
    <mergeCell ref="C49:M49"/>
    <mergeCell ref="C50:M50"/>
  </mergeCells>
  <dataValidations count="1">
    <dataValidation type="list" allowBlank="1" showErrorMessage="1" sqref="I7" xr:uid="{00000000-0002-0000-3000-000002000000}">
      <formula1>INDIRECT($C$7)</formula1>
    </dataValidation>
  </dataValidations>
  <hyperlinks>
    <hyperlink ref="B2" location="'Plan de acción'!A1" display="Nombre del indicador" xr:uid="{00000000-0004-0000-3000-000000000000}"/>
    <hyperlink ref="C52" r:id="rId1" xr:uid="{00000000-0004-0000-30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3000-000000000000}">
          <x14:formula1>
            <xm:f>Desplegables!$I$4:$I$18</xm:f>
          </x14:formula1>
          <xm:sqref>C7</xm:sqref>
        </x14:dataValidation>
        <x14:dataValidation type="list" allowBlank="1" showErrorMessage="1" xr:uid="{00000000-0002-0000-3000-000001000000}">
          <x14:formula1>
            <xm:f>Desplegables!$B$45:$B$46</xm:f>
          </x14:formula1>
          <xm:sqref>C4</xm:sqref>
        </x14:dataValidation>
        <x14:dataValidation type="list" allowBlank="1" showErrorMessage="1" xr:uid="{00000000-0002-0000-3000-000003000000}">
          <x14:formula1>
            <xm:f>Desplegables!$B$50:$B$52</xm:f>
          </x14:formula1>
          <xm:sqref>G41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M57"/>
  <sheetViews>
    <sheetView workbookViewId="0"/>
  </sheetViews>
  <sheetFormatPr baseColWidth="10" defaultColWidth="14.42578125" defaultRowHeight="15" customHeight="1"/>
  <cols>
    <col min="1" max="1" width="25.140625" customWidth="1"/>
    <col min="2" max="2" width="39.140625" customWidth="1"/>
    <col min="3" max="12" width="11.42578125" customWidth="1"/>
    <col min="13" max="13" width="16.42578125" customWidth="1"/>
    <col min="14" max="26" width="10.7109375" customWidth="1"/>
  </cols>
  <sheetData>
    <row r="1" spans="1:13" ht="15.75" customHeight="1">
      <c r="A1" s="160"/>
      <c r="B1" s="1199" t="s">
        <v>889</v>
      </c>
      <c r="C1" s="1175"/>
      <c r="D1" s="1175"/>
      <c r="E1" s="1175"/>
      <c r="F1" s="1175"/>
      <c r="G1" s="1200"/>
      <c r="H1" s="161"/>
      <c r="I1" s="161"/>
      <c r="J1" s="161"/>
      <c r="K1" s="161"/>
      <c r="L1" s="161"/>
      <c r="M1" s="162"/>
    </row>
    <row r="2" spans="1:13" ht="15.75" customHeight="1">
      <c r="A2" s="1201" t="s">
        <v>890</v>
      </c>
      <c r="B2" s="163" t="s">
        <v>891</v>
      </c>
      <c r="C2" s="1193" t="s">
        <v>892</v>
      </c>
      <c r="D2" s="1175"/>
      <c r="E2" s="1175"/>
      <c r="F2" s="1175"/>
      <c r="G2" s="1175"/>
      <c r="H2" s="1175"/>
      <c r="I2" s="1175"/>
      <c r="J2" s="1175"/>
      <c r="K2" s="1175"/>
      <c r="L2" s="1175"/>
      <c r="M2" s="1188"/>
    </row>
    <row r="3" spans="1:13" ht="227.25" customHeight="1">
      <c r="A3" s="1202"/>
      <c r="B3" s="164" t="s">
        <v>893</v>
      </c>
      <c r="C3" s="1204" t="s">
        <v>894</v>
      </c>
      <c r="D3" s="1175"/>
      <c r="E3" s="1175"/>
      <c r="F3" s="1175"/>
      <c r="G3" s="1175"/>
      <c r="H3" s="1175"/>
      <c r="I3" s="1175"/>
      <c r="J3" s="1175"/>
      <c r="K3" s="1175"/>
      <c r="L3" s="1175"/>
      <c r="M3" s="1188"/>
    </row>
    <row r="4" spans="1:13" ht="15.75" customHeight="1">
      <c r="A4" s="1202"/>
      <c r="B4" s="165" t="s">
        <v>293</v>
      </c>
      <c r="C4" s="166" t="s">
        <v>93</v>
      </c>
      <c r="D4" s="1205" t="s">
        <v>895</v>
      </c>
      <c r="E4" s="1206"/>
      <c r="F4" s="1207" t="s">
        <v>896</v>
      </c>
      <c r="G4" s="1188"/>
      <c r="H4" s="167">
        <v>27</v>
      </c>
      <c r="I4" s="1194" t="s">
        <v>897</v>
      </c>
      <c r="J4" s="1195"/>
      <c r="K4" s="1195"/>
      <c r="L4" s="1195"/>
      <c r="M4" s="1206"/>
    </row>
    <row r="5" spans="1:13" ht="16.5" customHeight="1">
      <c r="A5" s="1202"/>
      <c r="B5" s="168" t="s">
        <v>898</v>
      </c>
      <c r="C5" s="1208" t="s">
        <v>899</v>
      </c>
      <c r="D5" s="1209"/>
      <c r="E5" s="1209"/>
      <c r="F5" s="1209"/>
      <c r="G5" s="1209"/>
      <c r="H5" s="1209"/>
      <c r="I5" s="1209"/>
      <c r="J5" s="1209"/>
      <c r="K5" s="1209"/>
      <c r="L5" s="1209"/>
      <c r="M5" s="1210"/>
    </row>
    <row r="6" spans="1:13" ht="15.75" customHeight="1">
      <c r="A6" s="1202"/>
      <c r="B6" s="165" t="s">
        <v>900</v>
      </c>
      <c r="C6" s="1193" t="s">
        <v>901</v>
      </c>
      <c r="D6" s="1175"/>
      <c r="E6" s="1175"/>
      <c r="F6" s="1175"/>
      <c r="G6" s="1175"/>
      <c r="H6" s="1175"/>
      <c r="I6" s="1175"/>
      <c r="J6" s="1175"/>
      <c r="K6" s="1175"/>
      <c r="L6" s="1175"/>
      <c r="M6" s="1188"/>
    </row>
    <row r="7" spans="1:13" ht="15.75" customHeight="1">
      <c r="A7" s="1202"/>
      <c r="B7" s="165" t="s">
        <v>902</v>
      </c>
      <c r="C7" s="1211" t="s">
        <v>35</v>
      </c>
      <c r="D7" s="1200"/>
      <c r="E7" s="169"/>
      <c r="F7" s="169"/>
      <c r="G7" s="170"/>
      <c r="H7" s="171" t="s">
        <v>297</v>
      </c>
      <c r="I7" s="1212"/>
      <c r="J7" s="1175"/>
      <c r="K7" s="1175"/>
      <c r="L7" s="1175"/>
      <c r="M7" s="1188"/>
    </row>
    <row r="8" spans="1:13" ht="15.75" customHeight="1">
      <c r="A8" s="1202"/>
      <c r="B8" s="1216" t="s">
        <v>903</v>
      </c>
      <c r="C8" s="172"/>
      <c r="D8" s="172"/>
      <c r="E8" s="173"/>
      <c r="F8" s="173"/>
      <c r="G8" s="173"/>
      <c r="H8" s="173"/>
      <c r="I8" s="173"/>
      <c r="J8" s="172"/>
      <c r="K8" s="172"/>
      <c r="L8" s="174"/>
      <c r="M8" s="175"/>
    </row>
    <row r="9" spans="1:13" ht="15.75" customHeight="1">
      <c r="A9" s="1202"/>
      <c r="B9" s="1217"/>
      <c r="C9" s="1219" t="s">
        <v>376</v>
      </c>
      <c r="D9" s="1195"/>
      <c r="E9" s="1195"/>
      <c r="F9" s="1196"/>
      <c r="G9" s="176"/>
      <c r="H9" s="1214" t="s">
        <v>46</v>
      </c>
      <c r="I9" s="1195"/>
      <c r="J9" s="1196"/>
      <c r="K9" s="172"/>
      <c r="L9" s="177" t="s">
        <v>904</v>
      </c>
      <c r="M9" s="178"/>
    </row>
    <row r="10" spans="1:13" ht="15.75" customHeight="1">
      <c r="A10" s="1202"/>
      <c r="B10" s="1218"/>
      <c r="C10" s="1215" t="s">
        <v>297</v>
      </c>
      <c r="D10" s="1195"/>
      <c r="E10" s="1195"/>
      <c r="F10" s="1196"/>
      <c r="G10" s="179"/>
      <c r="H10" s="1215" t="s">
        <v>297</v>
      </c>
      <c r="I10" s="1195"/>
      <c r="J10" s="1196"/>
      <c r="K10" s="179"/>
      <c r="L10" s="179" t="s">
        <v>297</v>
      </c>
      <c r="M10" s="180"/>
    </row>
    <row r="11" spans="1:13" ht="60" customHeight="1">
      <c r="A11" s="1203"/>
      <c r="B11" s="181" t="s">
        <v>905</v>
      </c>
      <c r="C11" s="1213" t="s">
        <v>906</v>
      </c>
      <c r="D11" s="1175"/>
      <c r="E11" s="1175"/>
      <c r="F11" s="1175"/>
      <c r="G11" s="1175"/>
      <c r="H11" s="1175"/>
      <c r="I11" s="1175"/>
      <c r="J11" s="1175"/>
      <c r="K11" s="1175"/>
      <c r="L11" s="1175"/>
      <c r="M11" s="1188"/>
    </row>
    <row r="12" spans="1:13" ht="15.75" customHeight="1">
      <c r="A12" s="1227" t="s">
        <v>238</v>
      </c>
      <c r="B12" s="182" t="s">
        <v>282</v>
      </c>
      <c r="C12" s="1204" t="s">
        <v>907</v>
      </c>
      <c r="D12" s="1175"/>
      <c r="E12" s="1175"/>
      <c r="F12" s="1175"/>
      <c r="G12" s="1175"/>
      <c r="H12" s="1175"/>
      <c r="I12" s="1175"/>
      <c r="J12" s="1175"/>
      <c r="K12" s="1175"/>
      <c r="L12" s="1175"/>
      <c r="M12" s="1188"/>
    </row>
    <row r="13" spans="1:13" ht="8.25" customHeight="1">
      <c r="A13" s="1202"/>
      <c r="B13" s="1228" t="s">
        <v>908</v>
      </c>
      <c r="C13" s="174"/>
      <c r="D13" s="174"/>
      <c r="E13" s="174"/>
      <c r="F13" s="174"/>
      <c r="G13" s="174"/>
      <c r="H13" s="174"/>
      <c r="I13" s="174"/>
      <c r="J13" s="174"/>
      <c r="K13" s="174"/>
      <c r="L13" s="174"/>
      <c r="M13" s="175"/>
    </row>
    <row r="14" spans="1:13" ht="9" customHeight="1">
      <c r="A14" s="1202"/>
      <c r="B14" s="1217"/>
      <c r="C14" s="174"/>
      <c r="D14" s="183"/>
      <c r="E14" s="174"/>
      <c r="F14" s="183"/>
      <c r="G14" s="174"/>
      <c r="H14" s="183"/>
      <c r="I14" s="174"/>
      <c r="J14" s="183"/>
      <c r="K14" s="174"/>
      <c r="L14" s="174"/>
      <c r="M14" s="175"/>
    </row>
    <row r="15" spans="1:13" ht="15.75" customHeight="1">
      <c r="A15" s="1202"/>
      <c r="B15" s="1217"/>
      <c r="C15" s="184" t="s">
        <v>909</v>
      </c>
      <c r="D15" s="185"/>
      <c r="E15" s="184" t="s">
        <v>910</v>
      </c>
      <c r="F15" s="185"/>
      <c r="G15" s="184" t="s">
        <v>911</v>
      </c>
      <c r="H15" s="185"/>
      <c r="I15" s="184" t="s">
        <v>912</v>
      </c>
      <c r="J15" s="185"/>
      <c r="K15" s="184"/>
      <c r="L15" s="184"/>
      <c r="M15" s="175"/>
    </row>
    <row r="16" spans="1:13" ht="15.75" customHeight="1">
      <c r="A16" s="1202"/>
      <c r="B16" s="1217"/>
      <c r="C16" s="184" t="s">
        <v>913</v>
      </c>
      <c r="D16" s="186"/>
      <c r="E16" s="184" t="s">
        <v>914</v>
      </c>
      <c r="F16" s="187"/>
      <c r="G16" s="184" t="s">
        <v>915</v>
      </c>
      <c r="H16" s="187"/>
      <c r="I16" s="184"/>
      <c r="J16" s="174"/>
      <c r="K16" s="184"/>
      <c r="L16" s="184"/>
      <c r="M16" s="175"/>
    </row>
    <row r="17" spans="1:13" ht="15.75" customHeight="1">
      <c r="A17" s="1202"/>
      <c r="B17" s="1217"/>
      <c r="C17" s="184" t="s">
        <v>916</v>
      </c>
      <c r="D17" s="186"/>
      <c r="E17" s="184" t="s">
        <v>917</v>
      </c>
      <c r="F17" s="186"/>
      <c r="G17" s="184"/>
      <c r="H17" s="174"/>
      <c r="I17" s="184"/>
      <c r="J17" s="174"/>
      <c r="K17" s="184"/>
      <c r="L17" s="184"/>
      <c r="M17" s="175"/>
    </row>
    <row r="18" spans="1:13" ht="15.75" customHeight="1">
      <c r="A18" s="1202"/>
      <c r="B18" s="1217"/>
      <c r="C18" s="184" t="s">
        <v>105</v>
      </c>
      <c r="D18" s="187" t="s">
        <v>918</v>
      </c>
      <c r="E18" s="184" t="s">
        <v>919</v>
      </c>
      <c r="F18" s="1194" t="s">
        <v>920</v>
      </c>
      <c r="G18" s="1195"/>
      <c r="H18" s="1195"/>
      <c r="I18" s="1195"/>
      <c r="J18" s="1195"/>
      <c r="K18" s="1196"/>
      <c r="L18" s="179"/>
      <c r="M18" s="180"/>
    </row>
    <row r="19" spans="1:13" ht="9.75" customHeight="1">
      <c r="A19" s="1202"/>
      <c r="B19" s="1218"/>
      <c r="C19" s="179"/>
      <c r="D19" s="179"/>
      <c r="E19" s="179"/>
      <c r="F19" s="179"/>
      <c r="G19" s="179"/>
      <c r="H19" s="179"/>
      <c r="I19" s="179"/>
      <c r="J19" s="179"/>
      <c r="K19" s="179"/>
      <c r="L19" s="179"/>
      <c r="M19" s="180"/>
    </row>
    <row r="20" spans="1:13" ht="15.75" customHeight="1">
      <c r="A20" s="1202"/>
      <c r="B20" s="1228" t="s">
        <v>921</v>
      </c>
      <c r="C20" s="174"/>
      <c r="D20" s="174"/>
      <c r="E20" s="174"/>
      <c r="F20" s="174"/>
      <c r="G20" s="174"/>
      <c r="H20" s="174"/>
      <c r="I20" s="174"/>
      <c r="J20" s="174"/>
      <c r="K20" s="174"/>
      <c r="L20" s="174"/>
      <c r="M20" s="175"/>
    </row>
    <row r="21" spans="1:13" ht="15.75" customHeight="1">
      <c r="A21" s="1202"/>
      <c r="B21" s="1217"/>
      <c r="C21" s="184" t="s">
        <v>922</v>
      </c>
      <c r="D21" s="188"/>
      <c r="E21" s="172"/>
      <c r="F21" s="184" t="s">
        <v>923</v>
      </c>
      <c r="G21" s="189"/>
      <c r="H21" s="172"/>
      <c r="I21" s="184" t="s">
        <v>924</v>
      </c>
      <c r="J21" s="190"/>
      <c r="K21" s="172"/>
      <c r="L21" s="174"/>
      <c r="M21" s="175"/>
    </row>
    <row r="22" spans="1:13" ht="15.75" customHeight="1">
      <c r="A22" s="1202"/>
      <c r="B22" s="1217"/>
      <c r="C22" s="184" t="s">
        <v>925</v>
      </c>
      <c r="D22" s="187"/>
      <c r="E22" s="174"/>
      <c r="F22" s="184" t="s">
        <v>926</v>
      </c>
      <c r="G22" s="187"/>
      <c r="H22" s="174"/>
      <c r="I22" s="191" t="s">
        <v>927</v>
      </c>
      <c r="J22" s="192" t="s">
        <v>918</v>
      </c>
      <c r="K22" s="2"/>
      <c r="L22" s="2"/>
      <c r="M22" s="175"/>
    </row>
    <row r="23" spans="1:13" ht="15.75" customHeight="1">
      <c r="A23" s="1202"/>
      <c r="B23" s="1229"/>
      <c r="C23" s="183"/>
      <c r="D23" s="183"/>
      <c r="E23" s="183"/>
      <c r="F23" s="183"/>
      <c r="G23" s="183"/>
      <c r="H23" s="183"/>
      <c r="I23" s="183"/>
      <c r="J23" s="183"/>
      <c r="K23" s="183"/>
      <c r="L23" s="183"/>
      <c r="M23" s="193"/>
    </row>
    <row r="24" spans="1:13" ht="15.75" customHeight="1">
      <c r="A24" s="1202"/>
      <c r="B24" s="194" t="s">
        <v>928</v>
      </c>
      <c r="C24" s="172"/>
      <c r="D24" s="172"/>
      <c r="E24" s="172"/>
      <c r="F24" s="172"/>
      <c r="G24" s="172"/>
      <c r="H24" s="172"/>
      <c r="I24" s="172"/>
      <c r="J24" s="172"/>
      <c r="K24" s="172"/>
      <c r="L24" s="172"/>
      <c r="M24" s="195"/>
    </row>
    <row r="25" spans="1:13" ht="15.75" customHeight="1">
      <c r="A25" s="1202"/>
      <c r="B25" s="196"/>
      <c r="C25" s="197" t="s">
        <v>929</v>
      </c>
      <c r="D25" s="198">
        <v>0.49</v>
      </c>
      <c r="E25" s="172"/>
      <c r="F25" s="184" t="s">
        <v>930</v>
      </c>
      <c r="G25" s="199">
        <v>2022</v>
      </c>
      <c r="H25" s="172"/>
      <c r="I25" s="184" t="s">
        <v>931</v>
      </c>
      <c r="J25" s="1197" t="s">
        <v>932</v>
      </c>
      <c r="K25" s="1175"/>
      <c r="L25" s="1188"/>
      <c r="M25" s="195"/>
    </row>
    <row r="26" spans="1:13" ht="15.75" customHeight="1">
      <c r="A26" s="1202"/>
      <c r="B26" s="182"/>
      <c r="C26" s="179"/>
      <c r="D26" s="179"/>
      <c r="E26" s="179"/>
      <c r="F26" s="179"/>
      <c r="G26" s="179"/>
      <c r="H26" s="179"/>
      <c r="I26" s="179"/>
      <c r="J26" s="179"/>
      <c r="K26" s="179"/>
      <c r="L26" s="179"/>
      <c r="M26" s="180"/>
    </row>
    <row r="27" spans="1:13" ht="15.75" customHeight="1">
      <c r="A27" s="1202"/>
      <c r="B27" s="1228" t="s">
        <v>933</v>
      </c>
      <c r="C27" s="200"/>
      <c r="D27" s="200"/>
      <c r="E27" s="201"/>
      <c r="F27" s="201"/>
      <c r="G27" s="201"/>
      <c r="H27" s="201"/>
      <c r="I27" s="201"/>
      <c r="J27" s="201"/>
      <c r="K27" s="201"/>
      <c r="L27" s="174"/>
      <c r="M27" s="175"/>
    </row>
    <row r="28" spans="1:13" ht="15.75" customHeight="1">
      <c r="A28" s="1202"/>
      <c r="B28" s="1217"/>
      <c r="C28" s="202" t="s">
        <v>934</v>
      </c>
      <c r="D28" s="203">
        <v>2026</v>
      </c>
      <c r="E28" s="201"/>
      <c r="F28" s="172" t="s">
        <v>935</v>
      </c>
      <c r="G28" s="204" t="s">
        <v>936</v>
      </c>
      <c r="H28" s="201"/>
      <c r="I28" s="184"/>
      <c r="J28" s="201"/>
      <c r="K28" s="201"/>
      <c r="L28" s="174"/>
      <c r="M28" s="175"/>
    </row>
    <row r="29" spans="1:13" ht="15.75" customHeight="1">
      <c r="A29" s="1202"/>
      <c r="B29" s="1229"/>
      <c r="C29" s="202"/>
      <c r="D29" s="205"/>
      <c r="E29" s="201"/>
      <c r="F29" s="172"/>
      <c r="G29" s="201"/>
      <c r="H29" s="201"/>
      <c r="I29" s="184"/>
      <c r="J29" s="201"/>
      <c r="K29" s="201"/>
      <c r="L29" s="174"/>
      <c r="M29" s="175"/>
    </row>
    <row r="30" spans="1:13" ht="15.75" customHeight="1">
      <c r="A30" s="1202"/>
      <c r="B30" s="194" t="s">
        <v>937</v>
      </c>
      <c r="C30" s="206"/>
      <c r="D30" s="206"/>
      <c r="E30" s="207"/>
      <c r="F30" s="207"/>
      <c r="G30" s="207"/>
      <c r="H30" s="207"/>
      <c r="I30" s="207"/>
      <c r="J30" s="207"/>
      <c r="K30" s="207"/>
      <c r="L30" s="207"/>
      <c r="M30" s="208"/>
    </row>
    <row r="31" spans="1:13" ht="15.75" customHeight="1">
      <c r="A31" s="1202"/>
      <c r="B31" s="209"/>
      <c r="C31" s="210"/>
      <c r="D31" s="202" t="s">
        <v>938</v>
      </c>
      <c r="E31" s="172"/>
      <c r="F31" s="172" t="s">
        <v>939</v>
      </c>
      <c r="G31" s="172"/>
      <c r="H31" s="172" t="s">
        <v>940</v>
      </c>
      <c r="I31" s="172"/>
      <c r="J31" s="172" t="s">
        <v>941</v>
      </c>
      <c r="K31" s="172"/>
      <c r="L31" s="172" t="s">
        <v>942</v>
      </c>
      <c r="M31" s="170"/>
    </row>
    <row r="32" spans="1:13" ht="15.75" customHeight="1">
      <c r="A32" s="1202"/>
      <c r="B32" s="209"/>
      <c r="C32" s="210"/>
      <c r="D32" s="211"/>
      <c r="E32" s="212">
        <v>2022</v>
      </c>
      <c r="F32" s="213"/>
      <c r="G32" s="212">
        <v>2023</v>
      </c>
      <c r="H32" s="213"/>
      <c r="I32" s="212">
        <v>2024</v>
      </c>
      <c r="J32" s="213"/>
      <c r="K32" s="212">
        <v>2025</v>
      </c>
      <c r="L32" s="214">
        <v>0.5</v>
      </c>
      <c r="M32" s="212">
        <v>2026</v>
      </c>
    </row>
    <row r="33" spans="1:13" ht="15.75" customHeight="1">
      <c r="A33" s="1202"/>
      <c r="B33" s="209"/>
      <c r="C33" s="210"/>
      <c r="D33" s="202" t="s">
        <v>943</v>
      </c>
      <c r="E33" s="172"/>
      <c r="F33" s="172" t="s">
        <v>944</v>
      </c>
      <c r="G33" s="172"/>
      <c r="H33" s="172" t="s">
        <v>945</v>
      </c>
      <c r="I33" s="172"/>
      <c r="J33" s="172" t="s">
        <v>946</v>
      </c>
      <c r="K33" s="172"/>
      <c r="L33" s="172" t="s">
        <v>947</v>
      </c>
      <c r="M33" s="175"/>
    </row>
    <row r="34" spans="1:13" ht="15.75" customHeight="1">
      <c r="A34" s="1202"/>
      <c r="B34" s="209"/>
      <c r="C34" s="184"/>
      <c r="D34" s="215"/>
      <c r="E34" s="212">
        <v>2027</v>
      </c>
      <c r="F34" s="213"/>
      <c r="G34" s="212">
        <v>2028</v>
      </c>
      <c r="H34" s="213"/>
      <c r="I34" s="212">
        <v>2029</v>
      </c>
      <c r="J34" s="214">
        <v>0.52</v>
      </c>
      <c r="K34" s="212">
        <v>2030</v>
      </c>
      <c r="L34" s="213"/>
      <c r="M34" s="212">
        <v>2031</v>
      </c>
    </row>
    <row r="35" spans="1:13" ht="15.75" customHeight="1">
      <c r="A35" s="1202"/>
      <c r="B35" s="209"/>
      <c r="C35" s="184"/>
      <c r="D35" s="172" t="s">
        <v>948</v>
      </c>
      <c r="E35" s="172"/>
      <c r="F35" s="172" t="s">
        <v>949</v>
      </c>
      <c r="G35" s="172"/>
      <c r="H35" s="172" t="s">
        <v>950</v>
      </c>
      <c r="I35" s="172"/>
      <c r="J35" s="172" t="s">
        <v>951</v>
      </c>
      <c r="K35" s="172"/>
      <c r="L35" s="172" t="s">
        <v>952</v>
      </c>
      <c r="M35" s="175"/>
    </row>
    <row r="36" spans="1:13" ht="15.75" customHeight="1">
      <c r="A36" s="1202"/>
      <c r="B36" s="209"/>
      <c r="C36" s="184"/>
      <c r="D36" s="215"/>
      <c r="E36" s="212">
        <v>2032</v>
      </c>
      <c r="F36" s="213"/>
      <c r="G36" s="212">
        <v>2033</v>
      </c>
      <c r="H36" s="214">
        <v>0.54</v>
      </c>
      <c r="I36" s="212">
        <v>2034</v>
      </c>
      <c r="J36" s="213"/>
      <c r="K36" s="212">
        <v>2035</v>
      </c>
      <c r="L36" s="213"/>
      <c r="M36" s="212">
        <v>2036</v>
      </c>
    </row>
    <row r="37" spans="1:13" ht="15.75" customHeight="1">
      <c r="A37" s="1202"/>
      <c r="B37" s="209"/>
      <c r="C37" s="184"/>
      <c r="D37" s="179" t="s">
        <v>953</v>
      </c>
      <c r="E37" s="179"/>
      <c r="F37" s="179" t="s">
        <v>954</v>
      </c>
      <c r="G37" s="179"/>
      <c r="H37" s="179" t="s">
        <v>955</v>
      </c>
      <c r="I37" s="179"/>
      <c r="J37" s="172" t="s">
        <v>956</v>
      </c>
      <c r="K37" s="172"/>
      <c r="L37" s="172" t="s">
        <v>957</v>
      </c>
      <c r="M37" s="195"/>
    </row>
    <row r="38" spans="1:13" ht="15.75" customHeight="1">
      <c r="A38" s="1202"/>
      <c r="B38" s="209"/>
      <c r="C38" s="184"/>
      <c r="D38" s="216"/>
      <c r="E38" s="180">
        <v>2037</v>
      </c>
      <c r="F38" s="217"/>
      <c r="G38" s="180">
        <v>2038</v>
      </c>
      <c r="H38" s="218"/>
      <c r="I38" s="219">
        <v>2039</v>
      </c>
      <c r="J38" s="220">
        <v>0.56000000000000005</v>
      </c>
      <c r="K38" s="212">
        <v>2040</v>
      </c>
      <c r="L38" s="1198">
        <v>0.56000000000000005</v>
      </c>
      <c r="M38" s="1188"/>
    </row>
    <row r="39" spans="1:13" ht="15.75" customHeight="1">
      <c r="A39" s="1202"/>
      <c r="B39" s="168"/>
      <c r="C39" s="221"/>
      <c r="D39" s="183"/>
      <c r="E39" s="183"/>
      <c r="F39" s="183"/>
      <c r="G39" s="183"/>
      <c r="H39" s="1226"/>
      <c r="I39" s="1196"/>
      <c r="J39" s="217"/>
      <c r="K39" s="179"/>
      <c r="L39" s="217"/>
      <c r="M39" s="180"/>
    </row>
    <row r="40" spans="1:13" ht="18" customHeight="1">
      <c r="A40" s="1202"/>
      <c r="B40" s="1230" t="s">
        <v>958</v>
      </c>
      <c r="C40" s="174"/>
      <c r="D40" s="174"/>
      <c r="E40" s="174"/>
      <c r="F40" s="174"/>
      <c r="G40" s="174"/>
      <c r="H40" s="174"/>
      <c r="I40" s="174"/>
      <c r="J40" s="174"/>
      <c r="K40" s="174"/>
      <c r="L40" s="174"/>
      <c r="M40" s="175"/>
    </row>
    <row r="41" spans="1:13" ht="15.75" customHeight="1">
      <c r="A41" s="1202"/>
      <c r="B41" s="1217"/>
      <c r="C41" s="174"/>
      <c r="D41" s="222" t="s">
        <v>93</v>
      </c>
      <c r="E41" s="223" t="s">
        <v>95</v>
      </c>
      <c r="F41" s="1231" t="s">
        <v>959</v>
      </c>
      <c r="G41" s="1233" t="s">
        <v>105</v>
      </c>
      <c r="H41" s="1183"/>
      <c r="I41" s="1183"/>
      <c r="J41" s="1234"/>
      <c r="K41" s="169" t="s">
        <v>960</v>
      </c>
      <c r="L41" s="1236"/>
      <c r="M41" s="1237"/>
    </row>
    <row r="42" spans="1:13" ht="15.75" customHeight="1">
      <c r="A42" s="1202"/>
      <c r="B42" s="1217"/>
      <c r="C42" s="174"/>
      <c r="D42" s="189"/>
      <c r="E42" s="180" t="s">
        <v>918</v>
      </c>
      <c r="F42" s="1232"/>
      <c r="G42" s="1235"/>
      <c r="H42" s="1180"/>
      <c r="I42" s="1180"/>
      <c r="J42" s="1181"/>
      <c r="K42" s="174"/>
      <c r="L42" s="1235"/>
      <c r="M42" s="1238"/>
    </row>
    <row r="43" spans="1:13" ht="15.75" customHeight="1">
      <c r="A43" s="1202"/>
      <c r="B43" s="1218"/>
      <c r="C43" s="183"/>
      <c r="D43" s="183"/>
      <c r="E43" s="183"/>
      <c r="F43" s="183"/>
      <c r="G43" s="183"/>
      <c r="H43" s="183"/>
      <c r="I43" s="183"/>
      <c r="J43" s="183"/>
      <c r="K43" s="183"/>
      <c r="L43" s="174"/>
      <c r="M43" s="175"/>
    </row>
    <row r="44" spans="1:13" ht="246.75" customHeight="1">
      <c r="A44" s="1202"/>
      <c r="B44" s="181" t="s">
        <v>961</v>
      </c>
      <c r="C44" s="1192" t="s">
        <v>962</v>
      </c>
      <c r="D44" s="1175"/>
      <c r="E44" s="1175"/>
      <c r="F44" s="1175"/>
      <c r="G44" s="1175"/>
      <c r="H44" s="1175"/>
      <c r="I44" s="1175"/>
      <c r="J44" s="1175"/>
      <c r="K44" s="1175"/>
      <c r="L44" s="1175"/>
      <c r="M44" s="1188"/>
    </row>
    <row r="45" spans="1:13" ht="15.75" customHeight="1">
      <c r="A45" s="1202"/>
      <c r="B45" s="182" t="s">
        <v>963</v>
      </c>
      <c r="C45" s="1193" t="s">
        <v>964</v>
      </c>
      <c r="D45" s="1175"/>
      <c r="E45" s="1175"/>
      <c r="F45" s="1175"/>
      <c r="G45" s="1175"/>
      <c r="H45" s="1175"/>
      <c r="I45" s="1175"/>
      <c r="J45" s="1175"/>
      <c r="K45" s="1175"/>
      <c r="L45" s="1175"/>
      <c r="M45" s="1188"/>
    </row>
    <row r="46" spans="1:13" ht="15.75" customHeight="1">
      <c r="A46" s="1202"/>
      <c r="B46" s="182" t="s">
        <v>965</v>
      </c>
      <c r="C46" s="1193">
        <v>150</v>
      </c>
      <c r="D46" s="1175"/>
      <c r="E46" s="1175"/>
      <c r="F46" s="1175"/>
      <c r="G46" s="1175"/>
      <c r="H46" s="1175"/>
      <c r="I46" s="1175"/>
      <c r="J46" s="1175"/>
      <c r="K46" s="1175"/>
      <c r="L46" s="1175"/>
      <c r="M46" s="1188"/>
    </row>
    <row r="47" spans="1:13" ht="15.75" customHeight="1">
      <c r="A47" s="1203"/>
      <c r="B47" s="182" t="s">
        <v>966</v>
      </c>
      <c r="C47" s="1193" t="s">
        <v>967</v>
      </c>
      <c r="D47" s="1175"/>
      <c r="E47" s="1175"/>
      <c r="F47" s="1175"/>
      <c r="G47" s="1175"/>
      <c r="H47" s="1175"/>
      <c r="I47" s="1175"/>
      <c r="J47" s="1175"/>
      <c r="K47" s="1175"/>
      <c r="L47" s="1175"/>
      <c r="M47" s="1188"/>
    </row>
    <row r="48" spans="1:13" ht="15.75" customHeight="1">
      <c r="A48" s="1220" t="s">
        <v>250</v>
      </c>
      <c r="B48" s="224" t="s">
        <v>968</v>
      </c>
      <c r="C48" s="1224" t="s">
        <v>498</v>
      </c>
      <c r="D48" s="1175"/>
      <c r="E48" s="1175"/>
      <c r="F48" s="1175"/>
      <c r="G48" s="1175"/>
      <c r="H48" s="1175"/>
      <c r="I48" s="1175"/>
      <c r="J48" s="1175"/>
      <c r="K48" s="1175"/>
      <c r="L48" s="1175"/>
      <c r="M48" s="1188"/>
    </row>
    <row r="49" spans="1:13" ht="15.75" customHeight="1">
      <c r="A49" s="1202"/>
      <c r="B49" s="224" t="s">
        <v>969</v>
      </c>
      <c r="C49" s="1225" t="s">
        <v>970</v>
      </c>
      <c r="D49" s="1175"/>
      <c r="E49" s="1175"/>
      <c r="F49" s="1175"/>
      <c r="G49" s="1175"/>
      <c r="H49" s="1175"/>
      <c r="I49" s="1175"/>
      <c r="J49" s="1175"/>
      <c r="K49" s="1175"/>
      <c r="L49" s="1175"/>
      <c r="M49" s="1188"/>
    </row>
    <row r="50" spans="1:13" ht="15.75" customHeight="1">
      <c r="A50" s="1202"/>
      <c r="B50" s="224" t="s">
        <v>971</v>
      </c>
      <c r="C50" s="1225" t="s">
        <v>60</v>
      </c>
      <c r="D50" s="1175"/>
      <c r="E50" s="1175"/>
      <c r="F50" s="1175"/>
      <c r="G50" s="1175"/>
      <c r="H50" s="1175"/>
      <c r="I50" s="1175"/>
      <c r="J50" s="1175"/>
      <c r="K50" s="1175"/>
      <c r="L50" s="1175"/>
      <c r="M50" s="1188"/>
    </row>
    <row r="51" spans="1:13" ht="15.75" customHeight="1">
      <c r="A51" s="1202"/>
      <c r="B51" s="224" t="s">
        <v>972</v>
      </c>
      <c r="C51" s="1225" t="s">
        <v>377</v>
      </c>
      <c r="D51" s="1175"/>
      <c r="E51" s="1175"/>
      <c r="F51" s="1175"/>
      <c r="G51" s="1175"/>
      <c r="H51" s="1175"/>
      <c r="I51" s="1175"/>
      <c r="J51" s="1175"/>
      <c r="K51" s="1175"/>
      <c r="L51" s="1175"/>
      <c r="M51" s="1188"/>
    </row>
    <row r="52" spans="1:13" ht="15.75" customHeight="1">
      <c r="A52" s="1202"/>
      <c r="B52" s="224" t="s">
        <v>973</v>
      </c>
      <c r="C52" s="1239" t="s">
        <v>499</v>
      </c>
      <c r="D52" s="1175"/>
      <c r="E52" s="1175"/>
      <c r="F52" s="1175"/>
      <c r="G52" s="1175"/>
      <c r="H52" s="1175"/>
      <c r="I52" s="1175"/>
      <c r="J52" s="1175"/>
      <c r="K52" s="1175"/>
      <c r="L52" s="1175"/>
      <c r="M52" s="1188"/>
    </row>
    <row r="53" spans="1:13" ht="15.75" customHeight="1">
      <c r="A53" s="1221"/>
      <c r="B53" s="224" t="s">
        <v>974</v>
      </c>
      <c r="C53" s="1225" t="s">
        <v>975</v>
      </c>
      <c r="D53" s="1175"/>
      <c r="E53" s="1175"/>
      <c r="F53" s="1175"/>
      <c r="G53" s="1175"/>
      <c r="H53" s="1175"/>
      <c r="I53" s="1175"/>
      <c r="J53" s="1175"/>
      <c r="K53" s="1175"/>
      <c r="L53" s="1175"/>
      <c r="M53" s="1188"/>
    </row>
    <row r="54" spans="1:13" ht="15.75" customHeight="1">
      <c r="A54" s="1222" t="s">
        <v>976</v>
      </c>
      <c r="B54" s="224" t="s">
        <v>977</v>
      </c>
      <c r="C54" s="1224" t="s">
        <v>978</v>
      </c>
      <c r="D54" s="1175"/>
      <c r="E54" s="1175"/>
      <c r="F54" s="1175"/>
      <c r="G54" s="1175"/>
      <c r="H54" s="1175"/>
      <c r="I54" s="1175"/>
      <c r="J54" s="1175"/>
      <c r="K54" s="1175"/>
      <c r="L54" s="1175"/>
      <c r="M54" s="1188"/>
    </row>
    <row r="55" spans="1:13" ht="30" customHeight="1">
      <c r="A55" s="1202"/>
      <c r="B55" s="224" t="s">
        <v>979</v>
      </c>
      <c r="C55" s="1225" t="s">
        <v>980</v>
      </c>
      <c r="D55" s="1175"/>
      <c r="E55" s="1175"/>
      <c r="F55" s="1175"/>
      <c r="G55" s="1175"/>
      <c r="H55" s="1175"/>
      <c r="I55" s="1175"/>
      <c r="J55" s="1175"/>
      <c r="K55" s="1175"/>
      <c r="L55" s="1175"/>
      <c r="M55" s="1188"/>
    </row>
    <row r="56" spans="1:13" ht="30" customHeight="1">
      <c r="A56" s="1223"/>
      <c r="B56" s="225" t="s">
        <v>297</v>
      </c>
      <c r="C56" s="1225" t="s">
        <v>376</v>
      </c>
      <c r="D56" s="1175"/>
      <c r="E56" s="1175"/>
      <c r="F56" s="1175"/>
      <c r="G56" s="1175"/>
      <c r="H56" s="1175"/>
      <c r="I56" s="1175"/>
      <c r="J56" s="1175"/>
      <c r="K56" s="1175"/>
      <c r="L56" s="1175"/>
      <c r="M56" s="1188"/>
    </row>
    <row r="57" spans="1:13" ht="15.75" customHeight="1">
      <c r="A57" s="226" t="s">
        <v>254</v>
      </c>
      <c r="B57" s="227"/>
      <c r="C57" s="1204"/>
      <c r="D57" s="1175"/>
      <c r="E57" s="1175"/>
      <c r="F57" s="1175"/>
      <c r="G57" s="1175"/>
      <c r="H57" s="1175"/>
      <c r="I57" s="1175"/>
      <c r="J57" s="1175"/>
      <c r="K57" s="1175"/>
      <c r="L57" s="1175"/>
      <c r="M57" s="1188"/>
    </row>
  </sheetData>
  <mergeCells count="46">
    <mergeCell ref="C57:M57"/>
    <mergeCell ref="C47:M47"/>
    <mergeCell ref="C48:M48"/>
    <mergeCell ref="C49:M49"/>
    <mergeCell ref="C50:M50"/>
    <mergeCell ref="C51:M51"/>
    <mergeCell ref="C52:M52"/>
    <mergeCell ref="C53:M53"/>
    <mergeCell ref="C9:F9"/>
    <mergeCell ref="A48:A53"/>
    <mergeCell ref="A54:A56"/>
    <mergeCell ref="C54:M54"/>
    <mergeCell ref="C55:M55"/>
    <mergeCell ref="C56:M56"/>
    <mergeCell ref="H39:I39"/>
    <mergeCell ref="A12:A47"/>
    <mergeCell ref="B13:B19"/>
    <mergeCell ref="B20:B23"/>
    <mergeCell ref="B27:B29"/>
    <mergeCell ref="C12:M12"/>
    <mergeCell ref="B40:B43"/>
    <mergeCell ref="F41:F42"/>
    <mergeCell ref="G41:J42"/>
    <mergeCell ref="L41:M42"/>
    <mergeCell ref="B1:G1"/>
    <mergeCell ref="A2:A11"/>
    <mergeCell ref="C2:M2"/>
    <mergeCell ref="C3:M3"/>
    <mergeCell ref="D4:E4"/>
    <mergeCell ref="F4:G4"/>
    <mergeCell ref="I4:M4"/>
    <mergeCell ref="C5:M5"/>
    <mergeCell ref="C6:M6"/>
    <mergeCell ref="C7:D7"/>
    <mergeCell ref="I7:M7"/>
    <mergeCell ref="C11:M11"/>
    <mergeCell ref="H9:J9"/>
    <mergeCell ref="H10:J10"/>
    <mergeCell ref="B8:B10"/>
    <mergeCell ref="C10:F10"/>
    <mergeCell ref="C44:M44"/>
    <mergeCell ref="C45:M45"/>
    <mergeCell ref="C46:M46"/>
    <mergeCell ref="F18:K18"/>
    <mergeCell ref="J25:L25"/>
    <mergeCell ref="L38:M38"/>
  </mergeCells>
  <dataValidations count="1">
    <dataValidation type="list" allowBlank="1" showErrorMessage="1" sqref="I7" xr:uid="{00000000-0002-0000-0400-000002000000}">
      <formula1>INDIRECT($C$7)</formula1>
    </dataValidation>
  </dataValidations>
  <hyperlinks>
    <hyperlink ref="B2" location="'Plan de acción'!A1" display="Nombre del indicador" xr:uid="{00000000-0004-0000-0400-000000000000}"/>
    <hyperlink ref="C52" r:id="rId1" xr:uid="{00000000-0004-0000-04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0400-000000000000}">
          <x14:formula1>
            <xm:f>Desplegables!$I$4:$I$18</xm:f>
          </x14:formula1>
          <xm:sqref>C7</xm:sqref>
        </x14:dataValidation>
        <x14:dataValidation type="list" allowBlank="1" showErrorMessage="1" xr:uid="{00000000-0002-0000-0400-000001000000}">
          <x14:formula1>
            <xm:f>Desplegables!$B$45:$B$46</xm:f>
          </x14:formula1>
          <xm:sqref>C4</xm:sqref>
        </x14:dataValidation>
        <x14:dataValidation type="list" allowBlank="1" showErrorMessage="1" xr:uid="{00000000-0002-0000-0400-000003000000}">
          <x14:formula1>
            <xm:f>Desplegables!$B$50:$B$52</xm:f>
          </x14:formula1>
          <xm:sqref>G41</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6" width="11.42578125" customWidth="1"/>
    <col min="7" max="7" width="13.140625" customWidth="1"/>
    <col min="8" max="13" width="11.42578125" customWidth="1"/>
    <col min="14" max="26" width="10.7109375" customWidth="1"/>
  </cols>
  <sheetData>
    <row r="1" spans="1:13" ht="15.75" customHeight="1">
      <c r="A1" s="228"/>
      <c r="B1" s="229" t="s">
        <v>1496</v>
      </c>
      <c r="C1" s="230"/>
      <c r="D1" s="230"/>
      <c r="E1" s="230"/>
      <c r="F1" s="230"/>
      <c r="G1" s="230"/>
      <c r="H1" s="230"/>
      <c r="I1" s="230"/>
      <c r="J1" s="230"/>
      <c r="K1" s="230"/>
      <c r="L1" s="230"/>
      <c r="M1" s="231"/>
    </row>
    <row r="2" spans="1:13" ht="15.75" customHeight="1">
      <c r="A2" s="1242" t="s">
        <v>890</v>
      </c>
      <c r="B2" s="233" t="s">
        <v>891</v>
      </c>
      <c r="C2" s="1398" t="s">
        <v>670</v>
      </c>
      <c r="D2" s="1175"/>
      <c r="E2" s="1175"/>
      <c r="F2" s="1175"/>
      <c r="G2" s="1175"/>
      <c r="H2" s="1175"/>
      <c r="I2" s="1175"/>
      <c r="J2" s="1175"/>
      <c r="K2" s="1175"/>
      <c r="L2" s="1175"/>
      <c r="M2" s="1188"/>
    </row>
    <row r="3" spans="1:13" ht="15.75" customHeight="1">
      <c r="A3" s="1241"/>
      <c r="B3" s="455" t="s">
        <v>982</v>
      </c>
      <c r="C3" s="1398" t="s">
        <v>1497</v>
      </c>
      <c r="D3" s="1175"/>
      <c r="E3" s="1175"/>
      <c r="F3" s="1175"/>
      <c r="G3" s="1175"/>
      <c r="H3" s="1175"/>
      <c r="I3" s="1175"/>
      <c r="J3" s="1175"/>
      <c r="K3" s="1175"/>
      <c r="L3" s="1175"/>
      <c r="M3" s="1188"/>
    </row>
    <row r="4" spans="1:13" ht="15.75" customHeight="1">
      <c r="A4" s="1241"/>
      <c r="B4" s="236" t="s">
        <v>293</v>
      </c>
      <c r="C4" s="345" t="s">
        <v>93</v>
      </c>
      <c r="D4" s="111" t="s">
        <v>1489</v>
      </c>
      <c r="E4" s="68"/>
      <c r="F4" s="1302" t="s">
        <v>294</v>
      </c>
      <c r="G4" s="1188"/>
      <c r="H4" s="345">
        <v>27</v>
      </c>
      <c r="I4" s="1484"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98" t="s">
        <v>35</v>
      </c>
      <c r="D7" s="1175"/>
      <c r="E7" s="1188"/>
      <c r="F7" s="1384" t="s">
        <v>297</v>
      </c>
      <c r="G7" s="1183"/>
      <c r="H7" s="1183"/>
      <c r="I7" s="1183"/>
      <c r="J7" s="1183"/>
      <c r="K7" s="1183"/>
      <c r="L7" s="1183"/>
      <c r="M7" s="1234"/>
    </row>
    <row r="8" spans="1:13" ht="15.75" customHeight="1">
      <c r="A8" s="1241"/>
      <c r="B8" s="1308" t="s">
        <v>903</v>
      </c>
      <c r="C8" s="1306"/>
      <c r="D8" s="1183"/>
      <c r="E8" s="1234"/>
      <c r="F8" s="1299" t="s">
        <v>1500</v>
      </c>
      <c r="G8" s="1183"/>
      <c r="H8" s="1183"/>
      <c r="I8" s="1183"/>
      <c r="J8" s="332"/>
      <c r="K8" s="332"/>
      <c r="L8" s="332"/>
      <c r="M8" s="754"/>
    </row>
    <row r="9" spans="1:13" ht="15.75" customHeight="1">
      <c r="A9" s="1241"/>
      <c r="B9" s="1241"/>
      <c r="C9" s="1378"/>
      <c r="D9" s="1252"/>
      <c r="E9" s="1260"/>
      <c r="F9" s="1299" t="s">
        <v>297</v>
      </c>
      <c r="G9" s="1183"/>
      <c r="H9" s="1183"/>
      <c r="I9" s="1183"/>
      <c r="J9" s="253"/>
      <c r="K9" s="253"/>
      <c r="L9" s="253"/>
      <c r="M9" s="348"/>
    </row>
    <row r="10" spans="1:13" ht="15.75" customHeight="1">
      <c r="A10" s="1241"/>
      <c r="B10" s="1309"/>
      <c r="C10" s="1235"/>
      <c r="D10" s="1180"/>
      <c r="E10" s="1181"/>
      <c r="F10" s="335"/>
      <c r="G10" s="304"/>
      <c r="H10" s="304"/>
      <c r="I10" s="304"/>
      <c r="J10" s="304"/>
      <c r="K10" s="304"/>
      <c r="L10" s="304"/>
      <c r="M10" s="344"/>
    </row>
    <row r="11" spans="1:13" ht="52.5" customHeight="1">
      <c r="A11" s="1241"/>
      <c r="B11" s="455" t="s">
        <v>905</v>
      </c>
      <c r="C11" s="1310" t="s">
        <v>1501</v>
      </c>
      <c r="D11" s="1175"/>
      <c r="E11" s="1175"/>
      <c r="F11" s="1175"/>
      <c r="G11" s="1175"/>
      <c r="H11" s="1175"/>
      <c r="I11" s="1175"/>
      <c r="J11" s="1175"/>
      <c r="K11" s="1175"/>
      <c r="L11" s="1175"/>
      <c r="M11" s="1188"/>
    </row>
    <row r="12" spans="1:13" ht="87.75" customHeight="1">
      <c r="A12" s="1241"/>
      <c r="B12" s="755" t="s">
        <v>985</v>
      </c>
      <c r="C12" s="1485" t="s">
        <v>1502</v>
      </c>
      <c r="D12" s="1180"/>
      <c r="E12" s="1180"/>
      <c r="F12" s="1180"/>
      <c r="G12" s="1180"/>
      <c r="H12" s="1180"/>
      <c r="I12" s="1180"/>
      <c r="J12" s="1180"/>
      <c r="K12" s="1180"/>
      <c r="L12" s="1180"/>
      <c r="M12" s="1181"/>
    </row>
    <row r="13" spans="1:13" ht="15.75" customHeight="1">
      <c r="A13" s="1241"/>
      <c r="B13" s="455" t="s">
        <v>987</v>
      </c>
      <c r="C13" s="1374" t="s">
        <v>1503</v>
      </c>
      <c r="D13" s="1175"/>
      <c r="E13" s="1175"/>
      <c r="F13" s="1175"/>
      <c r="G13" s="1175"/>
      <c r="H13" s="1175"/>
      <c r="I13" s="1175"/>
      <c r="J13" s="1175"/>
      <c r="K13" s="1175"/>
      <c r="L13" s="1175"/>
      <c r="M13" s="1188"/>
    </row>
    <row r="14" spans="1:13" ht="15.75" customHeight="1">
      <c r="A14" s="1241"/>
      <c r="B14" s="1308" t="s">
        <v>989</v>
      </c>
      <c r="C14" s="1257" t="s">
        <v>72</v>
      </c>
      <c r="D14" s="1188"/>
      <c r="E14" s="377" t="s">
        <v>108</v>
      </c>
      <c r="F14" s="1398" t="s">
        <v>672</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11</v>
      </c>
      <c r="D16" s="1175"/>
      <c r="E16" s="1175"/>
      <c r="F16" s="1175"/>
      <c r="G16" s="1175"/>
      <c r="H16" s="1175"/>
      <c r="I16" s="1175"/>
      <c r="J16" s="1175"/>
      <c r="K16" s="1175"/>
      <c r="L16" s="1175"/>
      <c r="M16" s="1188"/>
    </row>
    <row r="17" spans="1:13" ht="15.75" customHeight="1">
      <c r="A17" s="1241"/>
      <c r="B17" s="455" t="s">
        <v>990</v>
      </c>
      <c r="C17" s="1307" t="s">
        <v>1504</v>
      </c>
      <c r="D17" s="1183"/>
      <c r="E17" s="1183"/>
      <c r="F17" s="1183"/>
      <c r="G17" s="1183"/>
      <c r="H17" s="1183"/>
      <c r="I17" s="1183"/>
      <c r="J17" s="1183"/>
      <c r="K17" s="1183"/>
      <c r="L17" s="1183"/>
      <c r="M17" s="1234"/>
    </row>
    <row r="18" spans="1:13" ht="8.25" customHeight="1">
      <c r="A18" s="1241"/>
      <c r="B18" s="1308" t="s">
        <v>908</v>
      </c>
      <c r="C18" s="1306"/>
      <c r="D18" s="1183"/>
      <c r="E18" s="1183"/>
      <c r="F18" s="1183"/>
      <c r="G18" s="1183"/>
      <c r="H18" s="1183"/>
      <c r="I18" s="1183"/>
      <c r="J18" s="1183"/>
      <c r="K18" s="1183"/>
      <c r="L18" s="1183"/>
      <c r="M18" s="1234"/>
    </row>
    <row r="19" spans="1:13" ht="9" customHeight="1">
      <c r="A19" s="1241"/>
      <c r="B19" s="1241"/>
      <c r="C19" s="1378"/>
      <c r="D19" s="1252"/>
      <c r="E19" s="1252"/>
      <c r="F19" s="1252"/>
      <c r="G19" s="1252"/>
      <c r="H19" s="1252"/>
      <c r="I19" s="1252"/>
      <c r="J19" s="1252"/>
      <c r="K19" s="1252"/>
      <c r="L19" s="1252"/>
      <c r="M19" s="1260"/>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t="s">
        <v>992</v>
      </c>
      <c r="E23" s="342" t="s">
        <v>919</v>
      </c>
      <c r="F23" s="253" t="s">
        <v>1505</v>
      </c>
      <c r="G23" s="202"/>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992</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0</v>
      </c>
      <c r="E30" s="140"/>
      <c r="F30" s="210" t="s">
        <v>930</v>
      </c>
      <c r="G30" s="68" t="s">
        <v>690</v>
      </c>
      <c r="H30" s="140"/>
      <c r="I30" s="210" t="s">
        <v>931</v>
      </c>
      <c r="J30" s="149" t="s">
        <v>1212</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756" t="s">
        <v>936</v>
      </c>
      <c r="H33" s="386"/>
      <c r="I33" s="210"/>
      <c r="J33" s="386"/>
      <c r="K33" s="386"/>
      <c r="L33" s="140"/>
      <c r="M33" s="374"/>
    </row>
    <row r="34" spans="1:13" ht="15.75" customHeight="1">
      <c r="A34" s="1241"/>
      <c r="B34" s="1309"/>
      <c r="C34" s="387"/>
      <c r="D34" s="388"/>
      <c r="E34" s="389"/>
      <c r="F34" s="375"/>
      <c r="G34" s="389"/>
      <c r="H34" s="389"/>
      <c r="I34" s="375"/>
      <c r="J34" s="389"/>
      <c r="K34" s="389"/>
      <c r="L34" s="375"/>
      <c r="M34" s="376"/>
    </row>
    <row r="35" spans="1:13" ht="15.75" customHeight="1">
      <c r="A35" s="1241"/>
      <c r="B35" s="1308" t="s">
        <v>937</v>
      </c>
      <c r="C35" s="379"/>
      <c r="D35" s="140"/>
      <c r="E35" s="140"/>
      <c r="F35" s="140"/>
      <c r="G35" s="140"/>
      <c r="H35" s="140"/>
      <c r="I35" s="140"/>
      <c r="J35" s="140"/>
      <c r="K35" s="140"/>
      <c r="L35" s="140"/>
      <c r="M35" s="374"/>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390">
        <v>2022</v>
      </c>
      <c r="E37" s="391"/>
      <c r="F37" s="390">
        <v>2023</v>
      </c>
      <c r="G37" s="391">
        <v>40</v>
      </c>
      <c r="H37" s="390">
        <v>2024</v>
      </c>
      <c r="I37" s="391">
        <v>40</v>
      </c>
      <c r="J37" s="390">
        <v>2025</v>
      </c>
      <c r="K37" s="391">
        <v>40</v>
      </c>
      <c r="L37" s="390">
        <v>2026</v>
      </c>
      <c r="M37" s="391">
        <v>40</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390">
        <v>2027</v>
      </c>
      <c r="E39" s="391">
        <v>40</v>
      </c>
      <c r="F39" s="390">
        <v>2028</v>
      </c>
      <c r="G39" s="391">
        <v>40</v>
      </c>
      <c r="H39" s="390">
        <v>2029</v>
      </c>
      <c r="I39" s="391">
        <v>40</v>
      </c>
      <c r="J39" s="390">
        <v>2030</v>
      </c>
      <c r="K39" s="391">
        <v>40</v>
      </c>
      <c r="L39" s="631">
        <v>2031</v>
      </c>
      <c r="M39" s="391">
        <v>40</v>
      </c>
    </row>
    <row r="40" spans="1:13" ht="15.75" customHeight="1">
      <c r="A40" s="1241"/>
      <c r="B40" s="1241"/>
      <c r="C40" s="340"/>
      <c r="D40" s="140" t="s">
        <v>948</v>
      </c>
      <c r="E40" s="140"/>
      <c r="F40" s="140" t="s">
        <v>949</v>
      </c>
      <c r="G40" s="140"/>
      <c r="H40" s="140" t="s">
        <v>950</v>
      </c>
      <c r="I40" s="140"/>
      <c r="J40" s="140" t="s">
        <v>951</v>
      </c>
      <c r="K40" s="140"/>
      <c r="L40" s="140" t="s">
        <v>952</v>
      </c>
      <c r="M40" s="374"/>
    </row>
    <row r="41" spans="1:13" ht="15.75" customHeight="1">
      <c r="A41" s="1241"/>
      <c r="B41" s="1241"/>
      <c r="C41" s="340"/>
      <c r="D41" s="390">
        <v>2032</v>
      </c>
      <c r="E41" s="391">
        <v>40</v>
      </c>
      <c r="F41" s="390">
        <v>2033</v>
      </c>
      <c r="G41" s="391">
        <v>40</v>
      </c>
      <c r="H41" s="390">
        <v>2034</v>
      </c>
      <c r="I41" s="391">
        <v>40</v>
      </c>
      <c r="J41" s="390">
        <v>2035</v>
      </c>
      <c r="K41" s="391">
        <v>40</v>
      </c>
      <c r="L41" s="631">
        <v>2036</v>
      </c>
      <c r="M41" s="391">
        <v>40</v>
      </c>
    </row>
    <row r="42" spans="1:13" ht="15.75" customHeight="1">
      <c r="A42" s="1241"/>
      <c r="B42" s="1241"/>
      <c r="C42" s="340"/>
      <c r="D42" s="253" t="s">
        <v>953</v>
      </c>
      <c r="E42" s="140"/>
      <c r="F42" s="253" t="s">
        <v>954</v>
      </c>
      <c r="G42" s="140"/>
      <c r="H42" s="140" t="s">
        <v>955</v>
      </c>
      <c r="I42" s="140"/>
      <c r="J42" s="140" t="s">
        <v>956</v>
      </c>
      <c r="K42" s="140"/>
      <c r="L42" s="1301" t="s">
        <v>1397</v>
      </c>
      <c r="M42" s="1260"/>
    </row>
    <row r="43" spans="1:13" ht="15.75" customHeight="1">
      <c r="A43" s="1241"/>
      <c r="B43" s="1241"/>
      <c r="C43" s="340"/>
      <c r="D43" s="390">
        <v>2037</v>
      </c>
      <c r="E43" s="391">
        <v>40</v>
      </c>
      <c r="F43" s="211">
        <v>2038</v>
      </c>
      <c r="G43" s="391">
        <v>40</v>
      </c>
      <c r="H43" s="266">
        <v>2039</v>
      </c>
      <c r="I43" s="391">
        <v>40</v>
      </c>
      <c r="J43" s="631">
        <v>2040</v>
      </c>
      <c r="K43" s="631">
        <v>40</v>
      </c>
      <c r="L43" s="1312">
        <v>720</v>
      </c>
      <c r="M43" s="1188"/>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306" t="s">
        <v>103</v>
      </c>
      <c r="H46" s="1183"/>
      <c r="I46" s="1183"/>
      <c r="J46" s="1234"/>
      <c r="K46" s="333" t="s">
        <v>960</v>
      </c>
      <c r="L46" s="1297"/>
      <c r="M46" s="1188"/>
    </row>
    <row r="47" spans="1:13" ht="15.75" customHeight="1">
      <c r="A47" s="1241"/>
      <c r="B47" s="1241"/>
      <c r="C47" s="379"/>
      <c r="D47" s="260" t="s">
        <v>918</v>
      </c>
      <c r="E47" s="68"/>
      <c r="F47" s="1252"/>
      <c r="G47" s="1235"/>
      <c r="H47" s="1180"/>
      <c r="I47" s="1180"/>
      <c r="J47" s="1181"/>
      <c r="K47" s="333"/>
      <c r="L47" s="333"/>
      <c r="M47" s="334"/>
    </row>
    <row r="48" spans="1:13" ht="15.75" customHeight="1">
      <c r="A48" s="1241"/>
      <c r="B48" s="1309"/>
      <c r="C48" s="387"/>
      <c r="D48" s="375"/>
      <c r="E48" s="375"/>
      <c r="F48" s="375"/>
      <c r="G48" s="375"/>
      <c r="H48" s="375"/>
      <c r="I48" s="375"/>
      <c r="J48" s="375"/>
      <c r="K48" s="375"/>
      <c r="L48" s="375"/>
      <c r="M48" s="376"/>
    </row>
    <row r="49" spans="1:13" ht="93" customHeight="1">
      <c r="A49" s="1241"/>
      <c r="B49" s="455" t="s">
        <v>961</v>
      </c>
      <c r="C49" s="1448" t="s">
        <v>1506</v>
      </c>
      <c r="D49" s="1180"/>
      <c r="E49" s="1180"/>
      <c r="F49" s="1180"/>
      <c r="G49" s="1180"/>
      <c r="H49" s="1180"/>
      <c r="I49" s="1180"/>
      <c r="J49" s="1180"/>
      <c r="K49" s="1180"/>
      <c r="L49" s="1180"/>
      <c r="M49" s="1181"/>
    </row>
    <row r="50" spans="1:13" ht="15.75" customHeight="1">
      <c r="A50" s="1241"/>
      <c r="B50" s="455" t="s">
        <v>996</v>
      </c>
      <c r="C50" s="1398" t="s">
        <v>1507</v>
      </c>
      <c r="D50" s="1175"/>
      <c r="E50" s="1175"/>
      <c r="F50" s="1175"/>
      <c r="G50" s="1175"/>
      <c r="H50" s="1175"/>
      <c r="I50" s="1175"/>
      <c r="J50" s="1175"/>
      <c r="K50" s="1175"/>
      <c r="L50" s="1175"/>
      <c r="M50" s="1188"/>
    </row>
    <row r="51" spans="1:13" ht="15.75" customHeight="1">
      <c r="A51" s="1241"/>
      <c r="B51" s="455" t="s">
        <v>965</v>
      </c>
      <c r="C51" s="1297" t="s">
        <v>1243</v>
      </c>
      <c r="D51" s="1175"/>
      <c r="E51" s="1175"/>
      <c r="F51" s="1175"/>
      <c r="G51" s="1175"/>
      <c r="H51" s="1175"/>
      <c r="I51" s="1175"/>
      <c r="J51" s="1175"/>
      <c r="K51" s="1175"/>
      <c r="L51" s="1175"/>
      <c r="M51" s="1188"/>
    </row>
    <row r="52" spans="1:13" ht="15.75" customHeight="1">
      <c r="A52" s="1241"/>
      <c r="B52" s="455" t="s">
        <v>966</v>
      </c>
      <c r="C52" s="1291">
        <v>2021</v>
      </c>
      <c r="D52" s="1175"/>
      <c r="E52" s="1175"/>
      <c r="F52" s="1175"/>
      <c r="G52" s="1175"/>
      <c r="H52" s="1175"/>
      <c r="I52" s="1175"/>
      <c r="J52" s="1175"/>
      <c r="K52" s="1175"/>
      <c r="L52" s="1175"/>
      <c r="M52" s="1188"/>
    </row>
    <row r="53" spans="1:13" ht="15.75" customHeight="1">
      <c r="A53" s="1242" t="s">
        <v>250</v>
      </c>
      <c r="B53" s="290" t="s">
        <v>968</v>
      </c>
      <c r="C53" s="1257" t="s">
        <v>378</v>
      </c>
      <c r="D53" s="1175"/>
      <c r="E53" s="1175"/>
      <c r="F53" s="1175"/>
      <c r="G53" s="1175"/>
      <c r="H53" s="1175"/>
      <c r="I53" s="1175"/>
      <c r="J53" s="1175"/>
      <c r="K53" s="1175"/>
      <c r="L53" s="1175"/>
      <c r="M53" s="1188"/>
    </row>
    <row r="54" spans="1:13" ht="15.75" customHeight="1">
      <c r="A54" s="1241"/>
      <c r="B54" s="290" t="s">
        <v>969</v>
      </c>
      <c r="C54" s="1257" t="s">
        <v>970</v>
      </c>
      <c r="D54" s="1175"/>
      <c r="E54" s="1175"/>
      <c r="F54" s="1175"/>
      <c r="G54" s="1175"/>
      <c r="H54" s="1175"/>
      <c r="I54" s="1175"/>
      <c r="J54" s="1175"/>
      <c r="K54" s="1175"/>
      <c r="L54" s="1175"/>
      <c r="M54" s="1188"/>
    </row>
    <row r="55" spans="1:13" ht="15.75" customHeight="1">
      <c r="A55" s="1241"/>
      <c r="B55" s="290" t="s">
        <v>971</v>
      </c>
      <c r="C55" s="1257" t="s">
        <v>60</v>
      </c>
      <c r="D55" s="1175"/>
      <c r="E55" s="1175"/>
      <c r="F55" s="1175"/>
      <c r="G55" s="1175"/>
      <c r="H55" s="1175"/>
      <c r="I55" s="1175"/>
      <c r="J55" s="1175"/>
      <c r="K55" s="1175"/>
      <c r="L55" s="1175"/>
      <c r="M55" s="1188"/>
    </row>
    <row r="56" spans="1:13" ht="15.75" customHeight="1">
      <c r="A56" s="1241"/>
      <c r="B56" s="607" t="s">
        <v>972</v>
      </c>
      <c r="C56" s="1257" t="s">
        <v>377</v>
      </c>
      <c r="D56" s="1175"/>
      <c r="E56" s="1175"/>
      <c r="F56" s="1175"/>
      <c r="G56" s="1175"/>
      <c r="H56" s="1175"/>
      <c r="I56" s="1175"/>
      <c r="J56" s="1175"/>
      <c r="K56" s="1175"/>
      <c r="L56" s="1175"/>
      <c r="M56" s="1188"/>
    </row>
    <row r="57" spans="1:13" ht="15.75" customHeight="1">
      <c r="A57" s="1241"/>
      <c r="B57" s="290" t="s">
        <v>973</v>
      </c>
      <c r="C57" s="1473" t="s">
        <v>380</v>
      </c>
      <c r="D57" s="1175"/>
      <c r="E57" s="1175"/>
      <c r="F57" s="1175"/>
      <c r="G57" s="1175"/>
      <c r="H57" s="1175"/>
      <c r="I57" s="1175"/>
      <c r="J57" s="1175"/>
      <c r="K57" s="1175"/>
      <c r="L57" s="1175"/>
      <c r="M57" s="1188"/>
    </row>
    <row r="58" spans="1:13" ht="15.75" customHeight="1">
      <c r="A58" s="1243"/>
      <c r="B58" s="290" t="s">
        <v>974</v>
      </c>
      <c r="C58" s="1257" t="s">
        <v>975</v>
      </c>
      <c r="D58" s="1175"/>
      <c r="E58" s="1175"/>
      <c r="F58" s="1175"/>
      <c r="G58" s="1175"/>
      <c r="H58" s="1175"/>
      <c r="I58" s="1175"/>
      <c r="J58" s="1175"/>
      <c r="K58" s="1175"/>
      <c r="L58" s="1175"/>
      <c r="M58" s="1188"/>
    </row>
    <row r="59" spans="1:13" ht="15.75" customHeight="1">
      <c r="A59" s="1242" t="s">
        <v>976</v>
      </c>
      <c r="B59" s="240" t="s">
        <v>977</v>
      </c>
      <c r="C59" s="1258" t="s">
        <v>1038</v>
      </c>
      <c r="D59" s="1175"/>
      <c r="E59" s="1175"/>
      <c r="F59" s="1175"/>
      <c r="G59" s="1175"/>
      <c r="H59" s="1175"/>
      <c r="I59" s="1175"/>
      <c r="J59" s="1175"/>
      <c r="K59" s="1175"/>
      <c r="L59" s="1175"/>
      <c r="M59" s="1188"/>
    </row>
    <row r="60" spans="1:13" ht="30" customHeight="1">
      <c r="A60" s="1241"/>
      <c r="B60" s="240" t="s">
        <v>979</v>
      </c>
      <c r="C60" s="1258" t="s">
        <v>980</v>
      </c>
      <c r="D60" s="1175"/>
      <c r="E60" s="1175"/>
      <c r="F60" s="1175"/>
      <c r="G60" s="1175"/>
      <c r="H60" s="1175"/>
      <c r="I60" s="1175"/>
      <c r="J60" s="1175"/>
      <c r="K60" s="1175"/>
      <c r="L60" s="1175"/>
      <c r="M60" s="1188"/>
    </row>
    <row r="61" spans="1:13" ht="30" customHeight="1">
      <c r="A61" s="1241"/>
      <c r="B61" s="608" t="s">
        <v>297</v>
      </c>
      <c r="C61" s="1258"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0">
    <mergeCell ref="C6:M6"/>
    <mergeCell ref="C7:E7"/>
    <mergeCell ref="F7:M7"/>
    <mergeCell ref="C13:M13"/>
    <mergeCell ref="C14:D14"/>
    <mergeCell ref="F14:M14"/>
    <mergeCell ref="C8:E10"/>
    <mergeCell ref="F8:I8"/>
    <mergeCell ref="F9:I9"/>
    <mergeCell ref="C11:M11"/>
    <mergeCell ref="C12:M12"/>
    <mergeCell ref="C2:M2"/>
    <mergeCell ref="C3:M3"/>
    <mergeCell ref="F4:G4"/>
    <mergeCell ref="I4:M4"/>
    <mergeCell ref="C5:M5"/>
    <mergeCell ref="C15:M15"/>
    <mergeCell ref="C16:M16"/>
    <mergeCell ref="C49:M49"/>
    <mergeCell ref="C60:M60"/>
    <mergeCell ref="C61:M61"/>
    <mergeCell ref="C50:M50"/>
    <mergeCell ref="C51:M51"/>
    <mergeCell ref="C17:M17"/>
    <mergeCell ref="C18:M19"/>
    <mergeCell ref="L42:M42"/>
    <mergeCell ref="L43:M43"/>
    <mergeCell ref="F46:F47"/>
    <mergeCell ref="G46:J47"/>
    <mergeCell ref="L46:M46"/>
    <mergeCell ref="C62:M62"/>
    <mergeCell ref="C52:M52"/>
    <mergeCell ref="C53:M53"/>
    <mergeCell ref="C54:M54"/>
    <mergeCell ref="C55:M55"/>
    <mergeCell ref="C56:M56"/>
    <mergeCell ref="C57:M57"/>
    <mergeCell ref="C58:M58"/>
    <mergeCell ref="C59:M59"/>
    <mergeCell ref="A16:A52"/>
    <mergeCell ref="A53:A58"/>
    <mergeCell ref="A59:A61"/>
    <mergeCell ref="A2:A15"/>
    <mergeCell ref="B14:B15"/>
    <mergeCell ref="B18:B24"/>
    <mergeCell ref="B25:B28"/>
    <mergeCell ref="B32:B34"/>
    <mergeCell ref="B35:B44"/>
    <mergeCell ref="B45:B48"/>
    <mergeCell ref="B8:B10"/>
  </mergeCells>
  <hyperlinks>
    <hyperlink ref="B2" location="'Plan de acción'!A1" display="Nombre del indicador" xr:uid="{00000000-0004-0000-3100-000000000000}"/>
    <hyperlink ref="C57" r:id="rId1" xr:uid="{00000000-0004-0000-31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100-000000000000}">
          <x14:formula1>
            <xm:f>Desplegables!$I$4:$I$18</xm:f>
          </x14:formula1>
          <xm:sqref>C7</xm:sqref>
        </x14:dataValidation>
        <x14:dataValidation type="list" allowBlank="1" showErrorMessage="1" xr:uid="{00000000-0002-0000-3100-000001000000}">
          <x14:formula1>
            <xm:f>Desplegables!$L$24:$L$39</xm:f>
          </x14:formula1>
          <xm:sqref>C14</xm:sqref>
        </x14:dataValidation>
        <x14:dataValidation type="list" allowBlank="1" showErrorMessage="1" xr:uid="{00000000-0002-0000-3100-000002000000}">
          <x14:formula1>
            <xm:f>Desplegables!$B$45:$B$46</xm:f>
          </x14:formula1>
          <xm:sqref>C4</xm:sqref>
        </x14:dataValidation>
        <x14:dataValidation type="list" allowBlank="1" showErrorMessage="1" xr:uid="{00000000-0002-0000-3100-000003000000}">
          <x14:formula1>
            <xm:f>Desplegables!$B$50:$B$52</xm:f>
          </x14:formula1>
          <xm:sqref>G46</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1508</v>
      </c>
      <c r="C1" s="230"/>
      <c r="D1" s="230"/>
      <c r="E1" s="230"/>
      <c r="F1" s="230"/>
      <c r="G1" s="230"/>
      <c r="H1" s="230"/>
      <c r="I1" s="230"/>
      <c r="J1" s="230"/>
      <c r="K1" s="230"/>
      <c r="L1" s="230"/>
      <c r="M1" s="231"/>
    </row>
    <row r="2" spans="1:13" ht="15.75" customHeight="1">
      <c r="A2" s="1242" t="s">
        <v>890</v>
      </c>
      <c r="B2" s="233" t="s">
        <v>891</v>
      </c>
      <c r="C2" s="1415" t="s">
        <v>675</v>
      </c>
      <c r="D2" s="1175"/>
      <c r="E2" s="1175"/>
      <c r="F2" s="1175"/>
      <c r="G2" s="1175"/>
      <c r="H2" s="1175"/>
      <c r="I2" s="1175"/>
      <c r="J2" s="1175"/>
      <c r="K2" s="1175"/>
      <c r="L2" s="1175"/>
      <c r="M2" s="1188"/>
    </row>
    <row r="3" spans="1:13" ht="15.75" customHeight="1">
      <c r="A3" s="1241"/>
      <c r="B3" s="455" t="s">
        <v>982</v>
      </c>
      <c r="C3" s="1415" t="s">
        <v>666</v>
      </c>
      <c r="D3" s="1175"/>
      <c r="E3" s="1175"/>
      <c r="F3" s="1175"/>
      <c r="G3" s="1175"/>
      <c r="H3" s="1175"/>
      <c r="I3" s="1175"/>
      <c r="J3" s="1175"/>
      <c r="K3" s="1175"/>
      <c r="L3" s="1175"/>
      <c r="M3" s="1188"/>
    </row>
    <row r="4" spans="1:13" ht="15.75" customHeight="1">
      <c r="A4" s="1241"/>
      <c r="B4" s="236" t="s">
        <v>293</v>
      </c>
      <c r="C4" s="345" t="s">
        <v>93</v>
      </c>
      <c r="D4" s="111" t="s">
        <v>1489</v>
      </c>
      <c r="E4" s="68"/>
      <c r="F4" s="1302" t="s">
        <v>294</v>
      </c>
      <c r="G4" s="1188"/>
      <c r="H4" s="345">
        <v>27</v>
      </c>
      <c r="I4" s="1484"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98" t="s">
        <v>35</v>
      </c>
      <c r="D7" s="1188"/>
      <c r="E7" s="1312"/>
      <c r="F7" s="1175"/>
      <c r="G7" s="1188"/>
      <c r="H7" s="610" t="s">
        <v>297</v>
      </c>
      <c r="I7" s="1398" t="s">
        <v>1509</v>
      </c>
      <c r="J7" s="1175"/>
      <c r="K7" s="1175"/>
      <c r="L7" s="1175"/>
      <c r="M7" s="1188"/>
    </row>
    <row r="8" spans="1:13" ht="15.75" customHeight="1">
      <c r="A8" s="1241"/>
      <c r="B8" s="1308" t="s">
        <v>903</v>
      </c>
      <c r="C8" s="1306"/>
      <c r="D8" s="1183"/>
      <c r="E8" s="1183"/>
      <c r="F8" s="1183"/>
      <c r="G8" s="1183"/>
      <c r="H8" s="1183"/>
      <c r="I8" s="1183"/>
      <c r="J8" s="1183"/>
      <c r="K8" s="1183"/>
      <c r="L8" s="1183"/>
      <c r="M8" s="1234"/>
    </row>
    <row r="9" spans="1:13" ht="15.75" customHeight="1">
      <c r="A9" s="1241"/>
      <c r="B9" s="1241"/>
      <c r="C9" s="1424" t="s">
        <v>1510</v>
      </c>
      <c r="D9" s="1183"/>
      <c r="E9" s="1183"/>
      <c r="F9" s="1183"/>
      <c r="G9" s="1183"/>
      <c r="H9" s="371"/>
      <c r="I9" s="1486"/>
      <c r="J9" s="1183"/>
      <c r="K9" s="371"/>
      <c r="L9" s="371"/>
      <c r="M9" s="372"/>
    </row>
    <row r="10" spans="1:13" ht="15.75" customHeight="1">
      <c r="A10" s="1241"/>
      <c r="B10" s="1309"/>
      <c r="C10" s="1258" t="s">
        <v>1058</v>
      </c>
      <c r="D10" s="1175"/>
      <c r="E10" s="375"/>
      <c r="F10" s="1487"/>
      <c r="G10" s="1175"/>
      <c r="H10" s="375"/>
      <c r="I10" s="1487"/>
      <c r="J10" s="1175"/>
      <c r="K10" s="375"/>
      <c r="L10" s="375"/>
      <c r="M10" s="376"/>
    </row>
    <row r="11" spans="1:13" ht="15.75" customHeight="1">
      <c r="A11" s="1241"/>
      <c r="B11" s="455" t="s">
        <v>905</v>
      </c>
      <c r="C11" s="1448" t="s">
        <v>1511</v>
      </c>
      <c r="D11" s="1180"/>
      <c r="E11" s="1180"/>
      <c r="F11" s="1180"/>
      <c r="G11" s="1180"/>
      <c r="H11" s="1180"/>
      <c r="I11" s="1180"/>
      <c r="J11" s="1180"/>
      <c r="K11" s="1180"/>
      <c r="L11" s="1180"/>
      <c r="M11" s="1181"/>
    </row>
    <row r="12" spans="1:13" ht="15.75" customHeight="1">
      <c r="A12" s="1241"/>
      <c r="B12" s="455" t="s">
        <v>985</v>
      </c>
      <c r="C12" s="1297" t="s">
        <v>1512</v>
      </c>
      <c r="D12" s="1175"/>
      <c r="E12" s="1175"/>
      <c r="F12" s="1175"/>
      <c r="G12" s="1175"/>
      <c r="H12" s="1175"/>
      <c r="I12" s="1175"/>
      <c r="J12" s="1175"/>
      <c r="K12" s="1175"/>
      <c r="L12" s="1175"/>
      <c r="M12" s="1188"/>
    </row>
    <row r="13" spans="1:13" ht="15.75" customHeight="1">
      <c r="A13" s="1241"/>
      <c r="B13" s="455" t="s">
        <v>987</v>
      </c>
      <c r="C13" s="1488" t="s">
        <v>1503</v>
      </c>
      <c r="D13" s="1175"/>
      <c r="E13" s="1175"/>
      <c r="F13" s="1175"/>
      <c r="G13" s="1175"/>
      <c r="H13" s="1175"/>
      <c r="I13" s="1175"/>
      <c r="J13" s="1175"/>
      <c r="K13" s="1175"/>
      <c r="L13" s="1175"/>
      <c r="M13" s="1188"/>
    </row>
    <row r="14" spans="1:13" ht="15.75" customHeight="1">
      <c r="A14" s="1241"/>
      <c r="B14" s="1308" t="s">
        <v>989</v>
      </c>
      <c r="C14" s="1257" t="s">
        <v>67</v>
      </c>
      <c r="D14" s="1188"/>
      <c r="E14" s="377" t="s">
        <v>108</v>
      </c>
      <c r="F14" s="1399" t="s">
        <v>677</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11</v>
      </c>
      <c r="D16" s="1175"/>
      <c r="E16" s="1175"/>
      <c r="F16" s="1175"/>
      <c r="G16" s="1175"/>
      <c r="H16" s="1175"/>
      <c r="I16" s="1175"/>
      <c r="J16" s="1175"/>
      <c r="K16" s="1175"/>
      <c r="L16" s="1175"/>
      <c r="M16" s="1188"/>
    </row>
    <row r="17" spans="1:13" ht="15.75" customHeight="1">
      <c r="A17" s="1241"/>
      <c r="B17" s="455" t="s">
        <v>990</v>
      </c>
      <c r="C17" s="1307" t="s">
        <v>1513</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t="s">
        <v>992</v>
      </c>
      <c r="E23" s="342" t="s">
        <v>919</v>
      </c>
      <c r="F23" s="68" t="s">
        <v>1514</v>
      </c>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c r="K26" s="140"/>
      <c r="L26" s="140"/>
      <c r="M26" s="374"/>
    </row>
    <row r="27" spans="1:13" ht="15.75" customHeight="1">
      <c r="A27" s="1241"/>
      <c r="B27" s="1241"/>
      <c r="C27" s="340" t="s">
        <v>925</v>
      </c>
      <c r="D27" s="68"/>
      <c r="E27" s="140"/>
      <c r="F27" s="342" t="s">
        <v>926</v>
      </c>
      <c r="G27" s="68"/>
      <c r="H27" s="140"/>
      <c r="I27" s="232" t="s">
        <v>927</v>
      </c>
      <c r="J27" s="68" t="s">
        <v>918</v>
      </c>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381">
        <v>0.09</v>
      </c>
      <c r="E30" s="140"/>
      <c r="F30" s="210" t="s">
        <v>930</v>
      </c>
      <c r="G30" s="351">
        <v>2021</v>
      </c>
      <c r="H30" s="140"/>
      <c r="I30" s="210" t="s">
        <v>931</v>
      </c>
      <c r="J30" s="1398" t="s">
        <v>1515</v>
      </c>
      <c r="K30" s="1188"/>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2024</v>
      </c>
      <c r="E33" s="386"/>
      <c r="F33" s="140" t="s">
        <v>935</v>
      </c>
      <c r="G33" s="440"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253" t="s">
        <v>938</v>
      </c>
      <c r="E36" s="253"/>
      <c r="F36" s="253" t="s">
        <v>939</v>
      </c>
      <c r="G36" s="253"/>
      <c r="H36" s="202" t="s">
        <v>940</v>
      </c>
      <c r="I36" s="202"/>
      <c r="J36" s="202" t="s">
        <v>941</v>
      </c>
      <c r="K36" s="253"/>
      <c r="L36" s="253" t="s">
        <v>942</v>
      </c>
      <c r="M36" s="374"/>
    </row>
    <row r="37" spans="1:13" ht="15.75" customHeight="1">
      <c r="A37" s="1241"/>
      <c r="B37" s="1241"/>
      <c r="C37" s="340"/>
      <c r="D37" s="251"/>
      <c r="E37" s="360">
        <v>2023</v>
      </c>
      <c r="F37" s="251">
        <v>0.08</v>
      </c>
      <c r="G37" s="360">
        <v>2024</v>
      </c>
      <c r="H37" s="251"/>
      <c r="I37" s="360">
        <v>2025</v>
      </c>
      <c r="J37" s="251"/>
      <c r="K37" s="360">
        <v>2026</v>
      </c>
      <c r="L37" s="251"/>
      <c r="M37" s="360">
        <v>2027</v>
      </c>
    </row>
    <row r="38" spans="1:13" ht="15.75" customHeight="1">
      <c r="A38" s="1241"/>
      <c r="B38" s="1241"/>
      <c r="C38" s="340"/>
      <c r="D38" s="253" t="s">
        <v>943</v>
      </c>
      <c r="E38" s="253"/>
      <c r="F38" s="253" t="s">
        <v>944</v>
      </c>
      <c r="G38" s="253"/>
      <c r="H38" s="202" t="s">
        <v>945</v>
      </c>
      <c r="I38" s="202"/>
      <c r="J38" s="202" t="s">
        <v>946</v>
      </c>
      <c r="K38" s="253"/>
      <c r="L38" s="253" t="s">
        <v>947</v>
      </c>
      <c r="M38" s="374"/>
    </row>
    <row r="39" spans="1:13" ht="15.75" customHeight="1">
      <c r="A39" s="1241"/>
      <c r="B39" s="1241"/>
      <c r="C39" s="340"/>
      <c r="D39" s="251">
        <v>0.08</v>
      </c>
      <c r="E39" s="360">
        <v>2028</v>
      </c>
      <c r="F39" s="251"/>
      <c r="G39" s="360">
        <v>2029</v>
      </c>
      <c r="H39" s="251"/>
      <c r="I39" s="360">
        <v>2030</v>
      </c>
      <c r="J39" s="251"/>
      <c r="K39" s="360">
        <v>2031</v>
      </c>
      <c r="L39" s="251">
        <v>0.08</v>
      </c>
      <c r="M39" s="360">
        <v>2032</v>
      </c>
    </row>
    <row r="40" spans="1:13" ht="15.75" customHeight="1">
      <c r="A40" s="1241"/>
      <c r="B40" s="1241"/>
      <c r="C40" s="340"/>
      <c r="D40" s="253" t="s">
        <v>948</v>
      </c>
      <c r="E40" s="253"/>
      <c r="F40" s="253" t="s">
        <v>949</v>
      </c>
      <c r="G40" s="253"/>
      <c r="H40" s="202" t="s">
        <v>950</v>
      </c>
      <c r="I40" s="202"/>
      <c r="J40" s="202" t="s">
        <v>951</v>
      </c>
      <c r="K40" s="253"/>
      <c r="L40" s="253" t="s">
        <v>952</v>
      </c>
      <c r="M40" s="374"/>
    </row>
    <row r="41" spans="1:13" ht="15.75" customHeight="1">
      <c r="A41" s="1241"/>
      <c r="B41" s="1241"/>
      <c r="C41" s="340"/>
      <c r="D41" s="251"/>
      <c r="E41" s="360">
        <v>2033</v>
      </c>
      <c r="F41" s="251"/>
      <c r="G41" s="360">
        <v>2034</v>
      </c>
      <c r="H41" s="251"/>
      <c r="I41" s="360">
        <v>2035</v>
      </c>
      <c r="J41" s="251">
        <v>0.08</v>
      </c>
      <c r="K41" s="360">
        <v>2036</v>
      </c>
      <c r="L41" s="251"/>
      <c r="M41" s="360">
        <v>2037</v>
      </c>
    </row>
    <row r="42" spans="1:13" ht="15.75" customHeight="1">
      <c r="A42" s="1241"/>
      <c r="B42" s="1241"/>
      <c r="C42" s="340"/>
      <c r="D42" s="253" t="s">
        <v>953</v>
      </c>
      <c r="E42" s="140"/>
      <c r="F42" s="362" t="s">
        <v>954</v>
      </c>
      <c r="G42" s="140"/>
      <c r="H42" s="362" t="s">
        <v>955</v>
      </c>
      <c r="I42" s="140"/>
      <c r="J42" s="362" t="s">
        <v>957</v>
      </c>
      <c r="K42" s="140"/>
      <c r="L42" s="394"/>
      <c r="M42" s="374"/>
    </row>
    <row r="43" spans="1:13" ht="15.75" customHeight="1">
      <c r="A43" s="1241"/>
      <c r="B43" s="1241"/>
      <c r="C43" s="340"/>
      <c r="D43" s="251"/>
      <c r="E43" s="360">
        <v>2038</v>
      </c>
      <c r="F43" s="251"/>
      <c r="G43" s="360">
        <v>2039</v>
      </c>
      <c r="H43" s="251">
        <v>0.08</v>
      </c>
      <c r="I43" s="360">
        <v>2040</v>
      </c>
      <c r="J43" s="1257">
        <f>D37+F37+H37+J37+L37+D39+F39+H39+J39+L39+D41+F41+H41+J41+L41+D43+F43+H43</f>
        <v>0.4</v>
      </c>
      <c r="K43" s="1188"/>
      <c r="L43" s="394"/>
      <c r="M43" s="374"/>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306" t="s">
        <v>103</v>
      </c>
      <c r="H46" s="1183"/>
      <c r="I46" s="1183"/>
      <c r="J46" s="1234"/>
      <c r="K46" s="333" t="s">
        <v>960</v>
      </c>
      <c r="L46" s="1255" t="s">
        <v>1224</v>
      </c>
      <c r="M46" s="1234"/>
    </row>
    <row r="47" spans="1:13" ht="15.75" customHeight="1">
      <c r="A47" s="1241"/>
      <c r="B47" s="1241"/>
      <c r="C47" s="379"/>
      <c r="D47" s="260" t="s">
        <v>992</v>
      </c>
      <c r="E47" s="68"/>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455" t="s">
        <v>961</v>
      </c>
      <c r="C49" s="1448" t="s">
        <v>1516</v>
      </c>
      <c r="D49" s="1180"/>
      <c r="E49" s="1180"/>
      <c r="F49" s="1180"/>
      <c r="G49" s="1180"/>
      <c r="H49" s="1180"/>
      <c r="I49" s="1180"/>
      <c r="J49" s="1180"/>
      <c r="K49" s="1180"/>
      <c r="L49" s="1180"/>
      <c r="M49" s="1181"/>
    </row>
    <row r="50" spans="1:13" ht="15.75" customHeight="1">
      <c r="A50" s="1241"/>
      <c r="B50" s="455" t="s">
        <v>996</v>
      </c>
      <c r="C50" s="1398" t="s">
        <v>1517</v>
      </c>
      <c r="D50" s="1175"/>
      <c r="E50" s="1175"/>
      <c r="F50" s="1175"/>
      <c r="G50" s="1175"/>
      <c r="H50" s="1175"/>
      <c r="I50" s="1175"/>
      <c r="J50" s="1175"/>
      <c r="K50" s="1175"/>
      <c r="L50" s="1175"/>
      <c r="M50" s="1188"/>
    </row>
    <row r="51" spans="1:13" ht="15.75" customHeight="1">
      <c r="A51" s="1241"/>
      <c r="B51" s="455" t="s">
        <v>965</v>
      </c>
      <c r="C51" s="1312" t="s">
        <v>1243</v>
      </c>
      <c r="D51" s="1175"/>
      <c r="E51" s="1175"/>
      <c r="F51" s="1175"/>
      <c r="G51" s="1175"/>
      <c r="H51" s="1175"/>
      <c r="I51" s="1175"/>
      <c r="J51" s="1175"/>
      <c r="K51" s="1175"/>
      <c r="L51" s="1175"/>
      <c r="M51" s="1188"/>
    </row>
    <row r="52" spans="1:13" ht="15.75" customHeight="1">
      <c r="A52" s="1241"/>
      <c r="B52" s="455" t="s">
        <v>966</v>
      </c>
      <c r="C52" s="1339">
        <v>2021</v>
      </c>
      <c r="D52" s="1175"/>
      <c r="E52" s="1175"/>
      <c r="F52" s="1175"/>
      <c r="G52" s="1175"/>
      <c r="H52" s="1175"/>
      <c r="I52" s="1175"/>
      <c r="J52" s="1175"/>
      <c r="K52" s="1175"/>
      <c r="L52" s="1175"/>
      <c r="M52" s="1188"/>
    </row>
    <row r="53" spans="1:13" ht="15.75" customHeight="1">
      <c r="A53" s="1242" t="s">
        <v>250</v>
      </c>
      <c r="B53" s="290" t="s">
        <v>968</v>
      </c>
      <c r="C53" s="1257" t="s">
        <v>378</v>
      </c>
      <c r="D53" s="1175"/>
      <c r="E53" s="1175"/>
      <c r="F53" s="1175"/>
      <c r="G53" s="1175"/>
      <c r="H53" s="1175"/>
      <c r="I53" s="1175"/>
      <c r="J53" s="1175"/>
      <c r="K53" s="1175"/>
      <c r="L53" s="1175"/>
      <c r="M53" s="1188"/>
    </row>
    <row r="54" spans="1:13" ht="15.75" customHeight="1">
      <c r="A54" s="1241"/>
      <c r="B54" s="290" t="s">
        <v>969</v>
      </c>
      <c r="C54" s="1257" t="s">
        <v>970</v>
      </c>
      <c r="D54" s="1175"/>
      <c r="E54" s="1175"/>
      <c r="F54" s="1175"/>
      <c r="G54" s="1175"/>
      <c r="H54" s="1175"/>
      <c r="I54" s="1175"/>
      <c r="J54" s="1175"/>
      <c r="K54" s="1175"/>
      <c r="L54" s="1175"/>
      <c r="M54" s="1188"/>
    </row>
    <row r="55" spans="1:13" ht="15.75" customHeight="1">
      <c r="A55" s="1241"/>
      <c r="B55" s="290" t="s">
        <v>971</v>
      </c>
      <c r="C55" s="1257" t="s">
        <v>60</v>
      </c>
      <c r="D55" s="1175"/>
      <c r="E55" s="1175"/>
      <c r="F55" s="1175"/>
      <c r="G55" s="1175"/>
      <c r="H55" s="1175"/>
      <c r="I55" s="1175"/>
      <c r="J55" s="1175"/>
      <c r="K55" s="1175"/>
      <c r="L55" s="1175"/>
      <c r="M55" s="1188"/>
    </row>
    <row r="56" spans="1:13" ht="15.75" customHeight="1">
      <c r="A56" s="1241"/>
      <c r="B56" s="607" t="s">
        <v>972</v>
      </c>
      <c r="C56" s="1257" t="s">
        <v>377</v>
      </c>
      <c r="D56" s="1175"/>
      <c r="E56" s="1175"/>
      <c r="F56" s="1175"/>
      <c r="G56" s="1175"/>
      <c r="H56" s="1175"/>
      <c r="I56" s="1175"/>
      <c r="J56" s="1175"/>
      <c r="K56" s="1175"/>
      <c r="L56" s="1175"/>
      <c r="M56" s="1188"/>
    </row>
    <row r="57" spans="1:13" ht="15.75" customHeight="1">
      <c r="A57" s="1241"/>
      <c r="B57" s="290" t="s">
        <v>973</v>
      </c>
      <c r="C57" s="1473" t="s">
        <v>380</v>
      </c>
      <c r="D57" s="1175"/>
      <c r="E57" s="1175"/>
      <c r="F57" s="1175"/>
      <c r="G57" s="1175"/>
      <c r="H57" s="1175"/>
      <c r="I57" s="1175"/>
      <c r="J57" s="1175"/>
      <c r="K57" s="1175"/>
      <c r="L57" s="1175"/>
      <c r="M57" s="1188"/>
    </row>
    <row r="58" spans="1:13" ht="15.75" customHeight="1">
      <c r="A58" s="1243"/>
      <c r="B58" s="290" t="s">
        <v>974</v>
      </c>
      <c r="C58" s="1257" t="s">
        <v>975</v>
      </c>
      <c r="D58" s="1175"/>
      <c r="E58" s="1175"/>
      <c r="F58" s="1175"/>
      <c r="G58" s="1175"/>
      <c r="H58" s="1175"/>
      <c r="I58" s="1175"/>
      <c r="J58" s="1175"/>
      <c r="K58" s="1175"/>
      <c r="L58" s="1175"/>
      <c r="M58" s="1188"/>
    </row>
    <row r="59" spans="1:13" ht="15.75" customHeight="1">
      <c r="A59" s="1242" t="s">
        <v>976</v>
      </c>
      <c r="B59" s="240" t="s">
        <v>977</v>
      </c>
      <c r="C59" s="1258" t="s">
        <v>1038</v>
      </c>
      <c r="D59" s="1175"/>
      <c r="E59" s="1175"/>
      <c r="F59" s="1175"/>
      <c r="G59" s="1175"/>
      <c r="H59" s="1175"/>
      <c r="I59" s="1175"/>
      <c r="J59" s="1175"/>
      <c r="K59" s="1175"/>
      <c r="L59" s="1175"/>
      <c r="M59" s="1188"/>
    </row>
    <row r="60" spans="1:13" ht="30" customHeight="1">
      <c r="A60" s="1241"/>
      <c r="B60" s="240" t="s">
        <v>979</v>
      </c>
      <c r="C60" s="1258" t="s">
        <v>980</v>
      </c>
      <c r="D60" s="1175"/>
      <c r="E60" s="1175"/>
      <c r="F60" s="1175"/>
      <c r="G60" s="1175"/>
      <c r="H60" s="1175"/>
      <c r="I60" s="1175"/>
      <c r="J60" s="1175"/>
      <c r="K60" s="1175"/>
      <c r="L60" s="1175"/>
      <c r="M60" s="1188"/>
    </row>
    <row r="61" spans="1:13" ht="30" customHeight="1">
      <c r="A61" s="1241"/>
      <c r="B61" s="608" t="s">
        <v>297</v>
      </c>
      <c r="C61" s="1258"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3">
    <mergeCell ref="A53:A58"/>
    <mergeCell ref="A59:A61"/>
    <mergeCell ref="C58:M58"/>
    <mergeCell ref="C59:M59"/>
    <mergeCell ref="C60:M60"/>
    <mergeCell ref="C61:M61"/>
    <mergeCell ref="C62:M62"/>
    <mergeCell ref="F46:F47"/>
    <mergeCell ref="G46:J47"/>
    <mergeCell ref="L46:M47"/>
    <mergeCell ref="C49:M49"/>
    <mergeCell ref="C57:M57"/>
    <mergeCell ref="C50:M50"/>
    <mergeCell ref="C51:M51"/>
    <mergeCell ref="C52:M52"/>
    <mergeCell ref="C53:M53"/>
    <mergeCell ref="C54:M54"/>
    <mergeCell ref="C55:M55"/>
    <mergeCell ref="C56:M56"/>
    <mergeCell ref="C16:M16"/>
    <mergeCell ref="C17:M17"/>
    <mergeCell ref="F14:M14"/>
    <mergeCell ref="J30:K30"/>
    <mergeCell ref="J43:K43"/>
    <mergeCell ref="C11:M11"/>
    <mergeCell ref="C12:M12"/>
    <mergeCell ref="C13:M13"/>
    <mergeCell ref="C14:D14"/>
    <mergeCell ref="C15:M15"/>
    <mergeCell ref="C9:G9"/>
    <mergeCell ref="I9:J9"/>
    <mergeCell ref="C10:D10"/>
    <mergeCell ref="F10:G10"/>
    <mergeCell ref="I10:J10"/>
    <mergeCell ref="C6:M6"/>
    <mergeCell ref="I7:M7"/>
    <mergeCell ref="C8:M8"/>
    <mergeCell ref="C7:D7"/>
    <mergeCell ref="E7:G7"/>
    <mergeCell ref="C2:M2"/>
    <mergeCell ref="C3:M3"/>
    <mergeCell ref="F4:G4"/>
    <mergeCell ref="I4:M4"/>
    <mergeCell ref="C5:M5"/>
    <mergeCell ref="B35:B44"/>
    <mergeCell ref="B45:B48"/>
    <mergeCell ref="A2:A15"/>
    <mergeCell ref="B8:B10"/>
    <mergeCell ref="B14:B15"/>
    <mergeCell ref="A16:A52"/>
    <mergeCell ref="B18:B24"/>
    <mergeCell ref="B25:B28"/>
    <mergeCell ref="B32:B34"/>
  </mergeCells>
  <dataValidations count="1">
    <dataValidation type="list" allowBlank="1" showErrorMessage="1" sqref="I7" xr:uid="{00000000-0002-0000-3200-000003000000}">
      <formula1>INDIRECT($C$7)</formula1>
    </dataValidation>
  </dataValidations>
  <hyperlinks>
    <hyperlink ref="B2" location="'Plan de acción'!A1" display="Nombre del indicador" xr:uid="{00000000-0004-0000-3200-000000000000}"/>
    <hyperlink ref="C57" r:id="rId1" xr:uid="{00000000-0004-0000-32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200-000000000000}">
          <x14:formula1>
            <xm:f>Desplegables!$I$4:$I$18</xm:f>
          </x14:formula1>
          <xm:sqref>C7</xm:sqref>
        </x14:dataValidation>
        <x14:dataValidation type="list" allowBlank="1" showErrorMessage="1" xr:uid="{00000000-0002-0000-3200-000001000000}">
          <x14:formula1>
            <xm:f>Desplegables!$L$24:$L$39</xm:f>
          </x14:formula1>
          <xm:sqref>C14</xm:sqref>
        </x14:dataValidation>
        <x14:dataValidation type="list" allowBlank="1" showErrorMessage="1" xr:uid="{00000000-0002-0000-3200-000002000000}">
          <x14:formula1>
            <xm:f>Desplegables!$B$45:$B$46</xm:f>
          </x14:formula1>
          <xm:sqref>C4</xm:sqref>
        </x14:dataValidation>
        <x14:dataValidation type="list" allowBlank="1" showErrorMessage="1" xr:uid="{00000000-0002-0000-3200-000004000000}">
          <x14:formula1>
            <xm:f>Desplegables!$B$50:$B$52</xm:f>
          </x14:formula1>
          <xm:sqref>G46</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396"/>
      <c r="B1" s="397" t="s">
        <v>1518</v>
      </c>
      <c r="C1" s="398"/>
      <c r="D1" s="398"/>
      <c r="E1" s="398"/>
      <c r="F1" s="398"/>
      <c r="G1" s="398"/>
      <c r="H1" s="398"/>
      <c r="I1" s="398"/>
      <c r="J1" s="398"/>
      <c r="K1" s="398"/>
      <c r="L1" s="398"/>
      <c r="M1" s="399"/>
    </row>
    <row r="2" spans="1:13" ht="15.75" customHeight="1">
      <c r="A2" s="1328" t="s">
        <v>890</v>
      </c>
      <c r="B2" s="757" t="s">
        <v>891</v>
      </c>
      <c r="C2" s="1350" t="s">
        <v>679</v>
      </c>
      <c r="D2" s="1175"/>
      <c r="E2" s="1175"/>
      <c r="F2" s="1175"/>
      <c r="G2" s="1175"/>
      <c r="H2" s="1175"/>
      <c r="I2" s="1175"/>
      <c r="J2" s="1175"/>
      <c r="K2" s="1175"/>
      <c r="L2" s="1175"/>
      <c r="M2" s="1188"/>
    </row>
    <row r="3" spans="1:13" ht="15.75" customHeight="1">
      <c r="A3" s="1329"/>
      <c r="B3" s="758" t="s">
        <v>982</v>
      </c>
      <c r="C3" s="1350" t="s">
        <v>1519</v>
      </c>
      <c r="D3" s="1175"/>
      <c r="E3" s="1175"/>
      <c r="F3" s="1175"/>
      <c r="G3" s="1175"/>
      <c r="H3" s="1175"/>
      <c r="I3" s="1175"/>
      <c r="J3" s="1175"/>
      <c r="K3" s="1175"/>
      <c r="L3" s="1175"/>
      <c r="M3" s="1188"/>
    </row>
    <row r="4" spans="1:13" ht="15.75" customHeight="1">
      <c r="A4" s="1329"/>
      <c r="B4" s="401" t="s">
        <v>293</v>
      </c>
      <c r="C4" s="510" t="s">
        <v>95</v>
      </c>
      <c r="D4" s="510"/>
      <c r="E4" s="519"/>
      <c r="F4" s="1351" t="s">
        <v>896</v>
      </c>
      <c r="G4" s="1188"/>
      <c r="H4" s="511"/>
      <c r="I4" s="512"/>
      <c r="J4" s="512"/>
      <c r="K4" s="512"/>
      <c r="L4" s="512"/>
      <c r="M4" s="511"/>
    </row>
    <row r="5" spans="1:13" ht="15.75" customHeight="1">
      <c r="A5" s="1329"/>
      <c r="B5" s="759" t="s">
        <v>898</v>
      </c>
      <c r="C5" s="510"/>
      <c r="D5" s="512"/>
      <c r="E5" s="512"/>
      <c r="F5" s="512"/>
      <c r="G5" s="512"/>
      <c r="H5" s="512"/>
      <c r="I5" s="512"/>
      <c r="J5" s="512"/>
      <c r="K5" s="512"/>
      <c r="L5" s="512"/>
      <c r="M5" s="511"/>
    </row>
    <row r="6" spans="1:13" ht="15.75" customHeight="1">
      <c r="A6" s="1329"/>
      <c r="B6" s="759" t="s">
        <v>900</v>
      </c>
      <c r="C6" s="510"/>
      <c r="D6" s="512"/>
      <c r="E6" s="512"/>
      <c r="F6" s="512"/>
      <c r="G6" s="512"/>
      <c r="H6" s="512"/>
      <c r="I6" s="512"/>
      <c r="J6" s="512"/>
      <c r="K6" s="512"/>
      <c r="L6" s="512"/>
      <c r="M6" s="511"/>
    </row>
    <row r="7" spans="1:13" ht="15.75" customHeight="1">
      <c r="A7" s="1329"/>
      <c r="B7" s="400" t="s">
        <v>902</v>
      </c>
      <c r="C7" s="1350" t="s">
        <v>342</v>
      </c>
      <c r="D7" s="1175"/>
      <c r="E7" s="513"/>
      <c r="F7" s="513"/>
      <c r="G7" s="514"/>
      <c r="H7" s="515" t="s">
        <v>297</v>
      </c>
      <c r="I7" s="1494" t="s">
        <v>46</v>
      </c>
      <c r="J7" s="1175"/>
      <c r="K7" s="1175"/>
      <c r="L7" s="1175"/>
      <c r="M7" s="1188"/>
    </row>
    <row r="8" spans="1:13" ht="15.75" customHeight="1">
      <c r="A8" s="1329"/>
      <c r="B8" s="1491" t="s">
        <v>903</v>
      </c>
      <c r="C8" s="516"/>
      <c r="D8" s="402"/>
      <c r="E8" s="517"/>
      <c r="F8" s="517"/>
      <c r="G8" s="517"/>
      <c r="H8" s="517"/>
      <c r="I8" s="402"/>
      <c r="J8" s="402"/>
      <c r="K8" s="402"/>
      <c r="L8" s="13"/>
      <c r="M8" s="518"/>
    </row>
    <row r="9" spans="1:13" ht="15.75" customHeight="1">
      <c r="A9" s="1329"/>
      <c r="B9" s="1329"/>
      <c r="C9" s="760" t="s">
        <v>863</v>
      </c>
      <c r="D9" s="761"/>
      <c r="E9" s="761"/>
      <c r="F9" s="1214"/>
      <c r="G9" s="1196"/>
      <c r="H9" s="402"/>
      <c r="I9" s="1214"/>
      <c r="J9" s="1196"/>
      <c r="K9" s="402"/>
      <c r="L9" s="13"/>
      <c r="M9" s="518"/>
    </row>
    <row r="10" spans="1:13" ht="15.75" customHeight="1">
      <c r="A10" s="1329"/>
      <c r="B10" s="1495"/>
      <c r="C10" s="1358" t="s">
        <v>297</v>
      </c>
      <c r="D10" s="1180"/>
      <c r="E10" s="419"/>
      <c r="F10" s="1357" t="s">
        <v>297</v>
      </c>
      <c r="G10" s="1180"/>
      <c r="H10" s="419"/>
      <c r="I10" s="1357" t="s">
        <v>297</v>
      </c>
      <c r="J10" s="1180"/>
      <c r="K10" s="419"/>
      <c r="L10" s="432"/>
      <c r="M10" s="519"/>
    </row>
    <row r="11" spans="1:13" ht="15.75" customHeight="1">
      <c r="A11" s="1329"/>
      <c r="B11" s="758" t="s">
        <v>905</v>
      </c>
      <c r="C11" s="1343" t="s">
        <v>1520</v>
      </c>
      <c r="D11" s="1175"/>
      <c r="E11" s="1175"/>
      <c r="F11" s="1175"/>
      <c r="G11" s="1175"/>
      <c r="H11" s="1175"/>
      <c r="I11" s="1175"/>
      <c r="J11" s="1175"/>
      <c r="K11" s="1175"/>
      <c r="L11" s="1175"/>
      <c r="M11" s="1188"/>
    </row>
    <row r="12" spans="1:13" ht="98.25" customHeight="1">
      <c r="A12" s="1329"/>
      <c r="B12" s="758" t="s">
        <v>985</v>
      </c>
      <c r="C12" s="1496" t="s">
        <v>1521</v>
      </c>
      <c r="D12" s="1175"/>
      <c r="E12" s="1175"/>
      <c r="F12" s="1175"/>
      <c r="G12" s="1175"/>
      <c r="H12" s="1175"/>
      <c r="I12" s="1175"/>
      <c r="J12" s="1175"/>
      <c r="K12" s="1175"/>
      <c r="L12" s="1175"/>
      <c r="M12" s="1188"/>
    </row>
    <row r="13" spans="1:13" ht="15.75" customHeight="1">
      <c r="A13" s="1329"/>
      <c r="B13" s="758" t="s">
        <v>987</v>
      </c>
      <c r="C13" s="1343" t="s">
        <v>1522</v>
      </c>
      <c r="D13" s="1175"/>
      <c r="E13" s="1175"/>
      <c r="F13" s="1175"/>
      <c r="G13" s="1175"/>
      <c r="H13" s="1175"/>
      <c r="I13" s="1175"/>
      <c r="J13" s="1175"/>
      <c r="K13" s="1175"/>
      <c r="L13" s="1175"/>
      <c r="M13" s="1188"/>
    </row>
    <row r="14" spans="1:13" ht="15.75" customHeight="1">
      <c r="A14" s="1329"/>
      <c r="B14" s="1491" t="s">
        <v>989</v>
      </c>
      <c r="C14" s="1343" t="s">
        <v>57</v>
      </c>
      <c r="D14" s="1175"/>
      <c r="E14" s="520" t="s">
        <v>108</v>
      </c>
      <c r="F14" s="1318" t="s">
        <v>1523</v>
      </c>
      <c r="G14" s="1252"/>
      <c r="H14" s="1252"/>
      <c r="I14" s="1252"/>
      <c r="J14" s="1252"/>
      <c r="K14" s="1252"/>
      <c r="L14" s="1252"/>
      <c r="M14" s="1260"/>
    </row>
    <row r="15" spans="1:13" ht="15.75" customHeight="1">
      <c r="A15" s="1331"/>
      <c r="B15" s="1331"/>
      <c r="C15" s="1346"/>
      <c r="D15" s="1175"/>
      <c r="E15" s="1175"/>
      <c r="F15" s="1175"/>
      <c r="G15" s="1175"/>
      <c r="H15" s="1175"/>
      <c r="I15" s="1175"/>
      <c r="J15" s="1175"/>
      <c r="K15" s="1175"/>
      <c r="L15" s="1175"/>
      <c r="M15" s="1188"/>
    </row>
    <row r="16" spans="1:13" ht="15.75" customHeight="1">
      <c r="A16" s="1338" t="s">
        <v>238</v>
      </c>
      <c r="B16" s="762" t="s">
        <v>282</v>
      </c>
      <c r="C16" s="1346" t="s">
        <v>1</v>
      </c>
      <c r="D16" s="1175"/>
      <c r="E16" s="1175"/>
      <c r="F16" s="1175"/>
      <c r="G16" s="1175"/>
      <c r="H16" s="1175"/>
      <c r="I16" s="1175"/>
      <c r="J16" s="1175"/>
      <c r="K16" s="1175"/>
      <c r="L16" s="1175"/>
      <c r="M16" s="1188"/>
    </row>
    <row r="17" spans="1:13" ht="15.75" customHeight="1">
      <c r="A17" s="1329"/>
      <c r="B17" s="762" t="s">
        <v>990</v>
      </c>
      <c r="C17" s="1346" t="s">
        <v>1524</v>
      </c>
      <c r="D17" s="1175"/>
      <c r="E17" s="1175"/>
      <c r="F17" s="1175"/>
      <c r="G17" s="1175"/>
      <c r="H17" s="1175"/>
      <c r="I17" s="1175"/>
      <c r="J17" s="1175"/>
      <c r="K17" s="1175"/>
      <c r="L17" s="1175"/>
      <c r="M17" s="1188"/>
    </row>
    <row r="18" spans="1:13" ht="8.25" customHeight="1">
      <c r="A18" s="1329"/>
      <c r="B18" s="1324" t="s">
        <v>908</v>
      </c>
      <c r="C18" s="521"/>
      <c r="D18" s="522"/>
      <c r="E18" s="522"/>
      <c r="F18" s="522"/>
      <c r="G18" s="522"/>
      <c r="H18" s="522"/>
      <c r="I18" s="522"/>
      <c r="J18" s="522"/>
      <c r="K18" s="522"/>
      <c r="L18" s="522"/>
      <c r="M18" s="523"/>
    </row>
    <row r="19" spans="1:13" ht="9" customHeight="1">
      <c r="A19" s="1329"/>
      <c r="B19" s="1245"/>
      <c r="C19" s="521"/>
      <c r="D19" s="524"/>
      <c r="E19" s="522"/>
      <c r="F19" s="524"/>
      <c r="G19" s="522"/>
      <c r="H19" s="524"/>
      <c r="I19" s="522"/>
      <c r="J19" s="524"/>
      <c r="K19" s="522"/>
      <c r="L19" s="522"/>
      <c r="M19" s="523"/>
    </row>
    <row r="20" spans="1:13" ht="15.75" customHeight="1">
      <c r="A20" s="1329"/>
      <c r="B20" s="1245"/>
      <c r="C20" s="525" t="s">
        <v>909</v>
      </c>
      <c r="D20" s="526"/>
      <c r="E20" s="527" t="s">
        <v>910</v>
      </c>
      <c r="F20" s="526"/>
      <c r="G20" s="527" t="s">
        <v>911</v>
      </c>
      <c r="H20" s="526"/>
      <c r="I20" s="527" t="s">
        <v>912</v>
      </c>
      <c r="J20" s="526"/>
      <c r="K20" s="527"/>
      <c r="L20" s="527"/>
      <c r="M20" s="523"/>
    </row>
    <row r="21" spans="1:13" ht="15.75" customHeight="1">
      <c r="A21" s="1329"/>
      <c r="B21" s="1245"/>
      <c r="C21" s="525" t="s">
        <v>913</v>
      </c>
      <c r="D21" s="528"/>
      <c r="E21" s="527" t="s">
        <v>914</v>
      </c>
      <c r="F21" s="526"/>
      <c r="G21" s="527" t="s">
        <v>915</v>
      </c>
      <c r="H21" s="526"/>
      <c r="I21" s="527"/>
      <c r="J21" s="522"/>
      <c r="K21" s="527"/>
      <c r="L21" s="527"/>
      <c r="M21" s="523"/>
    </row>
    <row r="22" spans="1:13" ht="15.75" customHeight="1">
      <c r="A22" s="1329"/>
      <c r="B22" s="1245"/>
      <c r="C22" s="525" t="s">
        <v>916</v>
      </c>
      <c r="D22" s="528"/>
      <c r="E22" s="527" t="s">
        <v>917</v>
      </c>
      <c r="F22" s="528"/>
      <c r="G22" s="527"/>
      <c r="H22" s="522"/>
      <c r="I22" s="527"/>
      <c r="J22" s="522"/>
      <c r="K22" s="527"/>
      <c r="L22" s="527"/>
      <c r="M22" s="523"/>
    </row>
    <row r="23" spans="1:13" ht="15.75" customHeight="1">
      <c r="A23" s="1329"/>
      <c r="B23" s="1245"/>
      <c r="C23" s="525" t="s">
        <v>105</v>
      </c>
      <c r="D23" s="526" t="s">
        <v>992</v>
      </c>
      <c r="E23" s="527" t="s">
        <v>919</v>
      </c>
      <c r="F23" s="1492" t="s">
        <v>1072</v>
      </c>
      <c r="G23" s="1195"/>
      <c r="H23" s="1195"/>
      <c r="I23" s="1195"/>
      <c r="J23" s="1195"/>
      <c r="K23" s="1195"/>
      <c r="L23" s="1195"/>
      <c r="M23" s="1206"/>
    </row>
    <row r="24" spans="1:13" ht="9.75" customHeight="1">
      <c r="A24" s="1329"/>
      <c r="B24" s="1246"/>
      <c r="C24" s="531"/>
      <c r="D24" s="529"/>
      <c r="E24" s="529"/>
      <c r="F24" s="529"/>
      <c r="G24" s="529"/>
      <c r="H24" s="529"/>
      <c r="I24" s="529"/>
      <c r="J24" s="529"/>
      <c r="K24" s="529"/>
      <c r="L24" s="529"/>
      <c r="M24" s="530"/>
    </row>
    <row r="25" spans="1:13" ht="15.75" customHeight="1">
      <c r="A25" s="1329"/>
      <c r="B25" s="1324" t="s">
        <v>921</v>
      </c>
      <c r="C25" s="521"/>
      <c r="D25" s="522"/>
      <c r="E25" s="522"/>
      <c r="F25" s="522"/>
      <c r="G25" s="522"/>
      <c r="H25" s="522"/>
      <c r="I25" s="522"/>
      <c r="J25" s="522"/>
      <c r="K25" s="522"/>
      <c r="L25" s="522"/>
      <c r="M25" s="523"/>
    </row>
    <row r="26" spans="1:13" ht="15.75" customHeight="1">
      <c r="A26" s="1329"/>
      <c r="B26" s="1245"/>
      <c r="C26" s="525" t="s">
        <v>922</v>
      </c>
      <c r="D26" s="532"/>
      <c r="E26" s="533"/>
      <c r="F26" s="527" t="s">
        <v>923</v>
      </c>
      <c r="G26" s="534"/>
      <c r="H26" s="533"/>
      <c r="I26" s="527" t="s">
        <v>924</v>
      </c>
      <c r="J26" s="534" t="s">
        <v>918</v>
      </c>
      <c r="K26" s="533"/>
      <c r="L26" s="522"/>
      <c r="M26" s="523"/>
    </row>
    <row r="27" spans="1:13" ht="15.75" customHeight="1">
      <c r="A27" s="1329"/>
      <c r="B27" s="1245"/>
      <c r="C27" s="525" t="s">
        <v>925</v>
      </c>
      <c r="D27" s="526"/>
      <c r="E27" s="522"/>
      <c r="F27" s="527" t="s">
        <v>926</v>
      </c>
      <c r="G27" s="526"/>
      <c r="H27" s="522"/>
      <c r="I27" s="527"/>
      <c r="J27" s="522"/>
      <c r="K27" s="533"/>
      <c r="L27" s="522"/>
      <c r="M27" s="523"/>
    </row>
    <row r="28" spans="1:13" ht="15.75" customHeight="1">
      <c r="A28" s="1329"/>
      <c r="B28" s="1246"/>
      <c r="C28" s="535"/>
      <c r="D28" s="524"/>
      <c r="E28" s="524"/>
      <c r="F28" s="524"/>
      <c r="G28" s="524"/>
      <c r="H28" s="524"/>
      <c r="I28" s="524"/>
      <c r="J28" s="524"/>
      <c r="K28" s="524"/>
      <c r="L28" s="524"/>
      <c r="M28" s="536"/>
    </row>
    <row r="29" spans="1:13" ht="15.75" customHeight="1">
      <c r="A29" s="1329"/>
      <c r="B29" s="434" t="s">
        <v>928</v>
      </c>
      <c r="C29" s="537"/>
      <c r="D29" s="533"/>
      <c r="E29" s="533"/>
      <c r="F29" s="533"/>
      <c r="G29" s="533"/>
      <c r="H29" s="533"/>
      <c r="I29" s="533"/>
      <c r="J29" s="533"/>
      <c r="K29" s="533"/>
      <c r="L29" s="533"/>
      <c r="M29" s="538"/>
    </row>
    <row r="30" spans="1:13" ht="15.75" customHeight="1">
      <c r="A30" s="1329"/>
      <c r="B30" s="434"/>
      <c r="C30" s="539" t="s">
        <v>929</v>
      </c>
      <c r="D30" s="763" t="s">
        <v>509</v>
      </c>
      <c r="E30" s="533"/>
      <c r="F30" s="527" t="s">
        <v>930</v>
      </c>
      <c r="G30" s="532" t="s">
        <v>509</v>
      </c>
      <c r="H30" s="533"/>
      <c r="I30" s="527" t="s">
        <v>931</v>
      </c>
      <c r="J30" s="1493" t="s">
        <v>509</v>
      </c>
      <c r="K30" s="1175"/>
      <c r="L30" s="1188"/>
      <c r="M30" s="538"/>
    </row>
    <row r="31" spans="1:13" ht="15.75" customHeight="1">
      <c r="A31" s="1329"/>
      <c r="B31" s="401"/>
      <c r="C31" s="531"/>
      <c r="D31" s="529"/>
      <c r="E31" s="529"/>
      <c r="F31" s="529"/>
      <c r="G31" s="529"/>
      <c r="H31" s="529"/>
      <c r="I31" s="529"/>
      <c r="J31" s="529"/>
      <c r="K31" s="529"/>
      <c r="L31" s="529"/>
      <c r="M31" s="530"/>
    </row>
    <row r="32" spans="1:13" ht="15.75" customHeight="1">
      <c r="A32" s="1329"/>
      <c r="B32" s="1324" t="s">
        <v>933</v>
      </c>
      <c r="C32" s="542"/>
      <c r="D32" s="543"/>
      <c r="E32" s="543"/>
      <c r="F32" s="543"/>
      <c r="G32" s="543"/>
      <c r="H32" s="543"/>
      <c r="I32" s="543"/>
      <c r="J32" s="543"/>
      <c r="K32" s="543"/>
      <c r="L32" s="522"/>
      <c r="M32" s="523"/>
    </row>
    <row r="33" spans="1:13" ht="15.75" customHeight="1">
      <c r="A33" s="1329"/>
      <c r="B33" s="1245"/>
      <c r="C33" s="537" t="s">
        <v>934</v>
      </c>
      <c r="D33" s="544">
        <v>2023</v>
      </c>
      <c r="E33" s="543"/>
      <c r="F33" s="533" t="s">
        <v>935</v>
      </c>
      <c r="G33" s="764" t="s">
        <v>994</v>
      </c>
      <c r="H33" s="543"/>
      <c r="I33" s="527"/>
      <c r="J33" s="543"/>
      <c r="K33" s="543"/>
      <c r="L33" s="522"/>
      <c r="M33" s="523"/>
    </row>
    <row r="34" spans="1:13" ht="15.75" customHeight="1">
      <c r="A34" s="1329"/>
      <c r="B34" s="1246"/>
      <c r="C34" s="531"/>
      <c r="D34" s="546"/>
      <c r="E34" s="547"/>
      <c r="F34" s="529"/>
      <c r="G34" s="547"/>
      <c r="H34" s="547"/>
      <c r="I34" s="548"/>
      <c r="J34" s="547"/>
      <c r="K34" s="547"/>
      <c r="L34" s="524"/>
      <c r="M34" s="536"/>
    </row>
    <row r="35" spans="1:13" ht="15.75" customHeight="1">
      <c r="A35" s="1329"/>
      <c r="B35" s="1324" t="s">
        <v>937</v>
      </c>
      <c r="C35" s="549"/>
      <c r="D35" s="550"/>
      <c r="E35" s="550"/>
      <c r="F35" s="550"/>
      <c r="G35" s="550"/>
      <c r="H35" s="550"/>
      <c r="I35" s="550"/>
      <c r="J35" s="550"/>
      <c r="K35" s="550"/>
      <c r="L35" s="550"/>
      <c r="M35" s="551"/>
    </row>
    <row r="36" spans="1:13" ht="15.75" customHeight="1">
      <c r="A36" s="1329"/>
      <c r="B36" s="1245"/>
      <c r="C36" s="525"/>
      <c r="D36" s="533" t="s">
        <v>938</v>
      </c>
      <c r="E36" s="533"/>
      <c r="F36" s="533" t="s">
        <v>939</v>
      </c>
      <c r="G36" s="533"/>
      <c r="H36" s="533" t="s">
        <v>940</v>
      </c>
      <c r="I36" s="533"/>
      <c r="J36" s="533" t="s">
        <v>941</v>
      </c>
      <c r="K36" s="533"/>
      <c r="L36" s="533" t="s">
        <v>942</v>
      </c>
      <c r="M36" s="551"/>
    </row>
    <row r="37" spans="1:13" ht="15.75" customHeight="1">
      <c r="A37" s="1329"/>
      <c r="B37" s="1245"/>
      <c r="C37" s="525"/>
      <c r="D37" s="765">
        <v>0.1</v>
      </c>
      <c r="E37" s="766">
        <v>2023</v>
      </c>
      <c r="F37" s="767">
        <v>0.1</v>
      </c>
      <c r="G37" s="766">
        <v>2024</v>
      </c>
      <c r="H37" s="767">
        <v>0.1</v>
      </c>
      <c r="I37" s="766">
        <v>2025</v>
      </c>
      <c r="J37" s="767">
        <v>0.1</v>
      </c>
      <c r="K37" s="766">
        <v>2026</v>
      </c>
      <c r="L37" s="767">
        <v>0.1</v>
      </c>
      <c r="M37" s="766">
        <v>2027</v>
      </c>
    </row>
    <row r="38" spans="1:13" ht="15.75" customHeight="1">
      <c r="A38" s="1329"/>
      <c r="B38" s="1245"/>
      <c r="C38" s="525"/>
      <c r="D38" s="533" t="s">
        <v>943</v>
      </c>
      <c r="E38" s="533"/>
      <c r="F38" s="533" t="s">
        <v>944</v>
      </c>
      <c r="G38" s="533"/>
      <c r="H38" s="533" t="s">
        <v>945</v>
      </c>
      <c r="I38" s="533"/>
      <c r="J38" s="533" t="s">
        <v>946</v>
      </c>
      <c r="K38" s="533"/>
      <c r="L38" s="533" t="s">
        <v>947</v>
      </c>
      <c r="M38" s="523"/>
    </row>
    <row r="39" spans="1:13" ht="15.75" customHeight="1">
      <c r="A39" s="1329"/>
      <c r="B39" s="1245"/>
      <c r="C39" s="525"/>
      <c r="D39" s="765">
        <v>0.1</v>
      </c>
      <c r="E39" s="766">
        <v>2028</v>
      </c>
      <c r="F39" s="767">
        <v>0.1</v>
      </c>
      <c r="G39" s="766">
        <v>2029</v>
      </c>
      <c r="H39" s="767">
        <v>0.1</v>
      </c>
      <c r="I39" s="766">
        <v>2030</v>
      </c>
      <c r="J39" s="767">
        <v>0.1</v>
      </c>
      <c r="K39" s="766">
        <v>2031</v>
      </c>
      <c r="L39" s="767">
        <v>0.1</v>
      </c>
      <c r="M39" s="766">
        <v>2032</v>
      </c>
    </row>
    <row r="40" spans="1:13" ht="15.75" customHeight="1">
      <c r="A40" s="1329"/>
      <c r="B40" s="1245"/>
      <c r="C40" s="525"/>
      <c r="D40" s="533" t="s">
        <v>948</v>
      </c>
      <c r="E40" s="533"/>
      <c r="F40" s="533" t="s">
        <v>949</v>
      </c>
      <c r="G40" s="533"/>
      <c r="H40" s="533" t="s">
        <v>950</v>
      </c>
      <c r="I40" s="533"/>
      <c r="J40" s="533" t="s">
        <v>951</v>
      </c>
      <c r="K40" s="533"/>
      <c r="L40" s="533" t="s">
        <v>952</v>
      </c>
      <c r="M40" s="523"/>
    </row>
    <row r="41" spans="1:13" ht="15.75" customHeight="1">
      <c r="A41" s="1329"/>
      <c r="B41" s="1245"/>
      <c r="C41" s="525"/>
      <c r="D41" s="765"/>
      <c r="E41" s="766"/>
      <c r="F41" s="767"/>
      <c r="G41" s="766"/>
      <c r="H41" s="767"/>
      <c r="I41" s="766"/>
      <c r="J41" s="767"/>
      <c r="K41" s="766"/>
      <c r="L41" s="767"/>
      <c r="M41" s="766"/>
    </row>
    <row r="42" spans="1:13" ht="15.75" customHeight="1">
      <c r="A42" s="1329"/>
      <c r="B42" s="1245"/>
      <c r="C42" s="525"/>
      <c r="D42" s="529" t="s">
        <v>953</v>
      </c>
      <c r="E42" s="529"/>
      <c r="F42" s="529" t="s">
        <v>957</v>
      </c>
      <c r="G42" s="529"/>
      <c r="H42" s="556"/>
      <c r="I42" s="533"/>
      <c r="J42" s="556"/>
      <c r="K42" s="533"/>
      <c r="L42" s="556"/>
      <c r="M42" s="538"/>
    </row>
    <row r="43" spans="1:13" ht="15.75" customHeight="1">
      <c r="A43" s="1329"/>
      <c r="B43" s="1245"/>
      <c r="C43" s="525"/>
      <c r="D43" s="768"/>
      <c r="E43" s="530"/>
      <c r="F43" s="1489">
        <v>1</v>
      </c>
      <c r="G43" s="1188"/>
      <c r="H43" s="1348"/>
      <c r="I43" s="1169"/>
      <c r="J43" s="556"/>
      <c r="K43" s="533"/>
      <c r="L43" s="556"/>
      <c r="M43" s="538"/>
    </row>
    <row r="44" spans="1:13" ht="15.75" customHeight="1">
      <c r="A44" s="1329"/>
      <c r="B44" s="1245"/>
      <c r="C44" s="557"/>
      <c r="D44" s="558"/>
      <c r="E44" s="529"/>
      <c r="F44" s="558"/>
      <c r="G44" s="529"/>
      <c r="H44" s="558"/>
      <c r="I44" s="529"/>
      <c r="J44" s="558"/>
      <c r="K44" s="529"/>
      <c r="L44" s="558"/>
      <c r="M44" s="530"/>
    </row>
    <row r="45" spans="1:13" ht="18" customHeight="1">
      <c r="A45" s="1329"/>
      <c r="B45" s="1324" t="s">
        <v>958</v>
      </c>
      <c r="C45" s="521"/>
      <c r="D45" s="522"/>
      <c r="E45" s="522"/>
      <c r="F45" s="522"/>
      <c r="G45" s="522"/>
      <c r="H45" s="522"/>
      <c r="I45" s="522"/>
      <c r="J45" s="522"/>
      <c r="K45" s="522"/>
      <c r="L45" s="522"/>
      <c r="M45" s="523"/>
    </row>
    <row r="46" spans="1:13" ht="15.75" customHeight="1">
      <c r="A46" s="1329"/>
      <c r="B46" s="1245"/>
      <c r="C46" s="521"/>
      <c r="D46" s="559" t="s">
        <v>93</v>
      </c>
      <c r="E46" s="560" t="s">
        <v>95</v>
      </c>
      <c r="F46" s="1349" t="s">
        <v>959</v>
      </c>
      <c r="G46" s="1345"/>
      <c r="H46" s="1183"/>
      <c r="I46" s="1183"/>
      <c r="J46" s="1234"/>
      <c r="K46" s="550" t="s">
        <v>960</v>
      </c>
      <c r="L46" s="1236"/>
      <c r="M46" s="1237"/>
    </row>
    <row r="47" spans="1:13" ht="15.75" customHeight="1">
      <c r="A47" s="1329"/>
      <c r="B47" s="1245"/>
      <c r="C47" s="521"/>
      <c r="D47" s="534"/>
      <c r="E47" s="530" t="s">
        <v>992</v>
      </c>
      <c r="F47" s="1232"/>
      <c r="G47" s="1235"/>
      <c r="H47" s="1180"/>
      <c r="I47" s="1180"/>
      <c r="J47" s="1181"/>
      <c r="K47" s="522"/>
      <c r="L47" s="1235"/>
      <c r="M47" s="1238"/>
    </row>
    <row r="48" spans="1:13" ht="15.75" customHeight="1">
      <c r="A48" s="1329"/>
      <c r="B48" s="1246"/>
      <c r="C48" s="535"/>
      <c r="D48" s="524"/>
      <c r="E48" s="524"/>
      <c r="F48" s="524"/>
      <c r="G48" s="524"/>
      <c r="H48" s="524"/>
      <c r="I48" s="524"/>
      <c r="J48" s="524"/>
      <c r="K48" s="524"/>
      <c r="L48" s="522"/>
      <c r="M48" s="523"/>
    </row>
    <row r="49" spans="1:13" ht="15.75" customHeight="1">
      <c r="A49" s="1329"/>
      <c r="B49" s="769" t="s">
        <v>961</v>
      </c>
      <c r="C49" s="1490" t="s">
        <v>1525</v>
      </c>
      <c r="D49" s="1175"/>
      <c r="E49" s="1175"/>
      <c r="F49" s="1175"/>
      <c r="G49" s="1175"/>
      <c r="H49" s="1175"/>
      <c r="I49" s="1175"/>
      <c r="J49" s="1175"/>
      <c r="K49" s="1175"/>
      <c r="L49" s="1175"/>
      <c r="M49" s="1188"/>
    </row>
    <row r="50" spans="1:13" ht="15.75" customHeight="1">
      <c r="A50" s="1329"/>
      <c r="B50" s="770" t="s">
        <v>996</v>
      </c>
      <c r="C50" s="1357" t="s">
        <v>1526</v>
      </c>
      <c r="D50" s="1180"/>
      <c r="E50" s="1180"/>
      <c r="F50" s="1180"/>
      <c r="G50" s="1180"/>
      <c r="H50" s="1180"/>
      <c r="I50" s="1180"/>
      <c r="J50" s="1180"/>
      <c r="K50" s="1180"/>
      <c r="L50" s="1180"/>
      <c r="M50" s="1181"/>
    </row>
    <row r="51" spans="1:13" ht="15.75" customHeight="1">
      <c r="A51" s="1329"/>
      <c r="B51" s="770" t="s">
        <v>965</v>
      </c>
      <c r="C51" s="1357">
        <v>60</v>
      </c>
      <c r="D51" s="1180"/>
      <c r="E51" s="1180"/>
      <c r="F51" s="1180"/>
      <c r="G51" s="1180"/>
      <c r="H51" s="1180"/>
      <c r="I51" s="1180"/>
      <c r="J51" s="1180"/>
      <c r="K51" s="1180"/>
      <c r="L51" s="1180"/>
      <c r="M51" s="1181"/>
    </row>
    <row r="52" spans="1:13" ht="15.75" customHeight="1">
      <c r="A52" s="1331"/>
      <c r="B52" s="770" t="s">
        <v>966</v>
      </c>
      <c r="C52" s="1357">
        <v>2023</v>
      </c>
      <c r="D52" s="1180"/>
      <c r="E52" s="1180"/>
      <c r="F52" s="1180"/>
      <c r="G52" s="1180"/>
      <c r="H52" s="1180"/>
      <c r="I52" s="1180"/>
      <c r="J52" s="1180"/>
      <c r="K52" s="1180"/>
      <c r="L52" s="1180"/>
      <c r="M52" s="1181"/>
    </row>
    <row r="53" spans="1:13" ht="15.75" customHeight="1">
      <c r="A53" s="1328" t="s">
        <v>250</v>
      </c>
      <c r="B53" s="771" t="s">
        <v>968</v>
      </c>
      <c r="C53" s="1498" t="s">
        <v>1309</v>
      </c>
      <c r="D53" s="1180"/>
      <c r="E53" s="1180"/>
      <c r="F53" s="1180"/>
      <c r="G53" s="1180"/>
      <c r="H53" s="1180"/>
      <c r="I53" s="1180"/>
      <c r="J53" s="1180"/>
      <c r="K53" s="1180"/>
      <c r="L53" s="1180"/>
      <c r="M53" s="1181"/>
    </row>
    <row r="54" spans="1:13" ht="15.75" customHeight="1">
      <c r="A54" s="1329"/>
      <c r="B54" s="771" t="s">
        <v>969</v>
      </c>
      <c r="C54" s="1498" t="s">
        <v>1012</v>
      </c>
      <c r="D54" s="1180"/>
      <c r="E54" s="1180"/>
      <c r="F54" s="1180"/>
      <c r="G54" s="1180"/>
      <c r="H54" s="1180"/>
      <c r="I54" s="1180"/>
      <c r="J54" s="1180"/>
      <c r="K54" s="1180"/>
      <c r="L54" s="1180"/>
      <c r="M54" s="1181"/>
    </row>
    <row r="55" spans="1:13" ht="15.75" customHeight="1">
      <c r="A55" s="1329"/>
      <c r="B55" s="771" t="s">
        <v>971</v>
      </c>
      <c r="C55" s="1498" t="s">
        <v>343</v>
      </c>
      <c r="D55" s="1180"/>
      <c r="E55" s="1180"/>
      <c r="F55" s="1180"/>
      <c r="G55" s="1180"/>
      <c r="H55" s="1180"/>
      <c r="I55" s="1180"/>
      <c r="J55" s="1180"/>
      <c r="K55" s="1180"/>
      <c r="L55" s="1180"/>
      <c r="M55" s="1181"/>
    </row>
    <row r="56" spans="1:13" ht="15.75" customHeight="1">
      <c r="A56" s="1329"/>
      <c r="B56" s="771" t="s">
        <v>972</v>
      </c>
      <c r="C56" s="1498" t="s">
        <v>1013</v>
      </c>
      <c r="D56" s="1180"/>
      <c r="E56" s="1180"/>
      <c r="F56" s="1180"/>
      <c r="G56" s="1180"/>
      <c r="H56" s="1180"/>
      <c r="I56" s="1180"/>
      <c r="J56" s="1180"/>
      <c r="K56" s="1180"/>
      <c r="L56" s="1180"/>
      <c r="M56" s="1181"/>
    </row>
    <row r="57" spans="1:13" ht="15.75" customHeight="1">
      <c r="A57" s="1329"/>
      <c r="B57" s="771" t="s">
        <v>973</v>
      </c>
      <c r="C57" s="1499" t="s">
        <v>1014</v>
      </c>
      <c r="D57" s="1180"/>
      <c r="E57" s="1180"/>
      <c r="F57" s="1180"/>
      <c r="G57" s="1180"/>
      <c r="H57" s="1180"/>
      <c r="I57" s="1180"/>
      <c r="J57" s="1180"/>
      <c r="K57" s="1180"/>
      <c r="L57" s="1180"/>
      <c r="M57" s="1181"/>
    </row>
    <row r="58" spans="1:13" ht="15.75" customHeight="1">
      <c r="A58" s="1330"/>
      <c r="B58" s="771" t="s">
        <v>974</v>
      </c>
      <c r="C58" s="1357" t="s">
        <v>360</v>
      </c>
      <c r="D58" s="1180"/>
      <c r="E58" s="1180"/>
      <c r="F58" s="1180"/>
      <c r="G58" s="1180"/>
      <c r="H58" s="1180"/>
      <c r="I58" s="1180"/>
      <c r="J58" s="1180"/>
      <c r="K58" s="1180"/>
      <c r="L58" s="1180"/>
      <c r="M58" s="1181"/>
    </row>
    <row r="59" spans="1:13" ht="15.75" customHeight="1">
      <c r="A59" s="1328" t="s">
        <v>976</v>
      </c>
      <c r="B59" s="772" t="s">
        <v>977</v>
      </c>
      <c r="C59" s="1357" t="s">
        <v>1015</v>
      </c>
      <c r="D59" s="1180"/>
      <c r="E59" s="1180"/>
      <c r="F59" s="1180"/>
      <c r="G59" s="1180"/>
      <c r="H59" s="1180"/>
      <c r="I59" s="1180"/>
      <c r="J59" s="1180"/>
      <c r="K59" s="1180"/>
      <c r="L59" s="1180"/>
      <c r="M59" s="1181"/>
    </row>
    <row r="60" spans="1:13" ht="30" customHeight="1">
      <c r="A60" s="1329"/>
      <c r="B60" s="772" t="s">
        <v>979</v>
      </c>
      <c r="C60" s="1357" t="s">
        <v>980</v>
      </c>
      <c r="D60" s="1180"/>
      <c r="E60" s="1180"/>
      <c r="F60" s="1180"/>
      <c r="G60" s="1180"/>
      <c r="H60" s="1180"/>
      <c r="I60" s="1180"/>
      <c r="J60" s="1180"/>
      <c r="K60" s="1180"/>
      <c r="L60" s="1180"/>
      <c r="M60" s="1181"/>
    </row>
    <row r="61" spans="1:13" ht="30" customHeight="1">
      <c r="A61" s="1331"/>
      <c r="B61" s="773" t="s">
        <v>297</v>
      </c>
      <c r="C61" s="1492" t="s">
        <v>343</v>
      </c>
      <c r="D61" s="1195"/>
      <c r="E61" s="1195"/>
      <c r="F61" s="1195"/>
      <c r="G61" s="1195"/>
      <c r="H61" s="1195"/>
      <c r="I61" s="1195"/>
      <c r="J61" s="1195"/>
      <c r="K61" s="1195"/>
      <c r="L61" s="1195"/>
      <c r="M61" s="1206"/>
    </row>
    <row r="62" spans="1:13" ht="15.75" customHeight="1">
      <c r="A62" s="446" t="s">
        <v>254</v>
      </c>
      <c r="B62" s="774"/>
      <c r="C62" s="1497"/>
      <c r="D62" s="1195"/>
      <c r="E62" s="1195"/>
      <c r="F62" s="1195"/>
      <c r="G62" s="1195"/>
      <c r="H62" s="1195"/>
      <c r="I62" s="1195"/>
      <c r="J62" s="1195"/>
      <c r="K62" s="1195"/>
      <c r="L62" s="1195"/>
      <c r="M62" s="1206"/>
    </row>
  </sheetData>
  <mergeCells count="50">
    <mergeCell ref="A16:A52"/>
    <mergeCell ref="A53:A58"/>
    <mergeCell ref="A59:A61"/>
    <mergeCell ref="C61:M61"/>
    <mergeCell ref="C62:M62"/>
    <mergeCell ref="C54:M54"/>
    <mergeCell ref="C55:M55"/>
    <mergeCell ref="C56:M56"/>
    <mergeCell ref="C57:M57"/>
    <mergeCell ref="C58:M58"/>
    <mergeCell ref="C59:M59"/>
    <mergeCell ref="C60:M60"/>
    <mergeCell ref="C53:M53"/>
    <mergeCell ref="B35:B44"/>
    <mergeCell ref="B45:B48"/>
    <mergeCell ref="C51:M51"/>
    <mergeCell ref="A2:A15"/>
    <mergeCell ref="C2:M2"/>
    <mergeCell ref="C3:M3"/>
    <mergeCell ref="F4:G4"/>
    <mergeCell ref="C7:D7"/>
    <mergeCell ref="I7:M7"/>
    <mergeCell ref="B8:B10"/>
    <mergeCell ref="F9:G9"/>
    <mergeCell ref="I9:J9"/>
    <mergeCell ref="C10:D10"/>
    <mergeCell ref="F10:G10"/>
    <mergeCell ref="I10:J10"/>
    <mergeCell ref="C11:M11"/>
    <mergeCell ref="C12:M12"/>
    <mergeCell ref="C13:M13"/>
    <mergeCell ref="F14:M14"/>
    <mergeCell ref="B14:B15"/>
    <mergeCell ref="C14:D14"/>
    <mergeCell ref="B18:B24"/>
    <mergeCell ref="B25:B28"/>
    <mergeCell ref="B32:B34"/>
    <mergeCell ref="C15:M15"/>
    <mergeCell ref="C16:M16"/>
    <mergeCell ref="C17:M17"/>
    <mergeCell ref="F23:M23"/>
    <mergeCell ref="J30:L30"/>
    <mergeCell ref="C52:M52"/>
    <mergeCell ref="F43:G43"/>
    <mergeCell ref="H43:I43"/>
    <mergeCell ref="F46:F47"/>
    <mergeCell ref="G46:J47"/>
    <mergeCell ref="L46:M47"/>
    <mergeCell ref="C49:M49"/>
    <mergeCell ref="C50:M50"/>
  </mergeCells>
  <dataValidations count="1">
    <dataValidation type="list" allowBlank="1" showErrorMessage="1" sqref="I7" xr:uid="{00000000-0002-0000-3300-000003000000}">
      <formula1>INDIRECT($C$7)</formula1>
    </dataValidation>
  </dataValidations>
  <hyperlinks>
    <hyperlink ref="B2" location="'Plan de acción'!A1" display="Nombre del indicador" xr:uid="{00000000-0004-0000-3300-000000000000}"/>
    <hyperlink ref="C57" r:id="rId1" xr:uid="{00000000-0004-0000-33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300-000000000000}">
          <x14:formula1>
            <xm:f>Desplegables!$I$4:$I$18</xm:f>
          </x14:formula1>
          <xm:sqref>C7</xm:sqref>
        </x14:dataValidation>
        <x14:dataValidation type="list" allowBlank="1" showErrorMessage="1" xr:uid="{00000000-0002-0000-3300-000001000000}">
          <x14:formula1>
            <xm:f>Desplegables!$L$24:$L$39</xm:f>
          </x14:formula1>
          <xm:sqref>C14</xm:sqref>
        </x14:dataValidation>
        <x14:dataValidation type="list" allowBlank="1" showErrorMessage="1" xr:uid="{00000000-0002-0000-3300-000002000000}">
          <x14:formula1>
            <xm:f>Desplegables!$B$45:$B$46</xm:f>
          </x14:formula1>
          <xm:sqref>C4</xm:sqref>
        </x14:dataValidation>
        <x14:dataValidation type="list" allowBlank="1" showErrorMessage="1" xr:uid="{00000000-0002-0000-3300-000004000000}">
          <x14:formula1>
            <xm:f>Desplegables!$B$50:$B$52</xm:f>
          </x14:formula1>
          <xm:sqref>G46</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1527</v>
      </c>
      <c r="C1" s="230"/>
      <c r="D1" s="230"/>
      <c r="E1" s="230"/>
      <c r="F1" s="230"/>
      <c r="G1" s="230"/>
      <c r="H1" s="230"/>
      <c r="I1" s="230"/>
      <c r="J1" s="230"/>
      <c r="K1" s="230"/>
      <c r="L1" s="230"/>
      <c r="M1" s="231"/>
    </row>
    <row r="2" spans="1:13" ht="15.75" customHeight="1">
      <c r="A2" s="1242" t="s">
        <v>890</v>
      </c>
      <c r="B2" s="233" t="s">
        <v>891</v>
      </c>
      <c r="C2" s="1261" t="s">
        <v>1528</v>
      </c>
      <c r="D2" s="1175"/>
      <c r="E2" s="1175"/>
      <c r="F2" s="1175"/>
      <c r="G2" s="1175"/>
      <c r="H2" s="1175"/>
      <c r="I2" s="1175"/>
      <c r="J2" s="1175"/>
      <c r="K2" s="1175"/>
      <c r="L2" s="1175"/>
      <c r="M2" s="1188"/>
    </row>
    <row r="3" spans="1:13" ht="15.75" customHeight="1">
      <c r="A3" s="1241"/>
      <c r="B3" s="455" t="s">
        <v>982</v>
      </c>
      <c r="C3" s="1261" t="s">
        <v>1529</v>
      </c>
      <c r="D3" s="1175"/>
      <c r="E3" s="1175"/>
      <c r="F3" s="1175"/>
      <c r="G3" s="1175"/>
      <c r="H3" s="1175"/>
      <c r="I3" s="1175"/>
      <c r="J3" s="1175"/>
      <c r="K3" s="1175"/>
      <c r="L3" s="1175"/>
      <c r="M3" s="1188"/>
    </row>
    <row r="4" spans="1:13" ht="15.75" customHeight="1">
      <c r="A4" s="1241"/>
      <c r="B4" s="236" t="s">
        <v>293</v>
      </c>
      <c r="C4" s="224" t="s">
        <v>95</v>
      </c>
      <c r="D4" s="224"/>
      <c r="E4" s="237"/>
      <c r="F4" s="1267" t="s">
        <v>896</v>
      </c>
      <c r="G4" s="1188"/>
      <c r="H4" s="238"/>
      <c r="I4" s="239"/>
      <c r="J4" s="239"/>
      <c r="K4" s="239"/>
      <c r="L4" s="239"/>
      <c r="M4" s="238"/>
    </row>
    <row r="5" spans="1:13" ht="15.75" customHeight="1">
      <c r="A5" s="1241"/>
      <c r="B5" s="382" t="s">
        <v>898</v>
      </c>
      <c r="C5" s="224"/>
      <c r="D5" s="239"/>
      <c r="E5" s="239"/>
      <c r="F5" s="239"/>
      <c r="G5" s="239"/>
      <c r="H5" s="239"/>
      <c r="I5" s="239"/>
      <c r="J5" s="239"/>
      <c r="K5" s="239"/>
      <c r="L5" s="239"/>
      <c r="M5" s="238"/>
    </row>
    <row r="6" spans="1:13" ht="15.75" customHeight="1">
      <c r="A6" s="1241"/>
      <c r="B6" s="382" t="s">
        <v>900</v>
      </c>
      <c r="C6" s="224"/>
      <c r="D6" s="239"/>
      <c r="E6" s="239"/>
      <c r="F6" s="239"/>
      <c r="G6" s="239"/>
      <c r="H6" s="239"/>
      <c r="I6" s="239"/>
      <c r="J6" s="239"/>
      <c r="K6" s="239"/>
      <c r="L6" s="239"/>
      <c r="M6" s="238"/>
    </row>
    <row r="7" spans="1:13" ht="15.75" customHeight="1">
      <c r="A7" s="1241"/>
      <c r="B7" s="235" t="s">
        <v>902</v>
      </c>
      <c r="C7" s="1261" t="s">
        <v>342</v>
      </c>
      <c r="D7" s="1175"/>
      <c r="E7" s="241"/>
      <c r="F7" s="241"/>
      <c r="G7" s="242"/>
      <c r="H7" s="243" t="s">
        <v>297</v>
      </c>
      <c r="I7" s="1269" t="s">
        <v>46</v>
      </c>
      <c r="J7" s="1175"/>
      <c r="K7" s="1175"/>
      <c r="L7" s="1175"/>
      <c r="M7" s="1188"/>
    </row>
    <row r="8" spans="1:13" ht="15.75" customHeight="1">
      <c r="A8" s="1241"/>
      <c r="B8" s="1308" t="s">
        <v>903</v>
      </c>
      <c r="C8" s="245"/>
      <c r="D8" s="202"/>
      <c r="E8" s="246"/>
      <c r="F8" s="246"/>
      <c r="G8" s="246"/>
      <c r="H8" s="246"/>
      <c r="I8" s="202"/>
      <c r="J8" s="202"/>
      <c r="K8" s="202"/>
      <c r="L8" s="232"/>
      <c r="M8" s="247"/>
    </row>
    <row r="9" spans="1:13" ht="15.75" customHeight="1">
      <c r="A9" s="1241"/>
      <c r="B9" s="1241"/>
      <c r="C9" s="1250"/>
      <c r="D9" s="1180"/>
      <c r="E9" s="202"/>
      <c r="F9" s="1253"/>
      <c r="G9" s="1180"/>
      <c r="H9" s="202"/>
      <c r="I9" s="1253"/>
      <c r="J9" s="1180"/>
      <c r="K9" s="202"/>
      <c r="L9" s="232"/>
      <c r="M9" s="247"/>
    </row>
    <row r="10" spans="1:13" ht="15.75" customHeight="1">
      <c r="A10" s="1241"/>
      <c r="B10" s="1309"/>
      <c r="C10" s="1250" t="s">
        <v>297</v>
      </c>
      <c r="D10" s="1180"/>
      <c r="E10" s="249"/>
      <c r="F10" s="1253" t="s">
        <v>297</v>
      </c>
      <c r="G10" s="1180"/>
      <c r="H10" s="249"/>
      <c r="I10" s="1253" t="s">
        <v>297</v>
      </c>
      <c r="J10" s="1180"/>
      <c r="K10" s="249"/>
      <c r="L10" s="250"/>
      <c r="M10" s="237"/>
    </row>
    <row r="11" spans="1:13" ht="15.75" customHeight="1">
      <c r="A11" s="1241"/>
      <c r="B11" s="455" t="s">
        <v>905</v>
      </c>
      <c r="C11" s="1258" t="s">
        <v>1530</v>
      </c>
      <c r="D11" s="1175"/>
      <c r="E11" s="1175"/>
      <c r="F11" s="1175"/>
      <c r="G11" s="1175"/>
      <c r="H11" s="1175"/>
      <c r="I11" s="1175"/>
      <c r="J11" s="1175"/>
      <c r="K11" s="1175"/>
      <c r="L11" s="1175"/>
      <c r="M11" s="1188"/>
    </row>
    <row r="12" spans="1:13" ht="15.75" customHeight="1">
      <c r="A12" s="1241"/>
      <c r="B12" s="455" t="s">
        <v>985</v>
      </c>
      <c r="C12" s="1258" t="s">
        <v>1531</v>
      </c>
      <c r="D12" s="1175"/>
      <c r="E12" s="1175"/>
      <c r="F12" s="1175"/>
      <c r="G12" s="1175"/>
      <c r="H12" s="1175"/>
      <c r="I12" s="1175"/>
      <c r="J12" s="1175"/>
      <c r="K12" s="1175"/>
      <c r="L12" s="1175"/>
      <c r="M12" s="1188"/>
    </row>
    <row r="13" spans="1:13" ht="15.75" customHeight="1">
      <c r="A13" s="1241"/>
      <c r="B13" s="455" t="s">
        <v>987</v>
      </c>
      <c r="C13" s="1258" t="s">
        <v>1522</v>
      </c>
      <c r="D13" s="1175"/>
      <c r="E13" s="1175"/>
      <c r="F13" s="1175"/>
      <c r="G13" s="1175"/>
      <c r="H13" s="1175"/>
      <c r="I13" s="1175"/>
      <c r="J13" s="1175"/>
      <c r="K13" s="1175"/>
      <c r="L13" s="1175"/>
      <c r="M13" s="1188"/>
    </row>
    <row r="14" spans="1:13" ht="15.75" customHeight="1">
      <c r="A14" s="1241"/>
      <c r="B14" s="1308" t="s">
        <v>989</v>
      </c>
      <c r="C14" s="1258" t="s">
        <v>57</v>
      </c>
      <c r="D14" s="1175"/>
      <c r="E14" s="252" t="s">
        <v>108</v>
      </c>
      <c r="F14" s="1251" t="s">
        <v>1523</v>
      </c>
      <c r="G14" s="1252"/>
      <c r="H14" s="1252"/>
      <c r="I14" s="1252"/>
      <c r="J14" s="1252"/>
      <c r="K14" s="1252"/>
      <c r="L14" s="1252"/>
      <c r="M14" s="1260"/>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58" t="s">
        <v>1532</v>
      </c>
      <c r="D16" s="1175"/>
      <c r="E16" s="1175"/>
      <c r="F16" s="1175"/>
      <c r="G16" s="1175"/>
      <c r="H16" s="1175"/>
      <c r="I16" s="1175"/>
      <c r="J16" s="1175"/>
      <c r="K16" s="1175"/>
      <c r="L16" s="1175"/>
      <c r="M16" s="1188"/>
    </row>
    <row r="17" spans="1:13" ht="15.75" customHeight="1">
      <c r="A17" s="1241"/>
      <c r="B17" s="455" t="s">
        <v>990</v>
      </c>
      <c r="C17" s="1258" t="s">
        <v>1533</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256"/>
      <c r="E20" s="210" t="s">
        <v>910</v>
      </c>
      <c r="F20" s="256"/>
      <c r="G20" s="210" t="s">
        <v>911</v>
      </c>
      <c r="H20" s="256" t="s">
        <v>918</v>
      </c>
      <c r="I20" s="210" t="s">
        <v>912</v>
      </c>
      <c r="J20" s="256"/>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992</v>
      </c>
      <c r="E23" s="210" t="s">
        <v>919</v>
      </c>
      <c r="F23" s="1253" t="s">
        <v>1072</v>
      </c>
      <c r="G23" s="1180"/>
      <c r="H23" s="1180"/>
      <c r="I23" s="1180"/>
      <c r="J23" s="1180"/>
      <c r="K23" s="1180"/>
      <c r="L23" s="1180"/>
      <c r="M23" s="1181"/>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265" t="s">
        <v>1534</v>
      </c>
      <c r="E30" s="202"/>
      <c r="F30" s="210" t="s">
        <v>930</v>
      </c>
      <c r="G30" s="438">
        <v>2022</v>
      </c>
      <c r="H30" s="202"/>
      <c r="I30" s="210" t="s">
        <v>931</v>
      </c>
      <c r="J30" s="1258" t="s">
        <v>1535</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657">
        <v>2023</v>
      </c>
      <c r="E33" s="200"/>
      <c r="F33" s="202" t="s">
        <v>935</v>
      </c>
      <c r="G33" s="269" t="s">
        <v>1536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11">
        <v>28</v>
      </c>
      <c r="E37" s="276">
        <v>2023</v>
      </c>
      <c r="F37" s="501">
        <v>28</v>
      </c>
      <c r="G37" s="276">
        <v>2024</v>
      </c>
      <c r="H37" s="501">
        <v>28</v>
      </c>
      <c r="I37" s="276">
        <v>2025</v>
      </c>
      <c r="J37" s="501">
        <v>28</v>
      </c>
      <c r="K37" s="276">
        <v>2026</v>
      </c>
      <c r="L37" s="501">
        <v>28</v>
      </c>
      <c r="M37" s="276">
        <v>2027</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11">
        <v>28</v>
      </c>
      <c r="E39" s="276">
        <v>2028</v>
      </c>
      <c r="F39" s="501">
        <v>28</v>
      </c>
      <c r="G39" s="276">
        <v>2029</v>
      </c>
      <c r="H39" s="501">
        <v>28</v>
      </c>
      <c r="I39" s="276">
        <v>2030</v>
      </c>
      <c r="J39" s="501">
        <v>28</v>
      </c>
      <c r="K39" s="276">
        <v>2031</v>
      </c>
      <c r="L39" s="501">
        <v>28</v>
      </c>
      <c r="M39" s="276">
        <v>2032</v>
      </c>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775">
        <v>28</v>
      </c>
      <c r="E41" s="276">
        <v>2033</v>
      </c>
      <c r="F41" s="277"/>
      <c r="G41" s="276"/>
      <c r="H41" s="277"/>
      <c r="I41" s="276"/>
      <c r="J41" s="277"/>
      <c r="K41" s="276"/>
      <c r="L41" s="277"/>
      <c r="M41" s="276"/>
    </row>
    <row r="42" spans="1:13" ht="15.75" customHeight="1">
      <c r="A42" s="1241"/>
      <c r="B42" s="1245"/>
      <c r="C42" s="255"/>
      <c r="D42" s="249" t="s">
        <v>953</v>
      </c>
      <c r="E42" s="249"/>
      <c r="F42" s="249" t="s">
        <v>957</v>
      </c>
      <c r="G42" s="249"/>
      <c r="H42" s="278"/>
      <c r="I42" s="202"/>
      <c r="J42" s="278"/>
      <c r="K42" s="202"/>
      <c r="L42" s="278"/>
      <c r="M42" s="263"/>
    </row>
    <row r="43" spans="1:13" ht="15.75" customHeight="1">
      <c r="A43" s="1241"/>
      <c r="B43" s="1245"/>
      <c r="C43" s="255"/>
      <c r="D43" s="248"/>
      <c r="E43" s="258"/>
      <c r="F43" s="1420">
        <v>28</v>
      </c>
      <c r="G43" s="1188"/>
      <c r="H43" s="1264"/>
      <c r="I43" s="1252"/>
      <c r="J43" s="278"/>
      <c r="K43" s="202"/>
      <c r="L43" s="278"/>
      <c r="M43" s="263"/>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992</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455" t="s">
        <v>961</v>
      </c>
      <c r="C49" s="1258" t="s">
        <v>1537</v>
      </c>
      <c r="D49" s="1175"/>
      <c r="E49" s="1175"/>
      <c r="F49" s="1175"/>
      <c r="G49" s="1175"/>
      <c r="H49" s="1175"/>
      <c r="I49" s="1175"/>
      <c r="J49" s="1175"/>
      <c r="K49" s="1175"/>
      <c r="L49" s="1175"/>
      <c r="M49" s="1188"/>
    </row>
    <row r="50" spans="1:13" ht="15.75" customHeight="1">
      <c r="A50" s="1241"/>
      <c r="B50" s="455" t="s">
        <v>996</v>
      </c>
      <c r="C50" s="1258" t="s">
        <v>1538</v>
      </c>
      <c r="D50" s="1175"/>
      <c r="E50" s="1175"/>
      <c r="F50" s="1175"/>
      <c r="G50" s="1175"/>
      <c r="H50" s="1175"/>
      <c r="I50" s="1175"/>
      <c r="J50" s="1175"/>
      <c r="K50" s="1175"/>
      <c r="L50" s="1175"/>
      <c r="M50" s="1188"/>
    </row>
    <row r="51" spans="1:13" ht="15.75" customHeight="1">
      <c r="A51" s="1241"/>
      <c r="B51" s="455" t="s">
        <v>965</v>
      </c>
      <c r="C51" s="1258">
        <v>60</v>
      </c>
      <c r="D51" s="1175"/>
      <c r="E51" s="1175"/>
      <c r="F51" s="1175"/>
      <c r="G51" s="1175"/>
      <c r="H51" s="1175"/>
      <c r="I51" s="1175"/>
      <c r="J51" s="1175"/>
      <c r="K51" s="1175"/>
      <c r="L51" s="1175"/>
      <c r="M51" s="1188"/>
    </row>
    <row r="52" spans="1:13" ht="15.75" customHeight="1">
      <c r="A52" s="1241"/>
      <c r="B52" s="455" t="s">
        <v>966</v>
      </c>
      <c r="C52" s="1258">
        <v>2023</v>
      </c>
      <c r="D52" s="1175"/>
      <c r="E52" s="1175"/>
      <c r="F52" s="1175"/>
      <c r="G52" s="1175"/>
      <c r="H52" s="1175"/>
      <c r="I52" s="1175"/>
      <c r="J52" s="1175"/>
      <c r="K52" s="1175"/>
      <c r="L52" s="1175"/>
      <c r="M52" s="1188"/>
    </row>
    <row r="53" spans="1:13" ht="15.75" customHeight="1">
      <c r="A53" s="1242" t="s">
        <v>250</v>
      </c>
      <c r="B53" s="290" t="s">
        <v>968</v>
      </c>
      <c r="C53" s="1500" t="s">
        <v>1309</v>
      </c>
      <c r="D53" s="1175"/>
      <c r="E53" s="1175"/>
      <c r="F53" s="1175"/>
      <c r="G53" s="1175"/>
      <c r="H53" s="1175"/>
      <c r="I53" s="1175"/>
      <c r="J53" s="1175"/>
      <c r="K53" s="1175"/>
      <c r="L53" s="1175"/>
      <c r="M53" s="1188"/>
    </row>
    <row r="54" spans="1:13" ht="15.75" customHeight="1">
      <c r="A54" s="1241"/>
      <c r="B54" s="290" t="s">
        <v>969</v>
      </c>
      <c r="C54" s="1501" t="s">
        <v>1012</v>
      </c>
      <c r="D54" s="1180"/>
      <c r="E54" s="1180"/>
      <c r="F54" s="1180"/>
      <c r="G54" s="1180"/>
      <c r="H54" s="1180"/>
      <c r="I54" s="1180"/>
      <c r="J54" s="1180"/>
      <c r="K54" s="1180"/>
      <c r="L54" s="1180"/>
      <c r="M54" s="1181"/>
    </row>
    <row r="55" spans="1:13" ht="15.75" customHeight="1">
      <c r="A55" s="1241"/>
      <c r="B55" s="290" t="s">
        <v>971</v>
      </c>
      <c r="C55" s="1501" t="s">
        <v>343</v>
      </c>
      <c r="D55" s="1180"/>
      <c r="E55" s="1180"/>
      <c r="F55" s="1180"/>
      <c r="G55" s="1180"/>
      <c r="H55" s="1180"/>
      <c r="I55" s="1180"/>
      <c r="J55" s="1180"/>
      <c r="K55" s="1180"/>
      <c r="L55" s="1180"/>
      <c r="M55" s="1181"/>
    </row>
    <row r="56" spans="1:13" ht="15.75" customHeight="1">
      <c r="A56" s="1241"/>
      <c r="B56" s="607" t="s">
        <v>972</v>
      </c>
      <c r="C56" s="1501" t="s">
        <v>1013</v>
      </c>
      <c r="D56" s="1180"/>
      <c r="E56" s="1180"/>
      <c r="F56" s="1180"/>
      <c r="G56" s="1180"/>
      <c r="H56" s="1180"/>
      <c r="I56" s="1180"/>
      <c r="J56" s="1180"/>
      <c r="K56" s="1180"/>
      <c r="L56" s="1180"/>
      <c r="M56" s="1181"/>
    </row>
    <row r="57" spans="1:13" ht="15.75" customHeight="1">
      <c r="A57" s="1241"/>
      <c r="B57" s="290" t="s">
        <v>973</v>
      </c>
      <c r="C57" s="1502" t="s">
        <v>1014</v>
      </c>
      <c r="D57" s="1180"/>
      <c r="E57" s="1180"/>
      <c r="F57" s="1180"/>
      <c r="G57" s="1180"/>
      <c r="H57" s="1180"/>
      <c r="I57" s="1180"/>
      <c r="J57" s="1180"/>
      <c r="K57" s="1180"/>
      <c r="L57" s="1180"/>
      <c r="M57" s="1181"/>
    </row>
    <row r="58" spans="1:13" ht="15.75" customHeight="1">
      <c r="A58" s="1243"/>
      <c r="B58" s="290" t="s">
        <v>974</v>
      </c>
      <c r="C58" s="1258" t="s">
        <v>360</v>
      </c>
      <c r="D58" s="1175"/>
      <c r="E58" s="1175"/>
      <c r="F58" s="1175"/>
      <c r="G58" s="1175"/>
      <c r="H58" s="1175"/>
      <c r="I58" s="1175"/>
      <c r="J58" s="1175"/>
      <c r="K58" s="1175"/>
      <c r="L58" s="1175"/>
      <c r="M58" s="1188"/>
    </row>
    <row r="59" spans="1:13" ht="15.75" customHeight="1">
      <c r="A59" s="1242" t="s">
        <v>976</v>
      </c>
      <c r="B59" s="240" t="s">
        <v>977</v>
      </c>
      <c r="C59" s="1258" t="s">
        <v>1015</v>
      </c>
      <c r="D59" s="1175"/>
      <c r="E59" s="1175"/>
      <c r="F59" s="1175"/>
      <c r="G59" s="1175"/>
      <c r="H59" s="1175"/>
      <c r="I59" s="1175"/>
      <c r="J59" s="1175"/>
      <c r="K59" s="1175"/>
      <c r="L59" s="1175"/>
      <c r="M59" s="1188"/>
    </row>
    <row r="60" spans="1:13" ht="30" customHeight="1">
      <c r="A60" s="1241"/>
      <c r="B60" s="240" t="s">
        <v>979</v>
      </c>
      <c r="C60" s="1258" t="s">
        <v>980</v>
      </c>
      <c r="D60" s="1175"/>
      <c r="E60" s="1175"/>
      <c r="F60" s="1175"/>
      <c r="G60" s="1175"/>
      <c r="H60" s="1175"/>
      <c r="I60" s="1175"/>
      <c r="J60" s="1175"/>
      <c r="K60" s="1175"/>
      <c r="L60" s="1175"/>
      <c r="M60" s="1188"/>
    </row>
    <row r="61" spans="1:13" ht="30" customHeight="1">
      <c r="A61" s="1241"/>
      <c r="B61" s="608" t="s">
        <v>297</v>
      </c>
      <c r="C61" s="1258" t="s">
        <v>343</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1">
    <mergeCell ref="C60:M60"/>
    <mergeCell ref="C61:M61"/>
    <mergeCell ref="C62:M62"/>
    <mergeCell ref="C53:M53"/>
    <mergeCell ref="C54:M54"/>
    <mergeCell ref="C55:M55"/>
    <mergeCell ref="C56:M56"/>
    <mergeCell ref="C57:M57"/>
    <mergeCell ref="C58:M58"/>
    <mergeCell ref="C59:M59"/>
    <mergeCell ref="A16:A52"/>
    <mergeCell ref="A53:A58"/>
    <mergeCell ref="A59:A61"/>
    <mergeCell ref="A2:A15"/>
    <mergeCell ref="B14:B15"/>
    <mergeCell ref="B18:B24"/>
    <mergeCell ref="B25:B28"/>
    <mergeCell ref="B32:B34"/>
    <mergeCell ref="B35:B44"/>
    <mergeCell ref="B45:B48"/>
    <mergeCell ref="B8:B10"/>
    <mergeCell ref="C17:M17"/>
    <mergeCell ref="F23:M23"/>
    <mergeCell ref="J30:L30"/>
    <mergeCell ref="C9:D9"/>
    <mergeCell ref="F9:G9"/>
    <mergeCell ref="C12:M12"/>
    <mergeCell ref="F10:G10"/>
    <mergeCell ref="C13:M13"/>
    <mergeCell ref="C14:D14"/>
    <mergeCell ref="F14:M14"/>
    <mergeCell ref="C15:M15"/>
    <mergeCell ref="C10:D10"/>
    <mergeCell ref="I9:J9"/>
    <mergeCell ref="I10:J10"/>
    <mergeCell ref="C11:M11"/>
    <mergeCell ref="C16:M16"/>
    <mergeCell ref="C2:M2"/>
    <mergeCell ref="C3:M3"/>
    <mergeCell ref="F4:G4"/>
    <mergeCell ref="C7:D7"/>
    <mergeCell ref="I7:M7"/>
    <mergeCell ref="C51:M51"/>
    <mergeCell ref="C52:M52"/>
    <mergeCell ref="F43:G43"/>
    <mergeCell ref="H43:I43"/>
    <mergeCell ref="F46:F47"/>
    <mergeCell ref="G46:J47"/>
    <mergeCell ref="L46:M47"/>
    <mergeCell ref="C49:M49"/>
    <mergeCell ref="C50:M50"/>
  </mergeCells>
  <dataValidations count="1">
    <dataValidation type="list" allowBlank="1" showErrorMessage="1" sqref="I7" xr:uid="{00000000-0002-0000-3400-000003000000}">
      <formula1>INDIRECT($C$7)</formula1>
    </dataValidation>
  </dataValidations>
  <hyperlinks>
    <hyperlink ref="B2" location="'Plan de acción'!A1" display="Nombre del indicador" xr:uid="{00000000-0004-0000-3400-000000000000}"/>
    <hyperlink ref="C57" r:id="rId1" xr:uid="{00000000-0004-0000-34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400-000000000000}">
          <x14:formula1>
            <xm:f>Desplegables!$I$4:$I$18</xm:f>
          </x14:formula1>
          <xm:sqref>C7</xm:sqref>
        </x14:dataValidation>
        <x14:dataValidation type="list" allowBlank="1" showErrorMessage="1" xr:uid="{00000000-0002-0000-3400-000001000000}">
          <x14:formula1>
            <xm:f>Desplegables!$L$24:$L$39</xm:f>
          </x14:formula1>
          <xm:sqref>C14</xm:sqref>
        </x14:dataValidation>
        <x14:dataValidation type="list" allowBlank="1" showErrorMessage="1" xr:uid="{00000000-0002-0000-3400-000002000000}">
          <x14:formula1>
            <xm:f>Desplegables!$B$45:$B$46</xm:f>
          </x14:formula1>
          <xm:sqref>C4</xm:sqref>
        </x14:dataValidation>
        <x14:dataValidation type="list" allowBlank="1" showErrorMessage="1" xr:uid="{00000000-0002-0000-3400-000004000000}">
          <x14:formula1>
            <xm:f>Desplegables!$B$50:$B$52</xm:f>
          </x14:formula1>
          <xm:sqref>G46</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70C0"/>
  </sheetPr>
  <dimension ref="A1:M65"/>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1539</v>
      </c>
      <c r="C1" s="230"/>
      <c r="D1" s="230"/>
      <c r="E1" s="230"/>
      <c r="F1" s="230"/>
      <c r="G1" s="230"/>
      <c r="H1" s="230"/>
      <c r="I1" s="230"/>
      <c r="J1" s="230"/>
      <c r="K1" s="230"/>
      <c r="L1" s="230"/>
      <c r="M1" s="231"/>
    </row>
    <row r="2" spans="1:13" ht="15.75" customHeight="1">
      <c r="A2" s="1242" t="s">
        <v>890</v>
      </c>
      <c r="B2" s="718" t="s">
        <v>891</v>
      </c>
      <c r="C2" s="1374" t="s">
        <v>686</v>
      </c>
      <c r="D2" s="1175"/>
      <c r="E2" s="1175"/>
      <c r="F2" s="1175"/>
      <c r="G2" s="1175"/>
      <c r="H2" s="1175"/>
      <c r="I2" s="1175"/>
      <c r="J2" s="1175"/>
      <c r="K2" s="1175"/>
      <c r="L2" s="1175"/>
      <c r="M2" s="1188"/>
    </row>
    <row r="3" spans="1:13" ht="15.75" customHeight="1">
      <c r="A3" s="1241"/>
      <c r="B3" s="455" t="s">
        <v>982</v>
      </c>
      <c r="C3" s="1374" t="s">
        <v>1497</v>
      </c>
      <c r="D3" s="1175"/>
      <c r="E3" s="1175"/>
      <c r="F3" s="1175"/>
      <c r="G3" s="1175"/>
      <c r="H3" s="1175"/>
      <c r="I3" s="1175"/>
      <c r="J3" s="1175"/>
      <c r="K3" s="1175"/>
      <c r="L3" s="1175"/>
      <c r="M3" s="1188"/>
    </row>
    <row r="4" spans="1:13" ht="15.75" customHeight="1">
      <c r="A4" s="1241"/>
      <c r="B4" s="236" t="s">
        <v>293</v>
      </c>
      <c r="C4" s="345" t="s">
        <v>93</v>
      </c>
      <c r="D4" s="111" t="s">
        <v>1489</v>
      </c>
      <c r="E4" s="68"/>
      <c r="F4" s="1302" t="s">
        <v>294</v>
      </c>
      <c r="G4" s="1188"/>
      <c r="H4" s="345">
        <v>27</v>
      </c>
      <c r="I4" s="1484"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98" t="s">
        <v>35</v>
      </c>
      <c r="D7" s="1175"/>
      <c r="E7" s="1188"/>
      <c r="F7" s="1312"/>
      <c r="G7" s="1188"/>
      <c r="H7" s="1302" t="s">
        <v>1540</v>
      </c>
      <c r="I7" s="1175"/>
      <c r="J7" s="1175"/>
      <c r="K7" s="1175"/>
      <c r="L7" s="1175"/>
      <c r="M7" s="1188"/>
    </row>
    <row r="8" spans="1:13" ht="15.75" customHeight="1">
      <c r="A8" s="1241"/>
      <c r="B8" s="1308" t="s">
        <v>903</v>
      </c>
      <c r="C8" s="1306"/>
      <c r="D8" s="1183"/>
      <c r="E8" s="1183"/>
      <c r="F8" s="1183"/>
      <c r="G8" s="1183"/>
      <c r="H8" s="1183"/>
      <c r="I8" s="1183"/>
      <c r="J8" s="1183"/>
      <c r="K8" s="1183"/>
      <c r="L8" s="1183"/>
      <c r="M8" s="1234"/>
    </row>
    <row r="9" spans="1:13" ht="15.75" customHeight="1">
      <c r="A9" s="1241"/>
      <c r="B9" s="1241"/>
      <c r="C9" s="1424"/>
      <c r="D9" s="1183"/>
      <c r="E9" s="371"/>
      <c r="F9" s="1486" t="s">
        <v>863</v>
      </c>
      <c r="G9" s="1183"/>
      <c r="H9" s="371"/>
      <c r="I9" s="1486"/>
      <c r="J9" s="1183"/>
      <c r="K9" s="371"/>
      <c r="L9" s="371"/>
      <c r="M9" s="372"/>
    </row>
    <row r="10" spans="1:13" ht="15.75" customHeight="1">
      <c r="A10" s="1241"/>
      <c r="B10" s="1309"/>
      <c r="C10" s="1250"/>
      <c r="D10" s="1180"/>
      <c r="E10" s="375"/>
      <c r="F10" s="1503" t="s">
        <v>1058</v>
      </c>
      <c r="G10" s="1175"/>
      <c r="H10" s="375"/>
      <c r="I10" s="1253"/>
      <c r="J10" s="1180"/>
      <c r="K10" s="375"/>
      <c r="L10" s="375"/>
      <c r="M10" s="376"/>
    </row>
    <row r="11" spans="1:13" ht="15.75" customHeight="1">
      <c r="A11" s="1241"/>
      <c r="B11" s="455" t="s">
        <v>905</v>
      </c>
      <c r="C11" s="1290" t="s">
        <v>1541</v>
      </c>
      <c r="D11" s="1180"/>
      <c r="E11" s="1180"/>
      <c r="F11" s="1180"/>
      <c r="G11" s="1180"/>
      <c r="H11" s="1180"/>
      <c r="I11" s="1180"/>
      <c r="J11" s="1180"/>
      <c r="K11" s="1180"/>
      <c r="L11" s="1180"/>
      <c r="M11" s="1181"/>
    </row>
    <row r="12" spans="1:13" ht="15.75" customHeight="1">
      <c r="A12" s="1241"/>
      <c r="B12" s="455" t="s">
        <v>985</v>
      </c>
      <c r="C12" s="1257" t="s">
        <v>1542</v>
      </c>
      <c r="D12" s="1175"/>
      <c r="E12" s="1175"/>
      <c r="F12" s="1175"/>
      <c r="G12" s="1175"/>
      <c r="H12" s="1175"/>
      <c r="I12" s="1175"/>
      <c r="J12" s="1175"/>
      <c r="K12" s="1175"/>
      <c r="L12" s="1175"/>
      <c r="M12" s="1188"/>
    </row>
    <row r="13" spans="1:13" ht="15.75" customHeight="1">
      <c r="A13" s="1241"/>
      <c r="B13" s="755" t="s">
        <v>987</v>
      </c>
      <c r="C13" s="699" t="s">
        <v>1503</v>
      </c>
      <c r="D13" s="361"/>
      <c r="E13" s="361"/>
      <c r="F13" s="361"/>
      <c r="G13" s="361"/>
      <c r="H13" s="361"/>
      <c r="I13" s="361"/>
      <c r="J13" s="361"/>
      <c r="K13" s="361"/>
      <c r="L13" s="361"/>
      <c r="M13" s="360"/>
    </row>
    <row r="14" spans="1:13" ht="15.75" customHeight="1">
      <c r="A14" s="1241"/>
      <c r="B14" s="1308" t="s">
        <v>989</v>
      </c>
      <c r="C14" s="1257" t="s">
        <v>67</v>
      </c>
      <c r="D14" s="1188"/>
      <c r="E14" s="377" t="s">
        <v>108</v>
      </c>
      <c r="F14" s="1415" t="s">
        <v>1543</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57" t="s">
        <v>1544</v>
      </c>
      <c r="D16" s="1175"/>
      <c r="E16" s="1175"/>
      <c r="F16" s="1175"/>
      <c r="G16" s="1175"/>
      <c r="H16" s="1175"/>
      <c r="I16" s="1175"/>
      <c r="J16" s="1175"/>
      <c r="K16" s="1175"/>
      <c r="L16" s="1175"/>
      <c r="M16" s="1188"/>
    </row>
    <row r="17" spans="1:13" ht="15.75" customHeight="1">
      <c r="A17" s="1241"/>
      <c r="B17" s="455" t="s">
        <v>990</v>
      </c>
      <c r="C17" s="1299" t="s">
        <v>687</v>
      </c>
      <c r="D17" s="1183"/>
      <c r="E17" s="1183"/>
      <c r="F17" s="1183"/>
      <c r="G17" s="1183"/>
      <c r="H17" s="1183"/>
      <c r="I17" s="1183"/>
      <c r="J17" s="1183"/>
      <c r="K17" s="1183"/>
      <c r="L17" s="1183"/>
      <c r="M17" s="1234"/>
    </row>
    <row r="18" spans="1:13" ht="8.25" customHeight="1">
      <c r="A18" s="1241"/>
      <c r="B18" s="1308" t="s">
        <v>908</v>
      </c>
      <c r="C18" s="1306"/>
      <c r="D18" s="1183"/>
      <c r="E18" s="1183"/>
      <c r="F18" s="1183"/>
      <c r="G18" s="1183"/>
      <c r="H18" s="1183"/>
      <c r="I18" s="1183"/>
      <c r="J18" s="1183"/>
      <c r="K18" s="1183"/>
      <c r="L18" s="1183"/>
      <c r="M18" s="1234"/>
    </row>
    <row r="19" spans="1:13" ht="9" customHeight="1">
      <c r="A19" s="1241"/>
      <c r="B19" s="1241"/>
      <c r="C19" s="1378"/>
      <c r="D19" s="1252"/>
      <c r="E19" s="1252"/>
      <c r="F19" s="1252"/>
      <c r="G19" s="1252"/>
      <c r="H19" s="1252"/>
      <c r="I19" s="1252"/>
      <c r="J19" s="1252"/>
      <c r="K19" s="1252"/>
      <c r="L19" s="1252"/>
      <c r="M19" s="1260"/>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260"/>
      <c r="G22" s="202"/>
      <c r="H22" s="202"/>
      <c r="I22" s="202"/>
      <c r="J22" s="202"/>
      <c r="K22" s="342"/>
      <c r="L22" s="342"/>
      <c r="M22" s="374"/>
    </row>
    <row r="23" spans="1:13" ht="15.75" customHeight="1">
      <c r="A23" s="1241"/>
      <c r="B23" s="1241"/>
      <c r="C23" s="340" t="s">
        <v>105</v>
      </c>
      <c r="D23" s="345" t="s">
        <v>918</v>
      </c>
      <c r="E23" s="342" t="s">
        <v>919</v>
      </c>
      <c r="F23" s="1258" t="s">
        <v>1545</v>
      </c>
      <c r="G23" s="1188"/>
      <c r="H23" s="202"/>
      <c r="I23" s="202"/>
      <c r="J23" s="202"/>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c r="K26" s="140"/>
      <c r="L26" s="140"/>
      <c r="M26" s="374"/>
    </row>
    <row r="27" spans="1:13" ht="15.75" customHeight="1">
      <c r="A27" s="1241"/>
      <c r="B27" s="1241"/>
      <c r="C27" s="340" t="s">
        <v>925</v>
      </c>
      <c r="D27" s="68"/>
      <c r="E27" s="140"/>
      <c r="F27" s="342" t="s">
        <v>926</v>
      </c>
      <c r="G27" s="68"/>
      <c r="H27" s="140"/>
      <c r="I27" s="210" t="s">
        <v>927</v>
      </c>
      <c r="J27" s="346" t="s">
        <v>992</v>
      </c>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734">
        <v>0</v>
      </c>
      <c r="E30" s="140"/>
      <c r="F30" s="210" t="s">
        <v>930</v>
      </c>
      <c r="G30" s="734" t="s">
        <v>690</v>
      </c>
      <c r="H30" s="140"/>
      <c r="I30" s="210" t="s">
        <v>931</v>
      </c>
      <c r="J30" s="734" t="s">
        <v>1244</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776">
        <v>2024</v>
      </c>
      <c r="E33" s="386"/>
      <c r="F33" s="140" t="s">
        <v>935</v>
      </c>
      <c r="G33" s="777"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474" t="s">
        <v>938</v>
      </c>
      <c r="E36" s="474"/>
      <c r="F36" s="474" t="s">
        <v>939</v>
      </c>
      <c r="G36" s="474"/>
      <c r="H36" s="202" t="s">
        <v>940</v>
      </c>
      <c r="I36" s="202"/>
      <c r="J36" s="202" t="s">
        <v>941</v>
      </c>
      <c r="K36" s="474"/>
      <c r="L36" s="474" t="s">
        <v>942</v>
      </c>
      <c r="M36" s="778"/>
    </row>
    <row r="37" spans="1:13" ht="15.75" customHeight="1">
      <c r="A37" s="1241"/>
      <c r="B37" s="1241"/>
      <c r="C37" s="340"/>
      <c r="D37" s="637">
        <v>0.2</v>
      </c>
      <c r="E37" s="498">
        <v>2024</v>
      </c>
      <c r="F37" s="266"/>
      <c r="G37" s="498">
        <v>2025</v>
      </c>
      <c r="H37" s="266"/>
      <c r="I37" s="498">
        <v>2026</v>
      </c>
      <c r="J37" s="266"/>
      <c r="K37" s="498">
        <v>2027</v>
      </c>
      <c r="L37" s="637">
        <v>0.4</v>
      </c>
      <c r="M37" s="498">
        <v>2028</v>
      </c>
    </row>
    <row r="38" spans="1:13" ht="15.75" customHeight="1">
      <c r="A38" s="1241"/>
      <c r="B38" s="1241"/>
      <c r="C38" s="340"/>
      <c r="D38" s="474" t="s">
        <v>943</v>
      </c>
      <c r="E38" s="474"/>
      <c r="F38" s="474" t="s">
        <v>944</v>
      </c>
      <c r="G38" s="474"/>
      <c r="H38" s="202" t="s">
        <v>945</v>
      </c>
      <c r="I38" s="202"/>
      <c r="J38" s="202" t="s">
        <v>946</v>
      </c>
      <c r="K38" s="474"/>
      <c r="L38" s="474" t="s">
        <v>947</v>
      </c>
      <c r="M38" s="779"/>
    </row>
    <row r="39" spans="1:13" ht="15.75" customHeight="1">
      <c r="A39" s="1241"/>
      <c r="B39" s="1241"/>
      <c r="C39" s="340"/>
      <c r="D39" s="266"/>
      <c r="E39" s="498">
        <v>2029</v>
      </c>
      <c r="F39" s="266"/>
      <c r="G39" s="498">
        <v>2030</v>
      </c>
      <c r="H39" s="266"/>
      <c r="I39" s="498">
        <v>2031</v>
      </c>
      <c r="J39" s="637">
        <v>0.8</v>
      </c>
      <c r="K39" s="498">
        <v>2032</v>
      </c>
      <c r="L39" s="266"/>
      <c r="M39" s="498">
        <v>2033</v>
      </c>
    </row>
    <row r="40" spans="1:13" ht="15.75" customHeight="1">
      <c r="A40" s="1241"/>
      <c r="B40" s="1241"/>
      <c r="C40" s="340"/>
      <c r="D40" s="474" t="s">
        <v>948</v>
      </c>
      <c r="E40" s="474"/>
      <c r="F40" s="474" t="s">
        <v>949</v>
      </c>
      <c r="G40" s="474"/>
      <c r="H40" s="202" t="s">
        <v>950</v>
      </c>
      <c r="I40" s="202"/>
      <c r="J40" s="202" t="s">
        <v>951</v>
      </c>
      <c r="K40" s="474"/>
      <c r="L40" s="474" t="s">
        <v>952</v>
      </c>
      <c r="M40" s="779"/>
    </row>
    <row r="41" spans="1:13" ht="15.75" customHeight="1">
      <c r="A41" s="1241"/>
      <c r="B41" s="1241"/>
      <c r="C41" s="340"/>
      <c r="D41" s="266"/>
      <c r="E41" s="498">
        <v>2034</v>
      </c>
      <c r="F41" s="266"/>
      <c r="G41" s="498">
        <v>2035</v>
      </c>
      <c r="H41" s="637">
        <v>0.9</v>
      </c>
      <c r="I41" s="498">
        <v>2036</v>
      </c>
      <c r="J41" s="266"/>
      <c r="K41" s="498">
        <v>2037</v>
      </c>
      <c r="L41" s="266"/>
      <c r="M41" s="498">
        <v>2038</v>
      </c>
    </row>
    <row r="42" spans="1:13" ht="15.75" customHeight="1">
      <c r="A42" s="1241"/>
      <c r="B42" s="1241"/>
      <c r="C42" s="340"/>
      <c r="D42" s="253" t="s">
        <v>953</v>
      </c>
      <c r="E42" s="140"/>
      <c r="F42" s="362" t="s">
        <v>954</v>
      </c>
      <c r="G42" s="140"/>
      <c r="H42" s="362"/>
      <c r="I42" s="140"/>
      <c r="J42" s="362" t="s">
        <v>957</v>
      </c>
      <c r="K42" s="140"/>
      <c r="L42" s="636"/>
      <c r="M42" s="638"/>
    </row>
    <row r="43" spans="1:13" ht="15.75" customHeight="1">
      <c r="A43" s="1241"/>
      <c r="B43" s="1241"/>
      <c r="C43" s="340"/>
      <c r="D43" s="251"/>
      <c r="E43" s="360">
        <v>2039</v>
      </c>
      <c r="F43" s="637">
        <v>1</v>
      </c>
      <c r="G43" s="360">
        <v>2040</v>
      </c>
      <c r="H43" s="331"/>
      <c r="I43" s="348"/>
      <c r="J43" s="1468">
        <f>+F43</f>
        <v>1</v>
      </c>
      <c r="K43" s="1188"/>
      <c r="L43" s="279"/>
      <c r="M43" s="503"/>
    </row>
    <row r="44" spans="1:13" ht="15.75" customHeight="1">
      <c r="A44" s="1241"/>
      <c r="B44" s="1241"/>
      <c r="C44" s="340"/>
      <c r="D44" s="362"/>
      <c r="E44" s="232"/>
      <c r="F44" s="362"/>
      <c r="G44" s="232"/>
      <c r="H44" s="696"/>
      <c r="I44" s="232"/>
      <c r="J44" s="752"/>
      <c r="K44" s="738"/>
      <c r="L44" s="752"/>
      <c r="M44" s="743"/>
    </row>
    <row r="45" spans="1:13" ht="15.75" customHeight="1">
      <c r="A45" s="1241"/>
      <c r="B45" s="1241"/>
      <c r="C45" s="340"/>
      <c r="D45" s="696"/>
      <c r="E45" s="232"/>
      <c r="F45" s="1504"/>
      <c r="G45" s="1252"/>
      <c r="H45" s="1264"/>
      <c r="I45" s="1252"/>
      <c r="J45" s="752"/>
      <c r="K45" s="738"/>
      <c r="L45" s="752"/>
      <c r="M45" s="743"/>
    </row>
    <row r="46" spans="1:13" ht="15.75" customHeight="1">
      <c r="A46" s="1241"/>
      <c r="B46" s="1241"/>
      <c r="C46" s="751"/>
      <c r="D46" s="362"/>
      <c r="E46" s="232"/>
      <c r="F46" s="362"/>
      <c r="G46" s="232"/>
      <c r="H46" s="696"/>
      <c r="I46" s="232"/>
      <c r="J46" s="752"/>
      <c r="K46" s="738"/>
      <c r="L46" s="752"/>
      <c r="M46" s="743"/>
    </row>
    <row r="47" spans="1:13" ht="15.75" customHeight="1">
      <c r="A47" s="1241"/>
      <c r="B47" s="1241"/>
      <c r="C47" s="751"/>
      <c r="D47" s="362"/>
      <c r="E47" s="738"/>
      <c r="F47" s="362"/>
      <c r="G47" s="738"/>
      <c r="H47" s="752"/>
      <c r="I47" s="738"/>
      <c r="J47" s="752"/>
      <c r="K47" s="738"/>
      <c r="L47" s="752"/>
      <c r="M47" s="743"/>
    </row>
    <row r="48" spans="1:13" ht="18" customHeight="1">
      <c r="A48" s="1241"/>
      <c r="B48" s="1308" t="s">
        <v>958</v>
      </c>
      <c r="C48" s="369"/>
      <c r="D48" s="371"/>
      <c r="E48" s="371"/>
      <c r="F48" s="371"/>
      <c r="G48" s="371"/>
      <c r="H48" s="371"/>
      <c r="I48" s="371"/>
      <c r="J48" s="371"/>
      <c r="K48" s="371"/>
      <c r="L48" s="371"/>
      <c r="M48" s="372"/>
    </row>
    <row r="49" spans="1:13" ht="15.75" customHeight="1">
      <c r="A49" s="1241"/>
      <c r="B49" s="1241"/>
      <c r="C49" s="379"/>
      <c r="D49" s="365" t="s">
        <v>93</v>
      </c>
      <c r="E49" s="365" t="s">
        <v>95</v>
      </c>
      <c r="F49" s="1298" t="s">
        <v>959</v>
      </c>
      <c r="G49" s="1266"/>
      <c r="H49" s="1183"/>
      <c r="I49" s="1183"/>
      <c r="J49" s="1234"/>
      <c r="K49" s="333" t="s">
        <v>960</v>
      </c>
      <c r="L49" s="1255"/>
      <c r="M49" s="1234"/>
    </row>
    <row r="50" spans="1:13" ht="15.75" customHeight="1">
      <c r="A50" s="1241"/>
      <c r="B50" s="1241"/>
      <c r="C50" s="379"/>
      <c r="D50" s="68"/>
      <c r="E50" s="346" t="s">
        <v>918</v>
      </c>
      <c r="F50" s="1252"/>
      <c r="G50" s="1235"/>
      <c r="H50" s="1180"/>
      <c r="I50" s="1180"/>
      <c r="J50" s="1181"/>
      <c r="K50" s="140"/>
      <c r="L50" s="1235"/>
      <c r="M50" s="1181"/>
    </row>
    <row r="51" spans="1:13" ht="15.75" customHeight="1">
      <c r="A51" s="1241"/>
      <c r="B51" s="1309"/>
      <c r="C51" s="387"/>
      <c r="D51" s="375"/>
      <c r="E51" s="375"/>
      <c r="F51" s="375"/>
      <c r="G51" s="375"/>
      <c r="H51" s="375"/>
      <c r="I51" s="375"/>
      <c r="J51" s="375"/>
      <c r="K51" s="375"/>
      <c r="L51" s="375"/>
      <c r="M51" s="376"/>
    </row>
    <row r="52" spans="1:13" ht="15.75" customHeight="1">
      <c r="A52" s="1241"/>
      <c r="B52" s="455" t="s">
        <v>961</v>
      </c>
      <c r="C52" s="1300" t="s">
        <v>1546</v>
      </c>
      <c r="D52" s="1180"/>
      <c r="E52" s="1180"/>
      <c r="F52" s="1180"/>
      <c r="G52" s="1180"/>
      <c r="H52" s="1180"/>
      <c r="I52" s="1180"/>
      <c r="J52" s="1180"/>
      <c r="K52" s="1180"/>
      <c r="L52" s="1180"/>
      <c r="M52" s="1181"/>
    </row>
    <row r="53" spans="1:13" ht="15.75" customHeight="1">
      <c r="A53" s="1241"/>
      <c r="B53" s="455" t="s">
        <v>996</v>
      </c>
      <c r="C53" s="1297" t="s">
        <v>377</v>
      </c>
      <c r="D53" s="1175"/>
      <c r="E53" s="1175"/>
      <c r="F53" s="1175"/>
      <c r="G53" s="1175"/>
      <c r="H53" s="1175"/>
      <c r="I53" s="1175"/>
      <c r="J53" s="1175"/>
      <c r="K53" s="1175"/>
      <c r="L53" s="1175"/>
      <c r="M53" s="1188"/>
    </row>
    <row r="54" spans="1:13" ht="15.75" customHeight="1">
      <c r="A54" s="1241"/>
      <c r="B54" s="455" t="s">
        <v>965</v>
      </c>
      <c r="C54" s="1312" t="s">
        <v>1087</v>
      </c>
      <c r="D54" s="1175"/>
      <c r="E54" s="1175"/>
      <c r="F54" s="1175"/>
      <c r="G54" s="1175"/>
      <c r="H54" s="1175"/>
      <c r="I54" s="1175"/>
      <c r="J54" s="1175"/>
      <c r="K54" s="1175"/>
      <c r="L54" s="1175"/>
      <c r="M54" s="1188"/>
    </row>
    <row r="55" spans="1:13" ht="15.75" customHeight="1">
      <c r="A55" s="1241"/>
      <c r="B55" s="455" t="s">
        <v>966</v>
      </c>
      <c r="C55" s="1339">
        <v>2021</v>
      </c>
      <c r="D55" s="1175"/>
      <c r="E55" s="1175"/>
      <c r="F55" s="1175"/>
      <c r="G55" s="1175"/>
      <c r="H55" s="1175"/>
      <c r="I55" s="1175"/>
      <c r="J55" s="1175"/>
      <c r="K55" s="1175"/>
      <c r="L55" s="1175"/>
      <c r="M55" s="1188"/>
    </row>
    <row r="56" spans="1:13" ht="15.75" customHeight="1">
      <c r="A56" s="1242" t="s">
        <v>250</v>
      </c>
      <c r="B56" s="290" t="s">
        <v>968</v>
      </c>
      <c r="C56" s="1297" t="s">
        <v>378</v>
      </c>
      <c r="D56" s="1175"/>
      <c r="E56" s="1175"/>
      <c r="F56" s="1175"/>
      <c r="G56" s="1188"/>
      <c r="H56" s="1297" t="s">
        <v>1547</v>
      </c>
      <c r="I56" s="1175"/>
      <c r="J56" s="1175"/>
      <c r="K56" s="1175"/>
      <c r="L56" s="1175"/>
      <c r="M56" s="1188"/>
    </row>
    <row r="57" spans="1:13" ht="15.75" customHeight="1">
      <c r="A57" s="1241"/>
      <c r="B57" s="290" t="s">
        <v>969</v>
      </c>
      <c r="C57" s="1297" t="s">
        <v>970</v>
      </c>
      <c r="D57" s="1175"/>
      <c r="E57" s="1175"/>
      <c r="F57" s="1175"/>
      <c r="G57" s="1188"/>
      <c r="H57" s="1297" t="s">
        <v>1548</v>
      </c>
      <c r="I57" s="1175"/>
      <c r="J57" s="1175"/>
      <c r="K57" s="1175"/>
      <c r="L57" s="1175"/>
      <c r="M57" s="1188"/>
    </row>
    <row r="58" spans="1:13" ht="15.75" customHeight="1">
      <c r="A58" s="1241"/>
      <c r="B58" s="290" t="s">
        <v>971</v>
      </c>
      <c r="C58" s="1297" t="s">
        <v>60</v>
      </c>
      <c r="D58" s="1175"/>
      <c r="E58" s="1175"/>
      <c r="F58" s="1175"/>
      <c r="G58" s="1188"/>
      <c r="H58" s="1297" t="s">
        <v>60</v>
      </c>
      <c r="I58" s="1175"/>
      <c r="J58" s="1175"/>
      <c r="K58" s="1175"/>
      <c r="L58" s="1175"/>
      <c r="M58" s="1188"/>
    </row>
    <row r="59" spans="1:13" ht="15.75" customHeight="1">
      <c r="A59" s="1241"/>
      <c r="B59" s="607" t="s">
        <v>972</v>
      </c>
      <c r="C59" s="1297" t="s">
        <v>377</v>
      </c>
      <c r="D59" s="1175"/>
      <c r="E59" s="1175"/>
      <c r="F59" s="1175"/>
      <c r="G59" s="1188"/>
      <c r="H59" s="1297" t="s">
        <v>1549</v>
      </c>
      <c r="I59" s="1175"/>
      <c r="J59" s="1175"/>
      <c r="K59" s="1175"/>
      <c r="L59" s="1175"/>
      <c r="M59" s="1188"/>
    </row>
    <row r="60" spans="1:13" ht="15.75" customHeight="1">
      <c r="A60" s="1241"/>
      <c r="B60" s="290" t="s">
        <v>973</v>
      </c>
      <c r="C60" s="1311" t="s">
        <v>380</v>
      </c>
      <c r="D60" s="1175"/>
      <c r="E60" s="1175"/>
      <c r="F60" s="1175"/>
      <c r="G60" s="1188"/>
      <c r="H60" s="1311" t="s">
        <v>695</v>
      </c>
      <c r="I60" s="1175"/>
      <c r="J60" s="1175"/>
      <c r="K60" s="1175"/>
      <c r="L60" s="1175"/>
      <c r="M60" s="1188"/>
    </row>
    <row r="61" spans="1:13" ht="15.75" customHeight="1">
      <c r="A61" s="1243"/>
      <c r="B61" s="290" t="s">
        <v>974</v>
      </c>
      <c r="C61" s="1297" t="s">
        <v>975</v>
      </c>
      <c r="D61" s="1175"/>
      <c r="E61" s="1175"/>
      <c r="F61" s="1175"/>
      <c r="G61" s="1188"/>
      <c r="H61" s="1291">
        <v>3274850</v>
      </c>
      <c r="I61" s="1175"/>
      <c r="J61" s="1175"/>
      <c r="K61" s="1175"/>
      <c r="L61" s="1175"/>
      <c r="M61" s="1188"/>
    </row>
    <row r="62" spans="1:13" ht="15.75" customHeight="1">
      <c r="A62" s="1242" t="s">
        <v>976</v>
      </c>
      <c r="B62" s="240" t="s">
        <v>977</v>
      </c>
      <c r="C62" s="1258" t="s">
        <v>1038</v>
      </c>
      <c r="D62" s="1175"/>
      <c r="E62" s="1175"/>
      <c r="F62" s="1175"/>
      <c r="G62" s="1175"/>
      <c r="H62" s="1175"/>
      <c r="I62" s="1175"/>
      <c r="J62" s="1175"/>
      <c r="K62" s="1175"/>
      <c r="L62" s="1175"/>
      <c r="M62" s="1188"/>
    </row>
    <row r="63" spans="1:13" ht="30" customHeight="1">
      <c r="A63" s="1241"/>
      <c r="B63" s="240" t="s">
        <v>979</v>
      </c>
      <c r="C63" s="1258" t="s">
        <v>980</v>
      </c>
      <c r="D63" s="1175"/>
      <c r="E63" s="1175"/>
      <c r="F63" s="1175"/>
      <c r="G63" s="1175"/>
      <c r="H63" s="1175"/>
      <c r="I63" s="1175"/>
      <c r="J63" s="1175"/>
      <c r="K63" s="1175"/>
      <c r="L63" s="1175"/>
      <c r="M63" s="1188"/>
    </row>
    <row r="64" spans="1:13" ht="30" customHeight="1">
      <c r="A64" s="1241"/>
      <c r="B64" s="608" t="s">
        <v>297</v>
      </c>
      <c r="C64" s="1258" t="s">
        <v>376</v>
      </c>
      <c r="D64" s="1175"/>
      <c r="E64" s="1175"/>
      <c r="F64" s="1175"/>
      <c r="G64" s="1175"/>
      <c r="H64" s="1175"/>
      <c r="I64" s="1175"/>
      <c r="J64" s="1175"/>
      <c r="K64" s="1175"/>
      <c r="L64" s="1175"/>
      <c r="M64" s="1188"/>
    </row>
    <row r="65" spans="1:13" ht="15.75" customHeight="1">
      <c r="A65" s="288" t="s">
        <v>254</v>
      </c>
      <c r="B65" s="289"/>
      <c r="C65" s="1270"/>
      <c r="D65" s="1175"/>
      <c r="E65" s="1175"/>
      <c r="F65" s="1175"/>
      <c r="G65" s="1175"/>
      <c r="H65" s="1175"/>
      <c r="I65" s="1175"/>
      <c r="J65" s="1175"/>
      <c r="K65" s="1175"/>
      <c r="L65" s="1175"/>
      <c r="M65" s="1188"/>
    </row>
  </sheetData>
  <mergeCells count="62">
    <mergeCell ref="A56:A61"/>
    <mergeCell ref="A62:A64"/>
    <mergeCell ref="C63:M63"/>
    <mergeCell ref="C64:M64"/>
    <mergeCell ref="C65:M65"/>
    <mergeCell ref="C59:G59"/>
    <mergeCell ref="H59:M59"/>
    <mergeCell ref="C60:G60"/>
    <mergeCell ref="H60:M60"/>
    <mergeCell ref="C61:G61"/>
    <mergeCell ref="H61:M61"/>
    <mergeCell ref="C62:M62"/>
    <mergeCell ref="C57:G57"/>
    <mergeCell ref="C58:G58"/>
    <mergeCell ref="H57:M57"/>
    <mergeCell ref="H58:M58"/>
    <mergeCell ref="C16:M16"/>
    <mergeCell ref="G49:J50"/>
    <mergeCell ref="L49:M50"/>
    <mergeCell ref="C17:M17"/>
    <mergeCell ref="C18:M19"/>
    <mergeCell ref="F23:G23"/>
    <mergeCell ref="J43:K43"/>
    <mergeCell ref="F45:G45"/>
    <mergeCell ref="H45:I45"/>
    <mergeCell ref="F49:F50"/>
    <mergeCell ref="C11:M11"/>
    <mergeCell ref="C12:M12"/>
    <mergeCell ref="C14:D14"/>
    <mergeCell ref="F14:M14"/>
    <mergeCell ref="C15:M15"/>
    <mergeCell ref="C9:D9"/>
    <mergeCell ref="F9:G9"/>
    <mergeCell ref="I9:J9"/>
    <mergeCell ref="C10:D10"/>
    <mergeCell ref="F10:G10"/>
    <mergeCell ref="I10:J10"/>
    <mergeCell ref="C6:M6"/>
    <mergeCell ref="H7:M7"/>
    <mergeCell ref="C8:M8"/>
    <mergeCell ref="C7:E7"/>
    <mergeCell ref="F7:G7"/>
    <mergeCell ref="C2:M2"/>
    <mergeCell ref="C3:M3"/>
    <mergeCell ref="F4:G4"/>
    <mergeCell ref="I4:M4"/>
    <mergeCell ref="C5:M5"/>
    <mergeCell ref="B35:B47"/>
    <mergeCell ref="B48:B51"/>
    <mergeCell ref="A2:A15"/>
    <mergeCell ref="B8:B10"/>
    <mergeCell ref="B14:B15"/>
    <mergeCell ref="A16:A55"/>
    <mergeCell ref="B18:B24"/>
    <mergeCell ref="B25:B28"/>
    <mergeCell ref="B32:B34"/>
    <mergeCell ref="C52:M52"/>
    <mergeCell ref="C53:M53"/>
    <mergeCell ref="C54:M54"/>
    <mergeCell ref="C55:M55"/>
    <mergeCell ref="C56:G56"/>
    <mergeCell ref="H56:M56"/>
  </mergeCells>
  <dataValidations count="1">
    <dataValidation type="list" allowBlank="1" showErrorMessage="1" sqref="H7" xr:uid="{00000000-0002-0000-3500-000003000000}">
      <formula1>INDIRECT($C$7)</formula1>
    </dataValidation>
  </dataValidations>
  <hyperlinks>
    <hyperlink ref="B2" location="'Plan de acción'!A1" display="Nombre del indicador" xr:uid="{00000000-0004-0000-3500-000000000000}"/>
    <hyperlink ref="C60" r:id="rId1" xr:uid="{00000000-0004-0000-3500-000001000000}"/>
    <hyperlink ref="H60" r:id="rId2" xr:uid="{00000000-0004-0000-3500-000002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500-000000000000}">
          <x14:formula1>
            <xm:f>Desplegables!$I$4:$I$18</xm:f>
          </x14:formula1>
          <xm:sqref>C7</xm:sqref>
        </x14:dataValidation>
        <x14:dataValidation type="list" allowBlank="1" showErrorMessage="1" xr:uid="{00000000-0002-0000-3500-000001000000}">
          <x14:formula1>
            <xm:f>Desplegables!$L$24:$L$39</xm:f>
          </x14:formula1>
          <xm:sqref>C14</xm:sqref>
        </x14:dataValidation>
        <x14:dataValidation type="list" allowBlank="1" showErrorMessage="1" xr:uid="{00000000-0002-0000-3500-000002000000}">
          <x14:formula1>
            <xm:f>Desplegables!$B$45:$B$46</xm:f>
          </x14:formula1>
          <xm:sqref>C4</xm:sqref>
        </x14:dataValidation>
        <x14:dataValidation type="list" allowBlank="1" showErrorMessage="1" xr:uid="{00000000-0002-0000-3500-000004000000}">
          <x14:formula1>
            <xm:f>Desplegables!$B$50:$B$52</xm:f>
          </x14:formula1>
          <xm:sqref>G49</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70C0"/>
  </sheetPr>
  <dimension ref="A1:M62"/>
  <sheetViews>
    <sheetView topLeftCell="B52" workbookViewId="0">
      <selection activeCell="C65" sqref="C65"/>
    </sheetView>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thickBot="1">
      <c r="A1" s="1079"/>
      <c r="B1" s="1080" t="s">
        <v>1550</v>
      </c>
      <c r="C1" s="1081"/>
      <c r="D1" s="1081"/>
      <c r="E1" s="1081"/>
      <c r="F1" s="1081"/>
      <c r="G1" s="1081"/>
      <c r="H1" s="1081"/>
      <c r="I1" s="1081"/>
      <c r="J1" s="1081"/>
      <c r="K1" s="1081"/>
      <c r="L1" s="1081"/>
      <c r="M1" s="1082"/>
    </row>
    <row r="2" spans="1:13" ht="15.6" customHeight="1" thickBot="1">
      <c r="A2" s="1574" t="s">
        <v>890</v>
      </c>
      <c r="B2" s="1084" t="s">
        <v>891</v>
      </c>
      <c r="C2" s="1505" t="s">
        <v>1902</v>
      </c>
      <c r="D2" s="1545"/>
      <c r="E2" s="1545"/>
      <c r="F2" s="1545"/>
      <c r="G2" s="1545"/>
      <c r="H2" s="1545"/>
      <c r="I2" s="1545"/>
      <c r="J2" s="1545"/>
      <c r="K2" s="1545"/>
      <c r="L2" s="1545"/>
      <c r="M2" s="1506"/>
    </row>
    <row r="3" spans="1:13" ht="15.75" customHeight="1" thickBot="1">
      <c r="A3" s="1575"/>
      <c r="B3" s="1085" t="s">
        <v>982</v>
      </c>
      <c r="C3" s="1528" t="s">
        <v>1673</v>
      </c>
      <c r="D3" s="1529"/>
      <c r="E3" s="1529"/>
      <c r="F3" s="1529"/>
      <c r="G3" s="1529"/>
      <c r="H3" s="1529"/>
      <c r="I3" s="1529"/>
      <c r="J3" s="1529"/>
      <c r="K3" s="1529"/>
      <c r="L3" s="1529"/>
      <c r="M3" s="1530"/>
    </row>
    <row r="4" spans="1:13" ht="46.5" customHeight="1" thickBot="1">
      <c r="A4" s="1575"/>
      <c r="B4" s="1085" t="s">
        <v>293</v>
      </c>
      <c r="C4" s="1086" t="s">
        <v>93</v>
      </c>
      <c r="D4" s="1505" t="s">
        <v>1489</v>
      </c>
      <c r="E4" s="1506"/>
      <c r="F4" s="1510" t="s">
        <v>294</v>
      </c>
      <c r="G4" s="1512"/>
      <c r="H4" s="1087">
        <v>27</v>
      </c>
      <c r="I4" s="1505" t="s">
        <v>1402</v>
      </c>
      <c r="J4" s="1545"/>
      <c r="K4" s="1545"/>
      <c r="L4" s="1545"/>
      <c r="M4" s="1506"/>
    </row>
    <row r="5" spans="1:13" ht="15.75" customHeight="1" thickBot="1">
      <c r="A5" s="1575"/>
      <c r="B5" s="1085" t="s">
        <v>898</v>
      </c>
      <c r="C5" s="1528" t="s">
        <v>899</v>
      </c>
      <c r="D5" s="1529"/>
      <c r="E5" s="1529"/>
      <c r="F5" s="1529"/>
      <c r="G5" s="1529"/>
      <c r="H5" s="1529"/>
      <c r="I5" s="1529"/>
      <c r="J5" s="1529"/>
      <c r="K5" s="1529"/>
      <c r="L5" s="1529"/>
      <c r="M5" s="1530"/>
    </row>
    <row r="6" spans="1:13" ht="15.75" customHeight="1" thickBot="1">
      <c r="A6" s="1575"/>
      <c r="B6" s="1085" t="s">
        <v>900</v>
      </c>
      <c r="C6" s="1528" t="s">
        <v>901</v>
      </c>
      <c r="D6" s="1529"/>
      <c r="E6" s="1529"/>
      <c r="F6" s="1529"/>
      <c r="G6" s="1529"/>
      <c r="H6" s="1529"/>
      <c r="I6" s="1529"/>
      <c r="J6" s="1529"/>
      <c r="K6" s="1529"/>
      <c r="L6" s="1529"/>
      <c r="M6" s="1530"/>
    </row>
    <row r="7" spans="1:13" ht="15.6" customHeight="1" thickBot="1">
      <c r="A7" s="1575"/>
      <c r="B7" s="1085" t="s">
        <v>902</v>
      </c>
      <c r="C7" s="1505" t="s">
        <v>35</v>
      </c>
      <c r="D7" s="1506"/>
      <c r="E7" s="1507"/>
      <c r="F7" s="1508"/>
      <c r="G7" s="1509"/>
      <c r="H7" s="1510" t="s">
        <v>1903</v>
      </c>
      <c r="I7" s="1511"/>
      <c r="J7" s="1511"/>
      <c r="K7" s="1511"/>
      <c r="L7" s="1511"/>
      <c r="M7" s="1512"/>
    </row>
    <row r="8" spans="1:13" ht="15.75" customHeight="1" thickBot="1">
      <c r="A8" s="1575"/>
      <c r="B8" s="1513" t="s">
        <v>903</v>
      </c>
      <c r="C8" s="1531"/>
      <c r="D8" s="1532"/>
      <c r="E8" s="1532"/>
      <c r="F8" s="1532"/>
      <c r="G8" s="1532"/>
      <c r="H8" s="1532"/>
      <c r="I8" s="1532"/>
      <c r="J8" s="1533"/>
      <c r="K8" s="1534"/>
      <c r="L8" s="1535"/>
      <c r="M8" s="1536"/>
    </row>
    <row r="9" spans="1:13" ht="77.45" customHeight="1" thickBot="1">
      <c r="A9" s="1575"/>
      <c r="B9" s="1514"/>
      <c r="C9" s="1516" t="s">
        <v>1551</v>
      </c>
      <c r="D9" s="1517"/>
      <c r="E9" s="1520"/>
      <c r="F9" s="1522" t="s">
        <v>1552</v>
      </c>
      <c r="G9" s="1523"/>
      <c r="H9" s="1520"/>
      <c r="I9" s="1526"/>
      <c r="J9" s="1527"/>
      <c r="K9" s="1537"/>
      <c r="L9" s="1538"/>
      <c r="M9" s="1539"/>
    </row>
    <row r="10" spans="1:13" ht="15.6" customHeight="1" thickBot="1">
      <c r="A10" s="1575"/>
      <c r="B10" s="1515"/>
      <c r="C10" s="1518" t="s">
        <v>297</v>
      </c>
      <c r="D10" s="1519"/>
      <c r="E10" s="1521"/>
      <c r="F10" s="1524" t="s">
        <v>297</v>
      </c>
      <c r="G10" s="1525"/>
      <c r="H10" s="1521"/>
      <c r="I10" s="1524" t="s">
        <v>297</v>
      </c>
      <c r="J10" s="1525"/>
      <c r="K10" s="1540"/>
      <c r="L10" s="1541"/>
      <c r="M10" s="1542"/>
    </row>
    <row r="11" spans="1:13" ht="79.5" customHeight="1" thickBot="1">
      <c r="A11" s="1575"/>
      <c r="B11" s="1085" t="s">
        <v>905</v>
      </c>
      <c r="C11" s="1505" t="s">
        <v>1904</v>
      </c>
      <c r="D11" s="1545"/>
      <c r="E11" s="1545"/>
      <c r="F11" s="1545"/>
      <c r="G11" s="1545"/>
      <c r="H11" s="1545"/>
      <c r="I11" s="1545"/>
      <c r="J11" s="1545"/>
      <c r="K11" s="1545"/>
      <c r="L11" s="1545"/>
      <c r="M11" s="1506"/>
    </row>
    <row r="12" spans="1:13" ht="123.95" customHeight="1" thickBot="1">
      <c r="A12" s="1575"/>
      <c r="B12" s="1085" t="s">
        <v>985</v>
      </c>
      <c r="C12" s="1505" t="s">
        <v>1553</v>
      </c>
      <c r="D12" s="1545"/>
      <c r="E12" s="1545"/>
      <c r="F12" s="1545"/>
      <c r="G12" s="1545"/>
      <c r="H12" s="1545"/>
      <c r="I12" s="1545"/>
      <c r="J12" s="1545"/>
      <c r="K12" s="1545"/>
      <c r="L12" s="1545"/>
      <c r="M12" s="1506"/>
    </row>
    <row r="13" spans="1:13" ht="15.75" customHeight="1" thickBot="1">
      <c r="A13" s="1575"/>
      <c r="B13" s="1088" t="s">
        <v>987</v>
      </c>
      <c r="C13" s="1089" t="s">
        <v>1503</v>
      </c>
      <c r="D13" s="1090"/>
      <c r="E13" s="1090"/>
      <c r="F13" s="1090"/>
      <c r="G13" s="1090"/>
      <c r="H13" s="1090"/>
      <c r="I13" s="1090"/>
      <c r="J13" s="1090"/>
      <c r="K13" s="1090"/>
      <c r="L13" s="1090"/>
      <c r="M13" s="1091"/>
    </row>
    <row r="14" spans="1:13" ht="42" customHeight="1" thickBot="1">
      <c r="A14" s="1575"/>
      <c r="B14" s="1513" t="s">
        <v>989</v>
      </c>
      <c r="C14" s="1518" t="s">
        <v>67</v>
      </c>
      <c r="D14" s="1573"/>
      <c r="E14" s="1092" t="s">
        <v>108</v>
      </c>
      <c r="F14" s="1528" t="s">
        <v>688</v>
      </c>
      <c r="G14" s="1529"/>
      <c r="H14" s="1529"/>
      <c r="I14" s="1529"/>
      <c r="J14" s="1529"/>
      <c r="K14" s="1529"/>
      <c r="L14" s="1529"/>
      <c r="M14" s="1530"/>
    </row>
    <row r="15" spans="1:13" ht="15.75" customHeight="1" thickBot="1">
      <c r="A15" s="1576"/>
      <c r="B15" s="1515"/>
      <c r="C15" s="1507"/>
      <c r="D15" s="1508"/>
      <c r="E15" s="1508"/>
      <c r="F15" s="1508"/>
      <c r="G15" s="1508"/>
      <c r="H15" s="1508"/>
      <c r="I15" s="1508"/>
      <c r="J15" s="1508"/>
      <c r="K15" s="1508"/>
      <c r="L15" s="1508"/>
      <c r="M15" s="1509"/>
    </row>
    <row r="16" spans="1:13" ht="15.6" customHeight="1" thickBot="1">
      <c r="A16" s="1546" t="s">
        <v>238</v>
      </c>
      <c r="B16" s="1093" t="s">
        <v>282</v>
      </c>
      <c r="C16" s="1505" t="s">
        <v>1554</v>
      </c>
      <c r="D16" s="1545"/>
      <c r="E16" s="1545"/>
      <c r="F16" s="1545"/>
      <c r="G16" s="1545"/>
      <c r="H16" s="1545"/>
      <c r="I16" s="1545"/>
      <c r="J16" s="1545"/>
      <c r="K16" s="1545"/>
      <c r="L16" s="1545"/>
      <c r="M16" s="1506"/>
    </row>
    <row r="17" spans="1:13" ht="15.75" customHeight="1" thickBot="1">
      <c r="A17" s="1547"/>
      <c r="B17" s="1093" t="s">
        <v>990</v>
      </c>
      <c r="C17" s="1528" t="s">
        <v>1905</v>
      </c>
      <c r="D17" s="1529"/>
      <c r="E17" s="1529"/>
      <c r="F17" s="1529"/>
      <c r="G17" s="1529"/>
      <c r="H17" s="1529"/>
      <c r="I17" s="1529"/>
      <c r="J17" s="1529"/>
      <c r="K17" s="1529"/>
      <c r="L17" s="1529"/>
      <c r="M17" s="1530"/>
    </row>
    <row r="18" spans="1:13" ht="8.25" customHeight="1" thickBot="1">
      <c r="A18" s="1547"/>
      <c r="B18" s="1554" t="s">
        <v>908</v>
      </c>
      <c r="C18" s="1083"/>
      <c r="D18" s="1083"/>
      <c r="E18" s="1083"/>
      <c r="F18" s="1083"/>
      <c r="G18" s="1083"/>
      <c r="H18" s="1083"/>
      <c r="I18" s="1083"/>
      <c r="J18" s="1083"/>
      <c r="K18" s="1083"/>
      <c r="L18" s="1083"/>
      <c r="M18" s="1094"/>
    </row>
    <row r="19" spans="1:13" ht="9" customHeight="1" thickBot="1">
      <c r="A19" s="1547"/>
      <c r="B19" s="1555"/>
      <c r="C19" s="1083"/>
      <c r="D19" s="1090"/>
      <c r="E19" s="1083"/>
      <c r="F19" s="1090"/>
      <c r="G19" s="1083"/>
      <c r="H19" s="1090"/>
      <c r="I19" s="1083"/>
      <c r="J19" s="1090"/>
      <c r="K19" s="1083"/>
      <c r="L19" s="1083"/>
      <c r="M19" s="1094"/>
    </row>
    <row r="20" spans="1:13" ht="15.75" customHeight="1" thickBot="1">
      <c r="A20" s="1547"/>
      <c r="B20" s="1555"/>
      <c r="C20" s="1095" t="s">
        <v>909</v>
      </c>
      <c r="D20" s="1091"/>
      <c r="E20" s="1095" t="s">
        <v>910</v>
      </c>
      <c r="F20" s="1091"/>
      <c r="G20" s="1095" t="s">
        <v>911</v>
      </c>
      <c r="H20" s="1091"/>
      <c r="I20" s="1095" t="s">
        <v>912</v>
      </c>
      <c r="J20" s="1091"/>
      <c r="K20" s="1083"/>
      <c r="L20" s="1083"/>
      <c r="M20" s="1094"/>
    </row>
    <row r="21" spans="1:13" ht="15.75" customHeight="1" thickBot="1">
      <c r="A21" s="1547"/>
      <c r="B21" s="1555"/>
      <c r="C21" s="1095" t="s">
        <v>913</v>
      </c>
      <c r="D21" s="1091"/>
      <c r="E21" s="1095" t="s">
        <v>914</v>
      </c>
      <c r="F21" s="1091"/>
      <c r="G21" s="1095" t="s">
        <v>915</v>
      </c>
      <c r="H21" s="1091"/>
      <c r="I21" s="1083"/>
      <c r="J21" s="1083"/>
      <c r="K21" s="1083"/>
      <c r="L21" s="1083"/>
      <c r="M21" s="1094"/>
    </row>
    <row r="22" spans="1:13" ht="15.75" customHeight="1" thickBot="1">
      <c r="A22" s="1547"/>
      <c r="B22" s="1555"/>
      <c r="C22" s="1095" t="s">
        <v>916</v>
      </c>
      <c r="D22" s="1091"/>
      <c r="E22" s="1095" t="s">
        <v>917</v>
      </c>
      <c r="F22" s="1091"/>
      <c r="G22" s="1090"/>
      <c r="H22" s="1090"/>
      <c r="I22" s="1083"/>
      <c r="J22" s="1083"/>
      <c r="K22" s="1083"/>
      <c r="L22" s="1083"/>
      <c r="M22" s="1094"/>
    </row>
    <row r="23" spans="1:13" ht="15.6" customHeight="1" thickBot="1">
      <c r="A23" s="1547"/>
      <c r="B23" s="1555"/>
      <c r="C23" s="1095" t="s">
        <v>105</v>
      </c>
      <c r="D23" s="1086" t="s">
        <v>918</v>
      </c>
      <c r="E23" s="1095" t="s">
        <v>919</v>
      </c>
      <c r="F23" s="1505" t="s">
        <v>1555</v>
      </c>
      <c r="G23" s="1545"/>
      <c r="H23" s="1506"/>
      <c r="I23" s="1083"/>
      <c r="J23" s="1083"/>
      <c r="K23" s="1083"/>
      <c r="L23" s="1083"/>
      <c r="M23" s="1094"/>
    </row>
    <row r="24" spans="1:13" ht="9.75" customHeight="1" thickBot="1">
      <c r="A24" s="1547"/>
      <c r="B24" s="1556"/>
      <c r="C24" s="1090"/>
      <c r="D24" s="1090"/>
      <c r="E24" s="1090"/>
      <c r="F24" s="1090"/>
      <c r="G24" s="1090"/>
      <c r="H24" s="1090"/>
      <c r="I24" s="1090"/>
      <c r="J24" s="1090"/>
      <c r="K24" s="1090"/>
      <c r="L24" s="1090"/>
      <c r="M24" s="1091"/>
    </row>
    <row r="25" spans="1:13" ht="15.75" customHeight="1" thickBot="1">
      <c r="A25" s="1547"/>
      <c r="B25" s="1554" t="s">
        <v>921</v>
      </c>
      <c r="C25" s="1083"/>
      <c r="D25" s="1090"/>
      <c r="E25" s="1083"/>
      <c r="F25" s="1083"/>
      <c r="G25" s="1090"/>
      <c r="H25" s="1083"/>
      <c r="I25" s="1083"/>
      <c r="J25" s="1090"/>
      <c r="K25" s="1083"/>
      <c r="L25" s="1083"/>
      <c r="M25" s="1094"/>
    </row>
    <row r="26" spans="1:13" ht="15.75" customHeight="1" thickBot="1">
      <c r="A26" s="1547"/>
      <c r="B26" s="1555"/>
      <c r="C26" s="1095" t="s">
        <v>922</v>
      </c>
      <c r="D26" s="1091"/>
      <c r="E26" s="1083"/>
      <c r="F26" s="1095" t="s">
        <v>923</v>
      </c>
      <c r="G26" s="1091"/>
      <c r="H26" s="1083"/>
      <c r="I26" s="1095" t="s">
        <v>924</v>
      </c>
      <c r="J26" s="1091"/>
      <c r="K26" s="1083"/>
      <c r="L26" s="1083"/>
      <c r="M26" s="1094"/>
    </row>
    <row r="27" spans="1:13" ht="15.75" customHeight="1" thickBot="1">
      <c r="A27" s="1547"/>
      <c r="B27" s="1555"/>
      <c r="C27" s="1095" t="s">
        <v>925</v>
      </c>
      <c r="D27" s="1091"/>
      <c r="E27" s="1083"/>
      <c r="F27" s="1095" t="s">
        <v>926</v>
      </c>
      <c r="G27" s="1091"/>
      <c r="H27" s="1083"/>
      <c r="I27" s="1095" t="s">
        <v>927</v>
      </c>
      <c r="J27" s="1096" t="s">
        <v>992</v>
      </c>
      <c r="K27" s="1083"/>
      <c r="L27" s="1083"/>
      <c r="M27" s="1094"/>
    </row>
    <row r="28" spans="1:13" ht="15.75" customHeight="1" thickBot="1">
      <c r="A28" s="1547"/>
      <c r="B28" s="1556"/>
      <c r="C28" s="1090"/>
      <c r="D28" s="1090"/>
      <c r="E28" s="1090"/>
      <c r="F28" s="1090"/>
      <c r="G28" s="1090"/>
      <c r="H28" s="1090"/>
      <c r="I28" s="1090"/>
      <c r="J28" s="1090"/>
      <c r="K28" s="1090"/>
      <c r="L28" s="1090"/>
      <c r="M28" s="1091"/>
    </row>
    <row r="29" spans="1:13" ht="15.75" customHeight="1" thickBot="1">
      <c r="A29" s="1547"/>
      <c r="B29" s="1097" t="s">
        <v>928</v>
      </c>
      <c r="C29" s="1083"/>
      <c r="D29" s="1090"/>
      <c r="E29" s="1083"/>
      <c r="F29" s="1083"/>
      <c r="G29" s="1090"/>
      <c r="H29" s="1083"/>
      <c r="I29" s="1083"/>
      <c r="J29" s="1090"/>
      <c r="K29" s="1083"/>
      <c r="L29" s="1083"/>
      <c r="M29" s="1094"/>
    </row>
    <row r="30" spans="1:13" ht="15.75" customHeight="1" thickBot="1">
      <c r="A30" s="1547"/>
      <c r="B30" s="1098"/>
      <c r="C30" s="1095" t="s">
        <v>929</v>
      </c>
      <c r="D30" s="1099">
        <v>26</v>
      </c>
      <c r="E30" s="1083"/>
      <c r="F30" s="1095" t="s">
        <v>930</v>
      </c>
      <c r="G30" s="1100" t="s">
        <v>1556</v>
      </c>
      <c r="H30" s="1083"/>
      <c r="I30" s="1095" t="s">
        <v>931</v>
      </c>
      <c r="J30" s="1096" t="s">
        <v>1557</v>
      </c>
      <c r="K30" s="1083"/>
      <c r="L30" s="1083"/>
      <c r="M30" s="1094"/>
    </row>
    <row r="31" spans="1:13" ht="15.75" customHeight="1" thickBot="1">
      <c r="A31" s="1547"/>
      <c r="B31" s="1101"/>
      <c r="C31" s="1090"/>
      <c r="D31" s="1090"/>
      <c r="E31" s="1090"/>
      <c r="F31" s="1090"/>
      <c r="G31" s="1090"/>
      <c r="H31" s="1090"/>
      <c r="I31" s="1090"/>
      <c r="J31" s="1090"/>
      <c r="K31" s="1090"/>
      <c r="L31" s="1090"/>
      <c r="M31" s="1091"/>
    </row>
    <row r="32" spans="1:13" ht="15.75" customHeight="1" thickBot="1">
      <c r="A32" s="1547"/>
      <c r="B32" s="1554" t="s">
        <v>933</v>
      </c>
      <c r="C32" s="1083"/>
      <c r="D32" s="1090"/>
      <c r="E32" s="1083"/>
      <c r="F32" s="1083"/>
      <c r="G32" s="1090"/>
      <c r="H32" s="1083"/>
      <c r="I32" s="1083"/>
      <c r="J32" s="1083"/>
      <c r="K32" s="1083"/>
      <c r="L32" s="1083"/>
      <c r="M32" s="1094"/>
    </row>
    <row r="33" spans="1:13" ht="15.75" customHeight="1" thickBot="1">
      <c r="A33" s="1547"/>
      <c r="B33" s="1555"/>
      <c r="C33" s="1102" t="s">
        <v>934</v>
      </c>
      <c r="D33" s="1103">
        <v>2024</v>
      </c>
      <c r="E33" s="1083"/>
      <c r="F33" s="1104" t="s">
        <v>935</v>
      </c>
      <c r="G33" s="1096">
        <v>2040</v>
      </c>
      <c r="H33" s="1083"/>
      <c r="I33" s="1083"/>
      <c r="J33" s="1083"/>
      <c r="K33" s="1083"/>
      <c r="L33" s="1083"/>
      <c r="M33" s="1094"/>
    </row>
    <row r="34" spans="1:13" ht="15.75" customHeight="1" thickBot="1">
      <c r="A34" s="1547"/>
      <c r="B34" s="1556"/>
      <c r="C34" s="1090"/>
      <c r="D34" s="1090"/>
      <c r="E34" s="1090"/>
      <c r="F34" s="1090"/>
      <c r="G34" s="1090"/>
      <c r="H34" s="1090"/>
      <c r="I34" s="1090"/>
      <c r="J34" s="1090"/>
      <c r="K34" s="1090"/>
      <c r="L34" s="1090"/>
      <c r="M34" s="1091"/>
    </row>
    <row r="35" spans="1:13" ht="15.75" customHeight="1" thickBot="1">
      <c r="A35" s="1547"/>
      <c r="B35" s="1554" t="s">
        <v>937</v>
      </c>
      <c r="C35" s="1083"/>
      <c r="D35" s="1083"/>
      <c r="E35" s="1083"/>
      <c r="F35" s="1083"/>
      <c r="G35" s="1083"/>
      <c r="H35" s="1083"/>
      <c r="I35" s="1083"/>
      <c r="J35" s="1083"/>
      <c r="K35" s="1083"/>
      <c r="L35" s="1083"/>
      <c r="M35" s="1094"/>
    </row>
    <row r="36" spans="1:13" ht="15.75" customHeight="1" thickBot="1">
      <c r="A36" s="1547"/>
      <c r="B36" s="1555"/>
      <c r="C36" s="1083"/>
      <c r="D36" s="1090" t="s">
        <v>938</v>
      </c>
      <c r="E36" s="1109">
        <v>2022</v>
      </c>
      <c r="F36" s="1090" t="s">
        <v>939</v>
      </c>
      <c r="G36" s="1109">
        <v>2023</v>
      </c>
      <c r="H36" s="1090" t="s">
        <v>940</v>
      </c>
      <c r="I36" s="1109">
        <v>2024</v>
      </c>
      <c r="J36" s="1090" t="s">
        <v>941</v>
      </c>
      <c r="K36" s="1109">
        <v>2025</v>
      </c>
      <c r="L36" s="1090" t="s">
        <v>942</v>
      </c>
      <c r="M36" s="1110">
        <v>2026</v>
      </c>
    </row>
    <row r="37" spans="1:13" ht="15.75" customHeight="1" thickBot="1">
      <c r="A37" s="1547"/>
      <c r="B37" s="1555"/>
      <c r="C37" s="1094"/>
      <c r="D37" s="1507"/>
      <c r="E37" s="1509"/>
      <c r="F37" s="1507"/>
      <c r="G37" s="1509"/>
      <c r="H37" s="1543">
        <v>32</v>
      </c>
      <c r="I37" s="1544"/>
      <c r="J37" s="1507"/>
      <c r="K37" s="1509"/>
      <c r="L37" s="1507"/>
      <c r="M37" s="1509"/>
    </row>
    <row r="38" spans="1:13" ht="15.75" customHeight="1" thickBot="1">
      <c r="A38" s="1547"/>
      <c r="B38" s="1555"/>
      <c r="C38" s="1083"/>
      <c r="D38" s="1090" t="s">
        <v>943</v>
      </c>
      <c r="E38" s="1109">
        <v>2027</v>
      </c>
      <c r="F38" s="1090" t="s">
        <v>944</v>
      </c>
      <c r="G38" s="1109">
        <v>2028</v>
      </c>
      <c r="H38" s="1090" t="s">
        <v>945</v>
      </c>
      <c r="I38" s="1109">
        <v>2029</v>
      </c>
      <c r="J38" s="1090" t="s">
        <v>946</v>
      </c>
      <c r="K38" s="1109">
        <v>2030</v>
      </c>
      <c r="L38" s="1090" t="s">
        <v>947</v>
      </c>
      <c r="M38" s="1110">
        <v>2031</v>
      </c>
    </row>
    <row r="39" spans="1:13" ht="15.75" customHeight="1" thickBot="1">
      <c r="A39" s="1547"/>
      <c r="B39" s="1555"/>
      <c r="C39" s="1094"/>
      <c r="D39" s="1507"/>
      <c r="E39" s="1509"/>
      <c r="F39" s="1543">
        <v>35</v>
      </c>
      <c r="G39" s="1544"/>
      <c r="H39" s="1507"/>
      <c r="I39" s="1509"/>
      <c r="J39" s="1507"/>
      <c r="K39" s="1509"/>
      <c r="L39" s="1507"/>
      <c r="M39" s="1509"/>
    </row>
    <row r="40" spans="1:13" ht="15.75" customHeight="1" thickBot="1">
      <c r="A40" s="1547"/>
      <c r="B40" s="1555"/>
      <c r="C40" s="1083"/>
      <c r="D40" s="1090" t="s">
        <v>948</v>
      </c>
      <c r="E40" s="1109">
        <v>2032</v>
      </c>
      <c r="F40" s="1090" t="s">
        <v>949</v>
      </c>
      <c r="G40" s="1109">
        <v>2033</v>
      </c>
      <c r="H40" s="1090" t="s">
        <v>950</v>
      </c>
      <c r="I40" s="1109">
        <v>2034</v>
      </c>
      <c r="J40" s="1090" t="s">
        <v>951</v>
      </c>
      <c r="K40" s="1109">
        <v>2035</v>
      </c>
      <c r="L40" s="1090" t="s">
        <v>952</v>
      </c>
      <c r="M40" s="1110">
        <v>2036</v>
      </c>
    </row>
    <row r="41" spans="1:13" ht="15.75" customHeight="1" thickBot="1">
      <c r="A41" s="1547"/>
      <c r="B41" s="1555"/>
      <c r="C41" s="1094"/>
      <c r="D41" s="1543">
        <v>37</v>
      </c>
      <c r="E41" s="1544"/>
      <c r="F41" s="1507"/>
      <c r="G41" s="1509"/>
      <c r="H41" s="1507"/>
      <c r="I41" s="1509"/>
      <c r="J41" s="1507"/>
      <c r="K41" s="1509"/>
      <c r="L41" s="1543">
        <v>40</v>
      </c>
      <c r="M41" s="1544"/>
    </row>
    <row r="42" spans="1:13" ht="15.75" customHeight="1" thickBot="1">
      <c r="A42" s="1547"/>
      <c r="B42" s="1555"/>
      <c r="C42" s="1083"/>
      <c r="D42" s="1090" t="s">
        <v>1558</v>
      </c>
      <c r="E42" s="1109">
        <v>2037</v>
      </c>
      <c r="F42" s="1090" t="s">
        <v>954</v>
      </c>
      <c r="G42" s="1109">
        <v>2038</v>
      </c>
      <c r="H42" s="1090" t="s">
        <v>955</v>
      </c>
      <c r="I42" s="1109">
        <v>2039</v>
      </c>
      <c r="J42" s="1090" t="s">
        <v>956</v>
      </c>
      <c r="K42" s="1109">
        <v>2040</v>
      </c>
      <c r="L42" s="1090" t="s">
        <v>957</v>
      </c>
      <c r="M42" s="1091"/>
    </row>
    <row r="43" spans="1:13" ht="15.75" customHeight="1" thickBot="1">
      <c r="A43" s="1547"/>
      <c r="B43" s="1555"/>
      <c r="C43" s="1094"/>
      <c r="D43" s="1507"/>
      <c r="E43" s="1509"/>
      <c r="F43" s="1507"/>
      <c r="G43" s="1509"/>
      <c r="H43" s="1507"/>
      <c r="I43" s="1509"/>
      <c r="J43" s="1543">
        <v>42</v>
      </c>
      <c r="K43" s="1544"/>
      <c r="L43" s="1543">
        <v>42</v>
      </c>
      <c r="M43" s="1544"/>
    </row>
    <row r="44" spans="1:13" ht="15.75" customHeight="1" thickBot="1">
      <c r="A44" s="1547"/>
      <c r="B44" s="1556"/>
      <c r="C44" s="1567"/>
      <c r="D44" s="1541"/>
      <c r="E44" s="1541"/>
      <c r="F44" s="1541"/>
      <c r="G44" s="1541"/>
      <c r="H44" s="1541"/>
      <c r="I44" s="1541"/>
      <c r="J44" s="1541"/>
      <c r="K44" s="1541"/>
      <c r="L44" s="1541"/>
      <c r="M44" s="1542"/>
    </row>
    <row r="45" spans="1:13" ht="18" customHeight="1" thickBot="1">
      <c r="A45" s="1547"/>
      <c r="B45" s="1554" t="s">
        <v>958</v>
      </c>
      <c r="C45" s="1083"/>
      <c r="D45" s="1083"/>
      <c r="E45" s="1083"/>
      <c r="F45" s="1083"/>
      <c r="G45" s="1090"/>
      <c r="H45" s="1090"/>
      <c r="I45" s="1090"/>
      <c r="J45" s="1090"/>
      <c r="K45" s="1083"/>
      <c r="L45" s="1090"/>
      <c r="M45" s="1091"/>
    </row>
    <row r="46" spans="1:13" ht="15.75" customHeight="1" thickBot="1">
      <c r="A46" s="1547"/>
      <c r="B46" s="1555"/>
      <c r="C46" s="1083"/>
      <c r="D46" s="1105" t="s">
        <v>93</v>
      </c>
      <c r="E46" s="1105" t="s">
        <v>95</v>
      </c>
      <c r="F46" s="1549" t="s">
        <v>959</v>
      </c>
      <c r="G46" s="1557" t="s">
        <v>105</v>
      </c>
      <c r="H46" s="1558"/>
      <c r="I46" s="1558"/>
      <c r="J46" s="1559"/>
      <c r="K46" s="1106" t="s">
        <v>960</v>
      </c>
      <c r="L46" s="1563" t="s">
        <v>1559</v>
      </c>
      <c r="M46" s="1564"/>
    </row>
    <row r="47" spans="1:13" ht="15.75" customHeight="1" thickBot="1">
      <c r="A47" s="1547"/>
      <c r="B47" s="1555"/>
      <c r="C47" s="1094"/>
      <c r="D47" s="1096" t="s">
        <v>918</v>
      </c>
      <c r="E47" s="1091"/>
      <c r="F47" s="1550"/>
      <c r="G47" s="1560"/>
      <c r="H47" s="1561"/>
      <c r="I47" s="1561"/>
      <c r="J47" s="1562"/>
      <c r="K47" s="1094"/>
      <c r="L47" s="1565"/>
      <c r="M47" s="1566"/>
    </row>
    <row r="48" spans="1:13" ht="15.75" customHeight="1" thickBot="1">
      <c r="A48" s="1547"/>
      <c r="B48" s="1556"/>
      <c r="C48" s="1090"/>
      <c r="D48" s="1090"/>
      <c r="E48" s="1090"/>
      <c r="F48" s="1090"/>
      <c r="G48" s="1090"/>
      <c r="H48" s="1090"/>
      <c r="I48" s="1090"/>
      <c r="J48" s="1090"/>
      <c r="K48" s="1090"/>
      <c r="L48" s="1090"/>
      <c r="M48" s="1091"/>
    </row>
    <row r="49" spans="1:13" ht="98.1" customHeight="1" thickBot="1">
      <c r="A49" s="1547"/>
      <c r="B49" s="1085" t="s">
        <v>961</v>
      </c>
      <c r="C49" s="1528" t="s">
        <v>1906</v>
      </c>
      <c r="D49" s="1529"/>
      <c r="E49" s="1529"/>
      <c r="F49" s="1529"/>
      <c r="G49" s="1529"/>
      <c r="H49" s="1529"/>
      <c r="I49" s="1529"/>
      <c r="J49" s="1529"/>
      <c r="K49" s="1529"/>
      <c r="L49" s="1529"/>
      <c r="M49" s="1530"/>
    </row>
    <row r="50" spans="1:13" ht="30.95" customHeight="1" thickBot="1">
      <c r="A50" s="1547"/>
      <c r="B50" s="1093" t="s">
        <v>963</v>
      </c>
      <c r="C50" s="1505" t="s">
        <v>1907</v>
      </c>
      <c r="D50" s="1545"/>
      <c r="E50" s="1545"/>
      <c r="F50" s="1545"/>
      <c r="G50" s="1545"/>
      <c r="H50" s="1545"/>
      <c r="I50" s="1545"/>
      <c r="J50" s="1545"/>
      <c r="K50" s="1545"/>
      <c r="L50" s="1545"/>
      <c r="M50" s="1506"/>
    </row>
    <row r="51" spans="1:13" ht="15.6" customHeight="1" thickBot="1">
      <c r="A51" s="1547"/>
      <c r="B51" s="1093" t="s">
        <v>965</v>
      </c>
      <c r="C51" s="1568">
        <v>120</v>
      </c>
      <c r="D51" s="1569"/>
      <c r="E51" s="1569"/>
      <c r="F51" s="1569"/>
      <c r="G51" s="1569"/>
      <c r="H51" s="1569"/>
      <c r="I51" s="1569"/>
      <c r="J51" s="1569"/>
      <c r="K51" s="1569"/>
      <c r="L51" s="1569"/>
      <c r="M51" s="1570"/>
    </row>
    <row r="52" spans="1:13" ht="15.6" customHeight="1" thickBot="1">
      <c r="A52" s="1548"/>
      <c r="B52" s="1093" t="s">
        <v>966</v>
      </c>
      <c r="C52" s="1568">
        <v>0</v>
      </c>
      <c r="D52" s="1569"/>
      <c r="E52" s="1569"/>
      <c r="F52" s="1569"/>
      <c r="G52" s="1569"/>
      <c r="H52" s="1569"/>
      <c r="I52" s="1569"/>
      <c r="J52" s="1569"/>
      <c r="K52" s="1569"/>
      <c r="L52" s="1569"/>
      <c r="M52" s="1570"/>
    </row>
    <row r="53" spans="1:13" ht="15.6" customHeight="1" thickBot="1">
      <c r="A53" s="1546" t="s">
        <v>250</v>
      </c>
      <c r="B53" s="1086" t="s">
        <v>968</v>
      </c>
      <c r="C53" s="1505" t="s">
        <v>498</v>
      </c>
      <c r="D53" s="1545"/>
      <c r="E53" s="1545"/>
      <c r="F53" s="1545"/>
      <c r="G53" s="1506"/>
      <c r="H53" s="1505" t="s">
        <v>1897</v>
      </c>
      <c r="I53" s="1545"/>
      <c r="J53" s="1545"/>
      <c r="K53" s="1545"/>
      <c r="L53" s="1545"/>
      <c r="M53" s="1506"/>
    </row>
    <row r="54" spans="1:13" ht="15.6" customHeight="1" thickBot="1">
      <c r="A54" s="1547"/>
      <c r="B54" s="1086" t="s">
        <v>969</v>
      </c>
      <c r="C54" s="1505" t="s">
        <v>970</v>
      </c>
      <c r="D54" s="1545"/>
      <c r="E54" s="1545"/>
      <c r="F54" s="1545"/>
      <c r="G54" s="1506"/>
      <c r="H54" s="1505" t="s">
        <v>1548</v>
      </c>
      <c r="I54" s="1545"/>
      <c r="J54" s="1545"/>
      <c r="K54" s="1545"/>
      <c r="L54" s="1545"/>
      <c r="M54" s="1506"/>
    </row>
    <row r="55" spans="1:13" ht="15.6" customHeight="1" thickBot="1">
      <c r="A55" s="1547"/>
      <c r="B55" s="1086" t="s">
        <v>971</v>
      </c>
      <c r="C55" s="1505" t="s">
        <v>60</v>
      </c>
      <c r="D55" s="1545"/>
      <c r="E55" s="1545"/>
      <c r="F55" s="1545"/>
      <c r="G55" s="1506"/>
      <c r="H55" s="1505" t="s">
        <v>60</v>
      </c>
      <c r="I55" s="1545"/>
      <c r="J55" s="1545"/>
      <c r="K55" s="1545"/>
      <c r="L55" s="1545"/>
      <c r="M55" s="1506"/>
    </row>
    <row r="56" spans="1:13" ht="15.6" customHeight="1" thickBot="1">
      <c r="A56" s="1547"/>
      <c r="B56" s="1086" t="s">
        <v>972</v>
      </c>
      <c r="C56" s="1505" t="s">
        <v>377</v>
      </c>
      <c r="D56" s="1545"/>
      <c r="E56" s="1545"/>
      <c r="F56" s="1545"/>
      <c r="G56" s="1506"/>
      <c r="H56" s="1505" t="s">
        <v>1908</v>
      </c>
      <c r="I56" s="1545"/>
      <c r="J56" s="1545"/>
      <c r="K56" s="1545"/>
      <c r="L56" s="1545"/>
      <c r="M56" s="1506"/>
    </row>
    <row r="57" spans="1:13" ht="15.75" customHeight="1" thickBot="1">
      <c r="A57" s="1547"/>
      <c r="B57" s="1086" t="s">
        <v>973</v>
      </c>
      <c r="C57" s="1551" t="s">
        <v>499</v>
      </c>
      <c r="D57" s="1552"/>
      <c r="E57" s="1552"/>
      <c r="F57" s="1552"/>
      <c r="G57" s="1553"/>
      <c r="H57" s="1571" t="s">
        <v>1898</v>
      </c>
      <c r="I57" s="1552"/>
      <c r="J57" s="1552"/>
      <c r="K57" s="1552"/>
      <c r="L57" s="1552"/>
      <c r="M57" s="1553"/>
    </row>
    <row r="58" spans="1:13" ht="15.6" customHeight="1" thickBot="1">
      <c r="A58" s="1548"/>
      <c r="B58" s="1086" t="s">
        <v>974</v>
      </c>
      <c r="C58" s="1505" t="s">
        <v>975</v>
      </c>
      <c r="D58" s="1545"/>
      <c r="E58" s="1545"/>
      <c r="F58" s="1545"/>
      <c r="G58" s="1506"/>
      <c r="H58" s="1568"/>
      <c r="I58" s="1569"/>
      <c r="J58" s="1569"/>
      <c r="K58" s="1569"/>
      <c r="L58" s="1569"/>
      <c r="M58" s="1570"/>
    </row>
    <row r="59" spans="1:13" ht="15.6" customHeight="1" thickBot="1">
      <c r="A59" s="1546" t="s">
        <v>976</v>
      </c>
      <c r="B59" s="1086" t="s">
        <v>977</v>
      </c>
      <c r="C59" s="1518" t="s">
        <v>1038</v>
      </c>
      <c r="D59" s="1572"/>
      <c r="E59" s="1572"/>
      <c r="F59" s="1572"/>
      <c r="G59" s="1572"/>
      <c r="H59" s="1572"/>
      <c r="I59" s="1572"/>
      <c r="J59" s="1572"/>
      <c r="K59" s="1572"/>
      <c r="L59" s="1572"/>
      <c r="M59" s="1573"/>
    </row>
    <row r="60" spans="1:13" ht="30" customHeight="1" thickBot="1">
      <c r="A60" s="1547"/>
      <c r="B60" s="1086" t="s">
        <v>979</v>
      </c>
      <c r="C60" s="1505" t="s">
        <v>980</v>
      </c>
      <c r="D60" s="1545"/>
      <c r="E60" s="1545"/>
      <c r="F60" s="1545"/>
      <c r="G60" s="1545"/>
      <c r="H60" s="1545"/>
      <c r="I60" s="1545"/>
      <c r="J60" s="1545"/>
      <c r="K60" s="1545"/>
      <c r="L60" s="1545"/>
      <c r="M60" s="1506"/>
    </row>
    <row r="61" spans="1:13" ht="30" customHeight="1" thickBot="1">
      <c r="A61" s="1548"/>
      <c r="B61" s="1107" t="s">
        <v>297</v>
      </c>
      <c r="C61" s="1505" t="s">
        <v>376</v>
      </c>
      <c r="D61" s="1545"/>
      <c r="E61" s="1545"/>
      <c r="F61" s="1545"/>
      <c r="G61" s="1545"/>
      <c r="H61" s="1545"/>
      <c r="I61" s="1545"/>
      <c r="J61" s="1545"/>
      <c r="K61" s="1545"/>
      <c r="L61" s="1545"/>
      <c r="M61" s="1506"/>
    </row>
    <row r="62" spans="1:13" ht="62.1" customHeight="1" thickBot="1">
      <c r="A62" s="1108" t="s">
        <v>254</v>
      </c>
      <c r="B62" s="1091"/>
      <c r="C62" s="1505" t="s">
        <v>1909</v>
      </c>
      <c r="D62" s="1545"/>
      <c r="E62" s="1545"/>
      <c r="F62" s="1545"/>
      <c r="G62" s="1545"/>
      <c r="H62" s="1545"/>
      <c r="I62" s="1545"/>
      <c r="J62" s="1545"/>
      <c r="K62" s="1545"/>
      <c r="L62" s="1545"/>
      <c r="M62" s="1506"/>
    </row>
  </sheetData>
  <mergeCells count="83">
    <mergeCell ref="L41:M41"/>
    <mergeCell ref="J43:K43"/>
    <mergeCell ref="L43:M43"/>
    <mergeCell ref="A2:A15"/>
    <mergeCell ref="B18:B24"/>
    <mergeCell ref="C2:M2"/>
    <mergeCell ref="C3:M3"/>
    <mergeCell ref="F4:G4"/>
    <mergeCell ref="I4:M4"/>
    <mergeCell ref="C5:M5"/>
    <mergeCell ref="C17:M17"/>
    <mergeCell ref="F23:H23"/>
    <mergeCell ref="C11:M11"/>
    <mergeCell ref="C12:M12"/>
    <mergeCell ref="B14:B15"/>
    <mergeCell ref="C14:D14"/>
    <mergeCell ref="C61:M61"/>
    <mergeCell ref="C62:M62"/>
    <mergeCell ref="C51:M51"/>
    <mergeCell ref="C52:M52"/>
    <mergeCell ref="H53:M53"/>
    <mergeCell ref="H54:M54"/>
    <mergeCell ref="H55:M55"/>
    <mergeCell ref="H56:M56"/>
    <mergeCell ref="H57:M57"/>
    <mergeCell ref="H58:M58"/>
    <mergeCell ref="C59:M59"/>
    <mergeCell ref="C60:M60"/>
    <mergeCell ref="C49:M49"/>
    <mergeCell ref="G46:J47"/>
    <mergeCell ref="B35:B44"/>
    <mergeCell ref="B45:B48"/>
    <mergeCell ref="A53:A58"/>
    <mergeCell ref="H41:I41"/>
    <mergeCell ref="L46:M47"/>
    <mergeCell ref="D39:E39"/>
    <mergeCell ref="F39:G39"/>
    <mergeCell ref="J39:K39"/>
    <mergeCell ref="L39:M39"/>
    <mergeCell ref="C44:M44"/>
    <mergeCell ref="C50:M50"/>
    <mergeCell ref="H39:I39"/>
    <mergeCell ref="H43:I43"/>
    <mergeCell ref="J41:K41"/>
    <mergeCell ref="A59:A61"/>
    <mergeCell ref="F46:F47"/>
    <mergeCell ref="C53:G53"/>
    <mergeCell ref="C54:G54"/>
    <mergeCell ref="C55:G55"/>
    <mergeCell ref="C56:G56"/>
    <mergeCell ref="C57:G57"/>
    <mergeCell ref="C58:G58"/>
    <mergeCell ref="A16:A52"/>
    <mergeCell ref="B25:B28"/>
    <mergeCell ref="B32:B34"/>
    <mergeCell ref="F37:G37"/>
    <mergeCell ref="D41:E41"/>
    <mergeCell ref="F41:G41"/>
    <mergeCell ref="D43:E43"/>
    <mergeCell ref="F43:G43"/>
    <mergeCell ref="D37:E37"/>
    <mergeCell ref="H37:I37"/>
    <mergeCell ref="F14:M14"/>
    <mergeCell ref="C15:M15"/>
    <mergeCell ref="C16:M16"/>
    <mergeCell ref="J37:K37"/>
    <mergeCell ref="L37:M37"/>
    <mergeCell ref="D4:E4"/>
    <mergeCell ref="C7:D7"/>
    <mergeCell ref="E7:G7"/>
    <mergeCell ref="H7:M7"/>
    <mergeCell ref="B8:B10"/>
    <mergeCell ref="C9:D9"/>
    <mergeCell ref="C10:D10"/>
    <mergeCell ref="E9:E10"/>
    <mergeCell ref="F9:G9"/>
    <mergeCell ref="F10:G10"/>
    <mergeCell ref="H9:H10"/>
    <mergeCell ref="I9:J9"/>
    <mergeCell ref="I10:J10"/>
    <mergeCell ref="C6:M6"/>
    <mergeCell ref="C8:J8"/>
    <mergeCell ref="K8:M10"/>
  </mergeCells>
  <hyperlinks>
    <hyperlink ref="B2" location="gid=1672165860" display="gid=1672165860" xr:uid="{6E10F0CE-1C8C-4428-B5FD-54F36F6D9DF9}"/>
    <hyperlink ref="H57" r:id="rId1" xr:uid="{9AA968A7-F339-4491-9465-B4CBC0A4DAA0}"/>
  </hyperlinks>
  <pageMargins left="0.7" right="0.7" top="0.75" bottom="0.75" header="0" footer="0"/>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70C0"/>
  </sheetPr>
  <dimension ref="A1:AE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1560</v>
      </c>
      <c r="C1" s="230"/>
      <c r="D1" s="230"/>
      <c r="E1" s="230"/>
      <c r="F1" s="230"/>
      <c r="G1" s="230"/>
      <c r="H1" s="230"/>
      <c r="I1" s="230"/>
      <c r="J1" s="230"/>
      <c r="K1" s="230"/>
      <c r="L1" s="230"/>
      <c r="M1" s="231"/>
    </row>
    <row r="2" spans="1:13" ht="15.75" customHeight="1">
      <c r="A2" s="1242" t="s">
        <v>890</v>
      </c>
      <c r="B2" s="718" t="s">
        <v>891</v>
      </c>
      <c r="C2" s="1297" t="s">
        <v>1561</v>
      </c>
      <c r="D2" s="1175"/>
      <c r="E2" s="1175"/>
      <c r="F2" s="1175"/>
      <c r="G2" s="1175"/>
      <c r="H2" s="1175"/>
      <c r="I2" s="1175"/>
      <c r="J2" s="1175"/>
      <c r="K2" s="1175"/>
      <c r="L2" s="1175"/>
      <c r="M2" s="1188"/>
    </row>
    <row r="3" spans="1:13" ht="15.75" customHeight="1">
      <c r="A3" s="1241"/>
      <c r="B3" s="455" t="s">
        <v>982</v>
      </c>
      <c r="C3" s="1415" t="s">
        <v>666</v>
      </c>
      <c r="D3" s="1175"/>
      <c r="E3" s="1175"/>
      <c r="F3" s="1175"/>
      <c r="G3" s="1175"/>
      <c r="H3" s="1175"/>
      <c r="I3" s="1175"/>
      <c r="J3" s="1175"/>
      <c r="K3" s="1175"/>
      <c r="L3" s="1175"/>
      <c r="M3" s="1188"/>
    </row>
    <row r="4" spans="1:13" ht="15.75" customHeight="1">
      <c r="A4" s="1241"/>
      <c r="B4" s="236" t="s">
        <v>293</v>
      </c>
      <c r="C4" s="345" t="s">
        <v>93</v>
      </c>
      <c r="D4" s="1415" t="s">
        <v>1489</v>
      </c>
      <c r="E4" s="1188"/>
      <c r="F4" s="1302" t="s">
        <v>294</v>
      </c>
      <c r="G4" s="1188"/>
      <c r="H4" s="345">
        <v>27</v>
      </c>
      <c r="I4" s="1415"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98" t="s">
        <v>35</v>
      </c>
      <c r="D7" s="1188"/>
      <c r="E7" s="1374"/>
      <c r="F7" s="1175"/>
      <c r="G7" s="1188"/>
      <c r="H7" s="1302"/>
      <c r="I7" s="1175"/>
      <c r="J7" s="1175"/>
      <c r="K7" s="1175"/>
      <c r="L7" s="1175"/>
      <c r="M7" s="1188"/>
    </row>
    <row r="8" spans="1:13" ht="15.75" customHeight="1">
      <c r="A8" s="1241"/>
      <c r="B8" s="1308" t="s">
        <v>903</v>
      </c>
      <c r="C8" s="1458"/>
      <c r="D8" s="1183"/>
      <c r="E8" s="1183"/>
      <c r="F8" s="1183"/>
      <c r="G8" s="1183"/>
      <c r="H8" s="1183"/>
      <c r="I8" s="1183"/>
      <c r="J8" s="1183"/>
      <c r="K8" s="1183"/>
      <c r="L8" s="1183"/>
      <c r="M8" s="1234"/>
    </row>
    <row r="9" spans="1:13" ht="15.75" customHeight="1">
      <c r="A9" s="1241"/>
      <c r="B9" s="1241"/>
      <c r="C9" s="1261" t="s">
        <v>1562</v>
      </c>
      <c r="D9" s="1175"/>
      <c r="E9" s="1175"/>
      <c r="F9" s="1438"/>
      <c r="G9" s="1175"/>
      <c r="H9" s="781"/>
      <c r="I9" s="1438" t="s">
        <v>1563</v>
      </c>
      <c r="J9" s="1175"/>
      <c r="K9" s="1577"/>
      <c r="L9" s="1183"/>
      <c r="M9" s="1234"/>
    </row>
    <row r="10" spans="1:13" ht="15.75" customHeight="1">
      <c r="A10" s="1241"/>
      <c r="B10" s="1309"/>
      <c r="C10" s="1258" t="s">
        <v>1058</v>
      </c>
      <c r="D10" s="1175"/>
      <c r="E10" s="781"/>
      <c r="F10" s="1503" t="s">
        <v>1058</v>
      </c>
      <c r="G10" s="1175"/>
      <c r="H10" s="781"/>
      <c r="I10" s="1503" t="s">
        <v>1058</v>
      </c>
      <c r="J10" s="1175"/>
      <c r="K10" s="1180"/>
      <c r="L10" s="1180"/>
      <c r="M10" s="1181"/>
    </row>
    <row r="11" spans="1:13" ht="196.5" customHeight="1">
      <c r="A11" s="1241"/>
      <c r="B11" s="455" t="s">
        <v>905</v>
      </c>
      <c r="C11" s="1300" t="s">
        <v>1564</v>
      </c>
      <c r="D11" s="1180"/>
      <c r="E11" s="1180"/>
      <c r="F11" s="1180"/>
      <c r="G11" s="1180"/>
      <c r="H11" s="1180"/>
      <c r="I11" s="1180"/>
      <c r="J11" s="1180"/>
      <c r="K11" s="1180"/>
      <c r="L11" s="1180"/>
      <c r="M11" s="1181"/>
    </row>
    <row r="12" spans="1:13" ht="15.75" customHeight="1">
      <c r="A12" s="1241"/>
      <c r="B12" s="455" t="s">
        <v>985</v>
      </c>
      <c r="C12" s="1297" t="s">
        <v>1565</v>
      </c>
      <c r="D12" s="1175"/>
      <c r="E12" s="1175"/>
      <c r="F12" s="1175"/>
      <c r="G12" s="1175"/>
      <c r="H12" s="1175"/>
      <c r="I12" s="1175"/>
      <c r="J12" s="1175"/>
      <c r="K12" s="1175"/>
      <c r="L12" s="1175"/>
      <c r="M12" s="1188"/>
    </row>
    <row r="13" spans="1:13" ht="15.75" customHeight="1">
      <c r="A13" s="1241"/>
      <c r="B13" s="455" t="s">
        <v>987</v>
      </c>
      <c r="C13" s="1478" t="s">
        <v>1503</v>
      </c>
      <c r="D13" s="1180"/>
      <c r="E13" s="1180"/>
      <c r="F13" s="1180"/>
      <c r="G13" s="1180"/>
      <c r="H13" s="1180"/>
      <c r="I13" s="1180"/>
      <c r="J13" s="1180"/>
      <c r="K13" s="1180"/>
      <c r="L13" s="1180"/>
      <c r="M13" s="1181"/>
    </row>
    <row r="14" spans="1:13" ht="15.75" customHeight="1">
      <c r="A14" s="1241"/>
      <c r="B14" s="1308" t="s">
        <v>989</v>
      </c>
      <c r="C14" s="1257" t="s">
        <v>67</v>
      </c>
      <c r="D14" s="1188"/>
      <c r="E14" s="377" t="s">
        <v>108</v>
      </c>
      <c r="F14" s="1415" t="s">
        <v>688</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58" t="s">
        <v>1566</v>
      </c>
      <c r="D16" s="1175"/>
      <c r="E16" s="1175"/>
      <c r="F16" s="1175"/>
      <c r="G16" s="1175"/>
      <c r="H16" s="1175"/>
      <c r="I16" s="1175"/>
      <c r="J16" s="1175"/>
      <c r="K16" s="1175"/>
      <c r="L16" s="1175"/>
      <c r="M16" s="1188"/>
    </row>
    <row r="17" spans="1:13" ht="15.75" customHeight="1">
      <c r="A17" s="1241"/>
      <c r="B17" s="755" t="s">
        <v>990</v>
      </c>
      <c r="C17" s="1579" t="s">
        <v>698</v>
      </c>
      <c r="D17" s="1252"/>
      <c r="E17" s="1252"/>
      <c r="F17" s="1252"/>
      <c r="G17" s="1252"/>
      <c r="H17" s="1252"/>
      <c r="I17" s="1252"/>
      <c r="J17" s="1252"/>
      <c r="K17" s="1252"/>
      <c r="L17" s="1252"/>
      <c r="M17" s="1260"/>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345" t="s">
        <v>1567</v>
      </c>
      <c r="E23" s="342" t="s">
        <v>919</v>
      </c>
      <c r="F23" s="68"/>
      <c r="G23" s="202" t="s">
        <v>1568</v>
      </c>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1306"/>
      <c r="D25" s="1183"/>
      <c r="E25" s="1183"/>
      <c r="F25" s="1183"/>
      <c r="G25" s="1183"/>
      <c r="H25" s="1183"/>
      <c r="I25" s="1183"/>
      <c r="J25" s="1183"/>
      <c r="K25" s="1183"/>
      <c r="L25" s="1183"/>
      <c r="M25" s="1234"/>
    </row>
    <row r="26" spans="1:13" ht="15.75" customHeight="1">
      <c r="A26" s="1241"/>
      <c r="B26" s="1241"/>
      <c r="C26" s="340" t="s">
        <v>922</v>
      </c>
      <c r="D26" s="68"/>
      <c r="E26" s="140"/>
      <c r="F26" s="342" t="s">
        <v>923</v>
      </c>
      <c r="G26" s="68"/>
      <c r="H26" s="140"/>
      <c r="I26" s="342" t="s">
        <v>924</v>
      </c>
      <c r="J26" s="346" t="s">
        <v>918</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1382"/>
      <c r="D28" s="1252"/>
      <c r="E28" s="1252"/>
      <c r="F28" s="1252"/>
      <c r="G28" s="1252"/>
      <c r="H28" s="1252"/>
      <c r="I28" s="1252"/>
      <c r="J28" s="1252"/>
      <c r="K28" s="1252"/>
      <c r="L28" s="1252"/>
      <c r="M28" s="1260"/>
    </row>
    <row r="29" spans="1:13" ht="15.75" customHeight="1">
      <c r="A29" s="1241"/>
      <c r="B29" s="380" t="s">
        <v>928</v>
      </c>
      <c r="C29" s="1306"/>
      <c r="D29" s="1183"/>
      <c r="E29" s="1183"/>
      <c r="F29" s="1183"/>
      <c r="G29" s="1183"/>
      <c r="H29" s="1183"/>
      <c r="I29" s="1183"/>
      <c r="J29" s="1183"/>
      <c r="K29" s="1183"/>
      <c r="L29" s="1183"/>
      <c r="M29" s="1234"/>
    </row>
    <row r="30" spans="1:13" ht="15.75" customHeight="1">
      <c r="A30" s="1241"/>
      <c r="B30" s="380"/>
      <c r="C30" s="340" t="s">
        <v>929</v>
      </c>
      <c r="D30" s="68" t="s">
        <v>509</v>
      </c>
      <c r="E30" s="140"/>
      <c r="F30" s="210" t="s">
        <v>930</v>
      </c>
      <c r="G30" s="734" t="s">
        <v>690</v>
      </c>
      <c r="H30" s="140"/>
      <c r="I30" s="210" t="s">
        <v>931</v>
      </c>
      <c r="J30" s="734" t="s">
        <v>1244</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31" ht="15.75" customHeight="1">
      <c r="A33" s="1241"/>
      <c r="B33" s="1241"/>
      <c r="C33" s="331" t="s">
        <v>934</v>
      </c>
      <c r="D33" s="776">
        <v>2023</v>
      </c>
      <c r="E33" s="386"/>
      <c r="F33" s="140" t="s">
        <v>935</v>
      </c>
      <c r="G33" s="777" t="s">
        <v>936</v>
      </c>
      <c r="H33" s="386"/>
      <c r="I33" s="210"/>
      <c r="J33" s="386"/>
      <c r="K33" s="386"/>
      <c r="L33" s="140"/>
      <c r="M33" s="374"/>
      <c r="N33" s="232"/>
      <c r="O33" s="232"/>
      <c r="P33" s="232"/>
      <c r="Q33" s="232"/>
      <c r="R33" s="232"/>
      <c r="S33" s="232"/>
      <c r="T33" s="232"/>
      <c r="U33" s="232"/>
      <c r="V33" s="232"/>
      <c r="W33" s="232"/>
      <c r="X33" s="232"/>
      <c r="Y33" s="232"/>
      <c r="Z33" s="232"/>
      <c r="AA33" s="140"/>
      <c r="AB33" s="140"/>
      <c r="AC33" s="140"/>
      <c r="AD33" s="140"/>
      <c r="AE33" s="140"/>
    </row>
    <row r="34" spans="1:31" ht="15.75" customHeight="1">
      <c r="A34" s="1241"/>
      <c r="B34" s="1309"/>
      <c r="C34" s="379"/>
      <c r="D34" s="606"/>
      <c r="E34" s="386"/>
      <c r="F34" s="140"/>
      <c r="G34" s="386"/>
      <c r="H34" s="386"/>
      <c r="I34" s="140"/>
      <c r="J34" s="386"/>
      <c r="K34" s="386"/>
      <c r="L34" s="140"/>
      <c r="M34" s="374"/>
      <c r="N34" s="232"/>
      <c r="O34" s="782"/>
      <c r="P34" s="782"/>
      <c r="Q34" s="782"/>
      <c r="R34" s="782"/>
      <c r="S34" s="782"/>
      <c r="T34" s="782"/>
      <c r="U34" s="782"/>
      <c r="V34" s="782"/>
      <c r="W34" s="782"/>
      <c r="X34" s="782"/>
      <c r="Y34" s="782"/>
      <c r="Z34" s="782"/>
      <c r="AA34" s="783"/>
      <c r="AB34" s="783"/>
      <c r="AC34" s="783"/>
      <c r="AD34" s="783"/>
      <c r="AE34" s="783"/>
    </row>
    <row r="35" spans="1:31" ht="15.75" customHeight="1">
      <c r="A35" s="1241"/>
      <c r="B35" s="1308" t="s">
        <v>937</v>
      </c>
      <c r="C35" s="709"/>
      <c r="D35" s="741"/>
      <c r="E35" s="741"/>
      <c r="F35" s="741"/>
      <c r="G35" s="741"/>
      <c r="H35" s="741"/>
      <c r="I35" s="741"/>
      <c r="J35" s="741"/>
      <c r="K35" s="741"/>
      <c r="L35" s="741"/>
      <c r="M35" s="742"/>
      <c r="N35" s="232"/>
      <c r="O35" s="782"/>
      <c r="P35" s="782"/>
      <c r="Q35" s="782"/>
      <c r="R35" s="782"/>
      <c r="S35" s="782"/>
      <c r="T35" s="782"/>
      <c r="U35" s="782"/>
      <c r="V35" s="782"/>
      <c r="W35" s="782"/>
      <c r="X35" s="782"/>
      <c r="Y35" s="782"/>
      <c r="Z35" s="782"/>
      <c r="AA35" s="783"/>
      <c r="AB35" s="783"/>
      <c r="AC35" s="783"/>
      <c r="AD35" s="783"/>
      <c r="AE35" s="783"/>
    </row>
    <row r="36" spans="1:31" ht="15.75" customHeight="1">
      <c r="A36" s="1241"/>
      <c r="B36" s="1241"/>
      <c r="C36" s="340"/>
      <c r="D36" s="738" t="s">
        <v>938</v>
      </c>
      <c r="E36" s="738">
        <v>2023</v>
      </c>
      <c r="F36" s="738" t="s">
        <v>939</v>
      </c>
      <c r="G36" s="738">
        <v>2024</v>
      </c>
      <c r="H36" s="738" t="s">
        <v>940</v>
      </c>
      <c r="I36" s="738">
        <v>2025</v>
      </c>
      <c r="J36" s="738" t="s">
        <v>941</v>
      </c>
      <c r="K36" s="738">
        <v>2026</v>
      </c>
      <c r="L36" s="738" t="s">
        <v>942</v>
      </c>
      <c r="M36" s="743">
        <v>2027</v>
      </c>
      <c r="N36" s="232"/>
      <c r="O36" s="782">
        <v>7.0000000000000007E-2</v>
      </c>
      <c r="P36" s="782">
        <v>0.15</v>
      </c>
      <c r="Q36" s="782">
        <v>0.35</v>
      </c>
      <c r="R36" s="782">
        <v>0.55000000000000004</v>
      </c>
      <c r="S36" s="782">
        <v>0.75</v>
      </c>
      <c r="T36" s="782">
        <v>0.77100000000000002</v>
      </c>
      <c r="U36" s="782">
        <v>0.79200000000000004</v>
      </c>
      <c r="V36" s="782">
        <v>0.81299999999999994</v>
      </c>
      <c r="W36" s="782">
        <v>0.83399999999999996</v>
      </c>
      <c r="X36" s="782">
        <v>0.85499999999999998</v>
      </c>
      <c r="Y36" s="782">
        <v>0.876</v>
      </c>
      <c r="Z36" s="782">
        <v>0.89700000000000002</v>
      </c>
      <c r="AA36" s="782">
        <v>0.91800000000000004</v>
      </c>
      <c r="AB36" s="782">
        <v>0.93899999999999995</v>
      </c>
      <c r="AC36" s="782">
        <v>0.96</v>
      </c>
      <c r="AD36" s="782">
        <v>0.98099999999999998</v>
      </c>
      <c r="AE36" s="782">
        <v>1</v>
      </c>
    </row>
    <row r="37" spans="1:31" ht="15.75" customHeight="1">
      <c r="A37" s="1241"/>
      <c r="B37" s="1241"/>
      <c r="C37" s="340"/>
      <c r="D37" s="1578">
        <v>7.0000000000000007E-2</v>
      </c>
      <c r="E37" s="1188"/>
      <c r="F37" s="1578">
        <v>0.15</v>
      </c>
      <c r="G37" s="1188"/>
      <c r="H37" s="1578">
        <v>0.35</v>
      </c>
      <c r="I37" s="1188"/>
      <c r="J37" s="1578">
        <v>0.55000000000000004</v>
      </c>
      <c r="K37" s="1188"/>
      <c r="L37" s="1578">
        <v>0.75</v>
      </c>
      <c r="M37" s="1188"/>
      <c r="N37" s="232"/>
      <c r="O37" s="782"/>
      <c r="P37" s="782"/>
      <c r="Q37" s="782"/>
      <c r="R37" s="782"/>
      <c r="S37" s="782"/>
      <c r="T37" s="782"/>
      <c r="U37" s="782"/>
      <c r="V37" s="782"/>
      <c r="W37" s="782"/>
      <c r="X37" s="782"/>
      <c r="Y37" s="782"/>
      <c r="Z37" s="782"/>
      <c r="AA37" s="783"/>
      <c r="AB37" s="783"/>
      <c r="AC37" s="783"/>
      <c r="AD37" s="783"/>
      <c r="AE37" s="783"/>
    </row>
    <row r="38" spans="1:31" ht="15.75" customHeight="1">
      <c r="A38" s="1241"/>
      <c r="B38" s="1241"/>
      <c r="C38" s="340"/>
      <c r="D38" s="738" t="s">
        <v>943</v>
      </c>
      <c r="E38" s="738">
        <v>2028</v>
      </c>
      <c r="F38" s="738" t="s">
        <v>944</v>
      </c>
      <c r="G38" s="738">
        <v>2029</v>
      </c>
      <c r="H38" s="738" t="s">
        <v>945</v>
      </c>
      <c r="I38" s="738">
        <v>2030</v>
      </c>
      <c r="J38" s="738" t="s">
        <v>946</v>
      </c>
      <c r="K38" s="738">
        <v>2031</v>
      </c>
      <c r="L38" s="738" t="s">
        <v>947</v>
      </c>
      <c r="M38" s="743">
        <v>2032</v>
      </c>
      <c r="N38" s="232"/>
      <c r="O38" s="783"/>
      <c r="P38" s="783"/>
      <c r="Q38" s="783"/>
      <c r="R38" s="783"/>
      <c r="S38" s="783"/>
      <c r="T38" s="782"/>
      <c r="U38" s="783"/>
      <c r="V38" s="782"/>
      <c r="W38" s="783"/>
      <c r="X38" s="782"/>
      <c r="Y38" s="782"/>
      <c r="Z38" s="782"/>
      <c r="AA38" s="783"/>
      <c r="AB38" s="783"/>
      <c r="AC38" s="783"/>
      <c r="AD38" s="783"/>
      <c r="AE38" s="783"/>
    </row>
    <row r="39" spans="1:31" ht="15.75" customHeight="1">
      <c r="A39" s="1241"/>
      <c r="B39" s="1241"/>
      <c r="C39" s="340"/>
      <c r="D39" s="1578">
        <v>0.77100000000000002</v>
      </c>
      <c r="E39" s="1188"/>
      <c r="F39" s="1578">
        <v>0.79200000000000004</v>
      </c>
      <c r="G39" s="1188"/>
      <c r="H39" s="1578">
        <v>0.81299999999999994</v>
      </c>
      <c r="I39" s="1188"/>
      <c r="J39" s="1578">
        <v>0.83399999999999996</v>
      </c>
      <c r="K39" s="1188"/>
      <c r="L39" s="1578">
        <v>0.85499999999999998</v>
      </c>
      <c r="M39" s="1188"/>
      <c r="N39" s="232"/>
      <c r="O39" s="782"/>
      <c r="P39" s="782"/>
      <c r="Q39" s="782"/>
      <c r="R39" s="782"/>
      <c r="S39" s="782"/>
      <c r="T39" s="782"/>
      <c r="U39" s="782"/>
      <c r="V39" s="782"/>
      <c r="W39" s="782"/>
      <c r="X39" s="782"/>
      <c r="Y39" s="782"/>
      <c r="Z39" s="782"/>
      <c r="AA39" s="783"/>
      <c r="AB39" s="783"/>
      <c r="AC39" s="783"/>
      <c r="AD39" s="783"/>
      <c r="AE39" s="783"/>
    </row>
    <row r="40" spans="1:31" ht="15.75" customHeight="1">
      <c r="A40" s="1241"/>
      <c r="B40" s="1241"/>
      <c r="C40" s="340"/>
      <c r="D40" s="738" t="s">
        <v>948</v>
      </c>
      <c r="E40" s="738">
        <v>2034</v>
      </c>
      <c r="F40" s="738" t="s">
        <v>949</v>
      </c>
      <c r="G40" s="738">
        <v>2035</v>
      </c>
      <c r="H40" s="738" t="s">
        <v>950</v>
      </c>
      <c r="I40" s="738">
        <v>2036</v>
      </c>
      <c r="J40" s="738" t="s">
        <v>951</v>
      </c>
      <c r="K40" s="738">
        <v>2037</v>
      </c>
      <c r="L40" s="738" t="s">
        <v>952</v>
      </c>
      <c r="M40" s="743">
        <v>2038</v>
      </c>
      <c r="N40" s="232"/>
      <c r="O40" s="140"/>
      <c r="P40" s="140"/>
      <c r="Q40" s="140"/>
      <c r="R40" s="140"/>
      <c r="S40" s="140"/>
      <c r="T40" s="140"/>
      <c r="U40" s="140"/>
      <c r="V40" s="232"/>
      <c r="W40" s="140"/>
      <c r="X40" s="140"/>
      <c r="Y40" s="140"/>
      <c r="Z40" s="140"/>
      <c r="AA40" s="140"/>
      <c r="AB40" s="140"/>
      <c r="AC40" s="140"/>
      <c r="AD40" s="140"/>
      <c r="AE40" s="140"/>
    </row>
    <row r="41" spans="1:31" ht="15.75" customHeight="1">
      <c r="A41" s="1241"/>
      <c r="B41" s="1241"/>
      <c r="C41" s="340"/>
      <c r="D41" s="1578">
        <v>0.876</v>
      </c>
      <c r="E41" s="1188"/>
      <c r="F41" s="1578">
        <v>0.89700000000000002</v>
      </c>
      <c r="G41" s="1188"/>
      <c r="H41" s="1578">
        <v>0.91800000000000004</v>
      </c>
      <c r="I41" s="1188"/>
      <c r="J41" s="1578">
        <v>0.93899999999999995</v>
      </c>
      <c r="K41" s="1188"/>
      <c r="L41" s="1578">
        <v>0.96</v>
      </c>
      <c r="M41" s="1188"/>
      <c r="N41" s="232"/>
      <c r="O41" s="232"/>
      <c r="P41" s="232"/>
      <c r="Q41" s="232"/>
      <c r="R41" s="232"/>
      <c r="S41" s="232"/>
      <c r="T41" s="232"/>
      <c r="U41" s="232"/>
      <c r="V41" s="232"/>
      <c r="W41" s="232"/>
      <c r="X41" s="232"/>
      <c r="Y41" s="232"/>
      <c r="Z41" s="232"/>
      <c r="AA41" s="140"/>
      <c r="AB41" s="140"/>
      <c r="AC41" s="140"/>
      <c r="AD41" s="140"/>
      <c r="AE41" s="140"/>
    </row>
    <row r="42" spans="1:31" ht="15" customHeight="1">
      <c r="A42" s="1241"/>
      <c r="B42" s="1241"/>
      <c r="C42" s="340"/>
      <c r="D42" s="738" t="s">
        <v>953</v>
      </c>
      <c r="E42" s="738">
        <v>2039</v>
      </c>
      <c r="F42" s="362" t="s">
        <v>954</v>
      </c>
      <c r="G42" s="738">
        <v>2040</v>
      </c>
      <c r="H42" s="362" t="s">
        <v>957</v>
      </c>
      <c r="I42" s="738"/>
      <c r="J42" s="752"/>
      <c r="K42" s="738"/>
      <c r="L42" s="752"/>
      <c r="M42" s="743"/>
      <c r="N42" s="232"/>
      <c r="O42" s="140"/>
      <c r="P42" s="232"/>
      <c r="Q42" s="140"/>
      <c r="R42" s="232"/>
      <c r="S42" s="232"/>
      <c r="T42" s="232"/>
      <c r="U42" s="232"/>
      <c r="V42" s="232"/>
      <c r="W42" s="232"/>
      <c r="X42" s="232"/>
      <c r="Y42" s="232"/>
      <c r="Z42" s="232"/>
      <c r="AA42" s="140"/>
      <c r="AB42" s="140"/>
      <c r="AC42" s="140"/>
      <c r="AD42" s="140"/>
      <c r="AE42" s="140"/>
    </row>
    <row r="43" spans="1:31" ht="18" customHeight="1">
      <c r="A43" s="1241"/>
      <c r="B43" s="1241"/>
      <c r="C43" s="340"/>
      <c r="D43" s="1578">
        <v>0.98099999999999998</v>
      </c>
      <c r="E43" s="1188"/>
      <c r="F43" s="1578">
        <v>1</v>
      </c>
      <c r="G43" s="1188"/>
      <c r="H43" s="1468">
        <v>1</v>
      </c>
      <c r="I43" s="1188"/>
      <c r="J43" s="752"/>
      <c r="K43" s="738"/>
      <c r="L43" s="752"/>
      <c r="M43" s="743"/>
      <c r="N43" s="232"/>
      <c r="O43" s="232"/>
      <c r="P43" s="232"/>
      <c r="Q43" s="232"/>
      <c r="R43" s="232"/>
      <c r="S43" s="232"/>
      <c r="T43" s="232"/>
      <c r="U43" s="232"/>
      <c r="V43" s="232"/>
      <c r="W43" s="232"/>
      <c r="X43" s="232"/>
      <c r="Y43" s="232"/>
      <c r="Z43" s="232"/>
      <c r="AA43" s="140"/>
      <c r="AB43" s="140"/>
      <c r="AC43" s="140"/>
      <c r="AD43" s="140"/>
      <c r="AE43" s="140"/>
    </row>
    <row r="44" spans="1:31" ht="15.75" customHeight="1">
      <c r="A44" s="1241"/>
      <c r="B44" s="1241"/>
      <c r="C44" s="751"/>
      <c r="D44" s="362"/>
      <c r="E44" s="738"/>
      <c r="F44" s="362"/>
      <c r="G44" s="738"/>
      <c r="H44" s="752"/>
      <c r="I44" s="738"/>
      <c r="J44" s="752"/>
      <c r="K44" s="738"/>
      <c r="L44" s="752"/>
      <c r="M44" s="743"/>
      <c r="N44" s="232"/>
      <c r="O44" s="232"/>
      <c r="P44" s="232"/>
      <c r="Q44" s="232"/>
      <c r="R44" s="232"/>
      <c r="S44" s="232"/>
      <c r="T44" s="232"/>
      <c r="U44" s="232"/>
      <c r="V44" s="232"/>
      <c r="W44" s="232"/>
      <c r="X44" s="232"/>
      <c r="Y44" s="232"/>
      <c r="Z44" s="232"/>
      <c r="AA44" s="140"/>
      <c r="AB44" s="140"/>
      <c r="AC44" s="140"/>
      <c r="AD44" s="140"/>
      <c r="AE44" s="140"/>
    </row>
    <row r="45" spans="1:31" ht="18" customHeight="1">
      <c r="A45" s="1241"/>
      <c r="B45" s="1308" t="s">
        <v>958</v>
      </c>
      <c r="C45" s="369"/>
      <c r="D45" s="371"/>
      <c r="E45" s="371"/>
      <c r="F45" s="371"/>
      <c r="G45" s="371"/>
      <c r="H45" s="371"/>
      <c r="I45" s="371"/>
      <c r="J45" s="371"/>
      <c r="K45" s="371"/>
      <c r="L45" s="371"/>
      <c r="M45" s="372"/>
      <c r="N45" s="232"/>
      <c r="O45" s="232"/>
      <c r="P45" s="232"/>
      <c r="Q45" s="232"/>
      <c r="R45" s="232"/>
      <c r="S45" s="232"/>
      <c r="T45" s="232"/>
      <c r="U45" s="232"/>
      <c r="V45" s="232"/>
      <c r="W45" s="232"/>
      <c r="X45" s="232"/>
      <c r="Y45" s="232"/>
      <c r="Z45" s="232"/>
      <c r="AA45" s="140"/>
      <c r="AB45" s="140"/>
      <c r="AC45" s="140"/>
      <c r="AD45" s="140"/>
      <c r="AE45" s="140"/>
    </row>
    <row r="46" spans="1:31" ht="15.75" customHeight="1">
      <c r="A46" s="1241"/>
      <c r="B46" s="1241"/>
      <c r="C46" s="379"/>
      <c r="D46" s="365" t="s">
        <v>93</v>
      </c>
      <c r="E46" s="365" t="s">
        <v>95</v>
      </c>
      <c r="F46" s="1298" t="s">
        <v>959</v>
      </c>
      <c r="G46" s="1266" t="s">
        <v>103</v>
      </c>
      <c r="H46" s="1183"/>
      <c r="I46" s="1183"/>
      <c r="J46" s="1234"/>
      <c r="K46" s="333" t="s">
        <v>960</v>
      </c>
      <c r="L46" s="1255"/>
      <c r="M46" s="1234"/>
      <c r="N46" s="232"/>
      <c r="O46" s="232"/>
      <c r="P46" s="232"/>
      <c r="Q46" s="232"/>
      <c r="R46" s="232"/>
      <c r="S46" s="232"/>
      <c r="T46" s="232"/>
      <c r="U46" s="232"/>
      <c r="V46" s="232"/>
      <c r="W46" s="232"/>
      <c r="X46" s="232"/>
      <c r="Y46" s="232"/>
      <c r="Z46" s="232"/>
      <c r="AA46" s="140"/>
      <c r="AB46" s="140"/>
      <c r="AC46" s="140"/>
      <c r="AD46" s="140"/>
      <c r="AE46" s="140"/>
    </row>
    <row r="47" spans="1:31" ht="15.75" customHeight="1">
      <c r="A47" s="1241"/>
      <c r="B47" s="1241"/>
      <c r="C47" s="379"/>
      <c r="D47" s="68" t="s">
        <v>918</v>
      </c>
      <c r="E47" s="346"/>
      <c r="F47" s="1252"/>
      <c r="G47" s="1235"/>
      <c r="H47" s="1180"/>
      <c r="I47" s="1180"/>
      <c r="J47" s="1181"/>
      <c r="K47" s="140"/>
      <c r="L47" s="1235"/>
      <c r="M47" s="1181"/>
      <c r="N47" s="232"/>
      <c r="O47" s="232"/>
      <c r="P47" s="232"/>
      <c r="Q47" s="232"/>
      <c r="R47" s="232"/>
      <c r="S47" s="232"/>
      <c r="T47" s="232"/>
      <c r="U47" s="232"/>
      <c r="V47" s="232"/>
      <c r="W47" s="232"/>
      <c r="X47" s="232"/>
      <c r="Y47" s="232"/>
      <c r="Z47" s="232"/>
      <c r="AA47" s="140"/>
      <c r="AB47" s="140"/>
      <c r="AC47" s="140"/>
      <c r="AD47" s="140"/>
      <c r="AE47" s="140"/>
    </row>
    <row r="48" spans="1:31" ht="15.75" customHeight="1">
      <c r="A48" s="1241"/>
      <c r="B48" s="1309"/>
      <c r="C48" s="387"/>
      <c r="D48" s="375"/>
      <c r="E48" s="375"/>
      <c r="F48" s="375"/>
      <c r="G48" s="375"/>
      <c r="H48" s="375"/>
      <c r="I48" s="375"/>
      <c r="J48" s="375"/>
      <c r="K48" s="375"/>
      <c r="L48" s="375"/>
      <c r="M48" s="376"/>
      <c r="N48" s="232"/>
      <c r="O48" s="232"/>
      <c r="P48" s="232"/>
      <c r="Q48" s="232"/>
      <c r="R48" s="232"/>
      <c r="S48" s="232"/>
      <c r="T48" s="232"/>
      <c r="U48" s="232"/>
      <c r="V48" s="232"/>
      <c r="W48" s="232"/>
      <c r="X48" s="232"/>
      <c r="Y48" s="232"/>
      <c r="Z48" s="232"/>
      <c r="AA48" s="140"/>
      <c r="AB48" s="140"/>
      <c r="AC48" s="140"/>
      <c r="AD48" s="140"/>
      <c r="AE48" s="140"/>
    </row>
    <row r="49" spans="1:13" ht="15.75" customHeight="1">
      <c r="A49" s="1241"/>
      <c r="B49" s="455" t="s">
        <v>961</v>
      </c>
      <c r="C49" s="1580" t="s">
        <v>1569</v>
      </c>
      <c r="D49" s="1180"/>
      <c r="E49" s="1180"/>
      <c r="F49" s="1180"/>
      <c r="G49" s="1180"/>
      <c r="H49" s="1180"/>
      <c r="I49" s="1180"/>
      <c r="J49" s="1180"/>
      <c r="K49" s="1180"/>
      <c r="L49" s="1180"/>
      <c r="M49" s="1181"/>
    </row>
    <row r="50" spans="1:13" ht="15.75" customHeight="1">
      <c r="A50" s="1241"/>
      <c r="B50" s="455" t="s">
        <v>996</v>
      </c>
      <c r="C50" s="1307" t="s">
        <v>1570</v>
      </c>
      <c r="D50" s="1183"/>
      <c r="E50" s="1183"/>
      <c r="F50" s="1183"/>
      <c r="G50" s="1183"/>
      <c r="H50" s="1183"/>
      <c r="I50" s="1183"/>
      <c r="J50" s="1183"/>
      <c r="K50" s="1183"/>
      <c r="L50" s="1183"/>
      <c r="M50" s="1234"/>
    </row>
    <row r="51" spans="1:13" ht="15.75" customHeight="1">
      <c r="A51" s="1241"/>
      <c r="B51" s="455" t="s">
        <v>965</v>
      </c>
      <c r="C51" s="367" t="s">
        <v>1571</v>
      </c>
      <c r="D51" s="631"/>
      <c r="E51" s="631"/>
      <c r="F51" s="631"/>
      <c r="G51" s="631"/>
      <c r="H51" s="631"/>
      <c r="I51" s="631"/>
      <c r="J51" s="631"/>
      <c r="K51" s="631"/>
      <c r="L51" s="631"/>
      <c r="M51" s="391"/>
    </row>
    <row r="52" spans="1:13" ht="15.75" customHeight="1">
      <c r="A52" s="1241"/>
      <c r="B52" s="455" t="s">
        <v>966</v>
      </c>
      <c r="C52" s="347" t="s">
        <v>440</v>
      </c>
      <c r="D52" s="375"/>
      <c r="E52" s="375"/>
      <c r="F52" s="375"/>
      <c r="G52" s="375"/>
      <c r="H52" s="375"/>
      <c r="I52" s="375"/>
      <c r="J52" s="375"/>
      <c r="K52" s="375"/>
      <c r="L52" s="375"/>
      <c r="M52" s="376"/>
    </row>
    <row r="53" spans="1:13" ht="15.75" customHeight="1">
      <c r="A53" s="1242" t="s">
        <v>250</v>
      </c>
      <c r="B53" s="290" t="s">
        <v>968</v>
      </c>
      <c r="C53" s="1297" t="s">
        <v>378</v>
      </c>
      <c r="D53" s="1175"/>
      <c r="E53" s="1175"/>
      <c r="F53" s="1175"/>
      <c r="G53" s="1188"/>
      <c r="H53" s="1297" t="s">
        <v>1547</v>
      </c>
      <c r="I53" s="1175"/>
      <c r="J53" s="1175"/>
      <c r="K53" s="1175"/>
      <c r="L53" s="1175"/>
      <c r="M53" s="1188"/>
    </row>
    <row r="54" spans="1:13" ht="15.75" customHeight="1">
      <c r="A54" s="1241"/>
      <c r="B54" s="290" t="s">
        <v>969</v>
      </c>
      <c r="C54" s="1297" t="s">
        <v>970</v>
      </c>
      <c r="D54" s="1175"/>
      <c r="E54" s="1175"/>
      <c r="F54" s="1175"/>
      <c r="G54" s="1188"/>
      <c r="H54" s="1297" t="s">
        <v>1548</v>
      </c>
      <c r="I54" s="1175"/>
      <c r="J54" s="1175"/>
      <c r="K54" s="1175"/>
      <c r="L54" s="1175"/>
      <c r="M54" s="1188"/>
    </row>
    <row r="55" spans="1:13" ht="15.75" customHeight="1">
      <c r="A55" s="1241"/>
      <c r="B55" s="290" t="s">
        <v>971</v>
      </c>
      <c r="C55" s="1297" t="s">
        <v>60</v>
      </c>
      <c r="D55" s="1175"/>
      <c r="E55" s="1175"/>
      <c r="F55" s="1175"/>
      <c r="G55" s="1188"/>
      <c r="H55" s="1297" t="s">
        <v>60</v>
      </c>
      <c r="I55" s="1175"/>
      <c r="J55" s="1175"/>
      <c r="K55" s="1175"/>
      <c r="L55" s="1175"/>
      <c r="M55" s="1188"/>
    </row>
    <row r="56" spans="1:13" ht="15.75" customHeight="1">
      <c r="A56" s="1241"/>
      <c r="B56" s="607" t="s">
        <v>972</v>
      </c>
      <c r="C56" s="1297" t="s">
        <v>377</v>
      </c>
      <c r="D56" s="1175"/>
      <c r="E56" s="1175"/>
      <c r="F56" s="1175"/>
      <c r="G56" s="1188"/>
      <c r="H56" s="1297" t="s">
        <v>1549</v>
      </c>
      <c r="I56" s="1175"/>
      <c r="J56" s="1175"/>
      <c r="K56" s="1175"/>
      <c r="L56" s="1175"/>
      <c r="M56" s="1188"/>
    </row>
    <row r="57" spans="1:13" ht="15.75" customHeight="1">
      <c r="A57" s="1241"/>
      <c r="B57" s="290" t="s">
        <v>973</v>
      </c>
      <c r="C57" s="1311" t="s">
        <v>380</v>
      </c>
      <c r="D57" s="1175"/>
      <c r="E57" s="1175"/>
      <c r="F57" s="1175"/>
      <c r="G57" s="1188"/>
      <c r="H57" s="1311" t="s">
        <v>695</v>
      </c>
      <c r="I57" s="1175"/>
      <c r="J57" s="1175"/>
      <c r="K57" s="1175"/>
      <c r="L57" s="1175"/>
      <c r="M57" s="1188"/>
    </row>
    <row r="58" spans="1:13" ht="15.75" customHeight="1">
      <c r="A58" s="1243"/>
      <c r="B58" s="290" t="s">
        <v>974</v>
      </c>
      <c r="C58" s="1297" t="s">
        <v>975</v>
      </c>
      <c r="D58" s="1175"/>
      <c r="E58" s="1175"/>
      <c r="F58" s="1175"/>
      <c r="G58" s="1188"/>
      <c r="H58" s="1291">
        <v>3274850</v>
      </c>
      <c r="I58" s="1175"/>
      <c r="J58" s="1175"/>
      <c r="K58" s="1175"/>
      <c r="L58" s="1175"/>
      <c r="M58" s="1188"/>
    </row>
    <row r="59" spans="1:13" ht="15.75" customHeight="1">
      <c r="A59" s="1242" t="s">
        <v>976</v>
      </c>
      <c r="B59" s="240" t="s">
        <v>977</v>
      </c>
      <c r="C59" s="1258" t="s">
        <v>1038</v>
      </c>
      <c r="D59" s="1175"/>
      <c r="E59" s="1175"/>
      <c r="F59" s="1175"/>
      <c r="G59" s="1175"/>
      <c r="H59" s="1175"/>
      <c r="I59" s="1175"/>
      <c r="J59" s="1175"/>
      <c r="K59" s="1175"/>
      <c r="L59" s="1175"/>
      <c r="M59" s="1188"/>
    </row>
    <row r="60" spans="1:13" ht="30" customHeight="1">
      <c r="A60" s="1241"/>
      <c r="B60" s="240" t="s">
        <v>979</v>
      </c>
      <c r="C60" s="1398" t="s">
        <v>980</v>
      </c>
      <c r="D60" s="1175"/>
      <c r="E60" s="1175"/>
      <c r="F60" s="1175"/>
      <c r="G60" s="1175"/>
      <c r="H60" s="1175"/>
      <c r="I60" s="1175"/>
      <c r="J60" s="1175"/>
      <c r="K60" s="1175"/>
      <c r="L60" s="1175"/>
      <c r="M60" s="1188"/>
    </row>
    <row r="61" spans="1:13" ht="30" customHeight="1">
      <c r="A61" s="1241"/>
      <c r="B61" s="608" t="s">
        <v>297</v>
      </c>
      <c r="C61" s="1398"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79">
    <mergeCell ref="C59:M59"/>
    <mergeCell ref="C60:M60"/>
    <mergeCell ref="C61:M61"/>
    <mergeCell ref="C62:M62"/>
    <mergeCell ref="C53:G53"/>
    <mergeCell ref="C54:G54"/>
    <mergeCell ref="H54:M54"/>
    <mergeCell ref="C55:G55"/>
    <mergeCell ref="H55:M55"/>
    <mergeCell ref="C56:G56"/>
    <mergeCell ref="H56:M56"/>
    <mergeCell ref="D39:E39"/>
    <mergeCell ref="F39:G39"/>
    <mergeCell ref="H39:I39"/>
    <mergeCell ref="J39:K39"/>
    <mergeCell ref="L39:M39"/>
    <mergeCell ref="C25:M25"/>
    <mergeCell ref="C28:M28"/>
    <mergeCell ref="C29:M29"/>
    <mergeCell ref="D37:E37"/>
    <mergeCell ref="F37:G37"/>
    <mergeCell ref="L37:M37"/>
    <mergeCell ref="H37:I37"/>
    <mergeCell ref="J37:K37"/>
    <mergeCell ref="C2:M2"/>
    <mergeCell ref="C3:M3"/>
    <mergeCell ref="F4:G4"/>
    <mergeCell ref="I4:M4"/>
    <mergeCell ref="C5:M5"/>
    <mergeCell ref="D4:E4"/>
    <mergeCell ref="A59:A61"/>
    <mergeCell ref="A2:A15"/>
    <mergeCell ref="A16:A52"/>
    <mergeCell ref="B18:B24"/>
    <mergeCell ref="B25:B28"/>
    <mergeCell ref="B32:B34"/>
    <mergeCell ref="B35:B44"/>
    <mergeCell ref="B45:B48"/>
    <mergeCell ref="L46:M47"/>
    <mergeCell ref="C49:M49"/>
    <mergeCell ref="C50:M50"/>
    <mergeCell ref="H53:M53"/>
    <mergeCell ref="A53:A58"/>
    <mergeCell ref="C57:G57"/>
    <mergeCell ref="H57:M57"/>
    <mergeCell ref="C58:G58"/>
    <mergeCell ref="H58:M58"/>
    <mergeCell ref="D43:E43"/>
    <mergeCell ref="H43:I43"/>
    <mergeCell ref="F43:G43"/>
    <mergeCell ref="F46:F47"/>
    <mergeCell ref="G46:J47"/>
    <mergeCell ref="C11:M11"/>
    <mergeCell ref="C12:M12"/>
    <mergeCell ref="B8:B10"/>
    <mergeCell ref="B14:B15"/>
    <mergeCell ref="D41:E41"/>
    <mergeCell ref="F41:G41"/>
    <mergeCell ref="H41:I41"/>
    <mergeCell ref="J41:K41"/>
    <mergeCell ref="L41:M41"/>
    <mergeCell ref="C8:M8"/>
    <mergeCell ref="C14:D14"/>
    <mergeCell ref="F14:M14"/>
    <mergeCell ref="C13:M13"/>
    <mergeCell ref="C15:M15"/>
    <mergeCell ref="C16:M16"/>
    <mergeCell ref="C17:M17"/>
    <mergeCell ref="C6:M6"/>
    <mergeCell ref="C7:D7"/>
    <mergeCell ref="E7:G7"/>
    <mergeCell ref="H7:M7"/>
    <mergeCell ref="C9:E9"/>
    <mergeCell ref="F9:G9"/>
    <mergeCell ref="I9:J9"/>
    <mergeCell ref="K9:M10"/>
    <mergeCell ref="I10:J10"/>
    <mergeCell ref="C10:D10"/>
    <mergeCell ref="F10:G10"/>
  </mergeCells>
  <dataValidations count="1">
    <dataValidation type="list" allowBlank="1" showErrorMessage="1" sqref="H7" xr:uid="{00000000-0002-0000-3700-000003000000}">
      <formula1>INDIRECT($C$7)</formula1>
    </dataValidation>
  </dataValidations>
  <hyperlinks>
    <hyperlink ref="B2" location="'Plan de acción'!A1" display="Nombre del indicador" xr:uid="{00000000-0004-0000-3700-000000000000}"/>
    <hyperlink ref="C57" r:id="rId1" xr:uid="{00000000-0004-0000-3700-000001000000}"/>
    <hyperlink ref="H57" r:id="rId2" xr:uid="{00000000-0004-0000-3700-000002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700-000000000000}">
          <x14:formula1>
            <xm:f>Desplegables!$I$4:$I$18</xm:f>
          </x14:formula1>
          <xm:sqref>C7</xm:sqref>
        </x14:dataValidation>
        <x14:dataValidation type="list" allowBlank="1" showErrorMessage="1" xr:uid="{00000000-0002-0000-3700-000001000000}">
          <x14:formula1>
            <xm:f>Desplegables!$L$24:$L$39</xm:f>
          </x14:formula1>
          <xm:sqref>C14</xm:sqref>
        </x14:dataValidation>
        <x14:dataValidation type="list" allowBlank="1" showErrorMessage="1" xr:uid="{00000000-0002-0000-3700-000002000000}">
          <x14:formula1>
            <xm:f>Desplegables!$B$45:$B$46</xm:f>
          </x14:formula1>
          <xm:sqref>C4</xm:sqref>
        </x14:dataValidation>
        <x14:dataValidation type="list" allowBlank="1" showErrorMessage="1" xr:uid="{00000000-0002-0000-3700-000004000000}">
          <x14:formula1>
            <xm:f>Desplegables!$B$50:$B$52</xm:f>
          </x14:formula1>
          <xm:sqref>G46</xm:sqref>
        </x14:dataValidation>
      </x14:dataValidation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70C0"/>
  </sheetPr>
  <dimension ref="A1:M62"/>
  <sheetViews>
    <sheetView topLeftCell="B2" workbookViewId="0">
      <selection activeCell="C2" sqref="C2:M2"/>
    </sheetView>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thickBot="1">
      <c r="A1" s="1111"/>
      <c r="B1" s="1112" t="s">
        <v>1572</v>
      </c>
      <c r="C1" s="1113"/>
      <c r="D1" s="1113"/>
      <c r="E1" s="1113"/>
      <c r="F1" s="1113"/>
      <c r="G1" s="1113"/>
      <c r="H1" s="1113"/>
      <c r="I1" s="1113"/>
      <c r="J1" s="1113"/>
      <c r="K1" s="1113"/>
      <c r="L1" s="1113"/>
      <c r="M1" s="1071"/>
    </row>
    <row r="2" spans="1:13" ht="15.75" customHeight="1" thickBot="1">
      <c r="A2" s="1589" t="s">
        <v>890</v>
      </c>
      <c r="B2" s="1114" t="s">
        <v>891</v>
      </c>
      <c r="C2" s="1528" t="s">
        <v>1900</v>
      </c>
      <c r="D2" s="1529"/>
      <c r="E2" s="1529"/>
      <c r="F2" s="1529"/>
      <c r="G2" s="1529"/>
      <c r="H2" s="1529"/>
      <c r="I2" s="1529"/>
      <c r="J2" s="1529"/>
      <c r="K2" s="1529"/>
      <c r="L2" s="1529"/>
      <c r="M2" s="1530"/>
    </row>
    <row r="3" spans="1:13" ht="15.75" customHeight="1" thickBot="1">
      <c r="A3" s="1590"/>
      <c r="B3" s="1115" t="s">
        <v>982</v>
      </c>
      <c r="C3" s="1528" t="s">
        <v>1673</v>
      </c>
      <c r="D3" s="1529"/>
      <c r="E3" s="1529"/>
      <c r="F3" s="1529"/>
      <c r="G3" s="1529"/>
      <c r="H3" s="1529"/>
      <c r="I3" s="1529"/>
      <c r="J3" s="1529"/>
      <c r="K3" s="1529"/>
      <c r="L3" s="1529"/>
      <c r="M3" s="1530"/>
    </row>
    <row r="4" spans="1:13" ht="46.5" customHeight="1" thickBot="1">
      <c r="A4" s="1590"/>
      <c r="B4" s="1115" t="s">
        <v>293</v>
      </c>
      <c r="C4" s="1086" t="s">
        <v>93</v>
      </c>
      <c r="D4" s="1505" t="s">
        <v>1489</v>
      </c>
      <c r="E4" s="1506"/>
      <c r="F4" s="1510" t="s">
        <v>294</v>
      </c>
      <c r="G4" s="1512"/>
      <c r="H4" s="1087">
        <v>27</v>
      </c>
      <c r="I4" s="1505" t="s">
        <v>1402</v>
      </c>
      <c r="J4" s="1545"/>
      <c r="K4" s="1545"/>
      <c r="L4" s="1545"/>
      <c r="M4" s="1506"/>
    </row>
    <row r="5" spans="1:13" ht="15.75" customHeight="1" thickBot="1">
      <c r="A5" s="1590"/>
      <c r="B5" s="1115" t="s">
        <v>898</v>
      </c>
      <c r="C5" s="1528" t="s">
        <v>899</v>
      </c>
      <c r="D5" s="1529"/>
      <c r="E5" s="1529"/>
      <c r="F5" s="1529"/>
      <c r="G5" s="1529"/>
      <c r="H5" s="1529"/>
      <c r="I5" s="1529"/>
      <c r="J5" s="1529"/>
      <c r="K5" s="1529"/>
      <c r="L5" s="1529"/>
      <c r="M5" s="1530"/>
    </row>
    <row r="6" spans="1:13" ht="15.75" customHeight="1" thickBot="1">
      <c r="A6" s="1590"/>
      <c r="B6" s="1115" t="s">
        <v>900</v>
      </c>
      <c r="C6" s="1528" t="s">
        <v>901</v>
      </c>
      <c r="D6" s="1529"/>
      <c r="E6" s="1529"/>
      <c r="F6" s="1529"/>
      <c r="G6" s="1529"/>
      <c r="H6" s="1529"/>
      <c r="I6" s="1529"/>
      <c r="J6" s="1529"/>
      <c r="K6" s="1529"/>
      <c r="L6" s="1529"/>
      <c r="M6" s="1530"/>
    </row>
    <row r="7" spans="1:13" ht="15.6" customHeight="1" thickBot="1">
      <c r="A7" s="1590"/>
      <c r="B7" s="1115" t="s">
        <v>902</v>
      </c>
      <c r="C7" s="1505" t="s">
        <v>35</v>
      </c>
      <c r="D7" s="1506"/>
      <c r="E7" s="1507"/>
      <c r="F7" s="1508"/>
      <c r="G7" s="1509"/>
      <c r="H7" s="1093" t="s">
        <v>1910</v>
      </c>
      <c r="I7" s="1505" t="s">
        <v>376</v>
      </c>
      <c r="J7" s="1545"/>
      <c r="K7" s="1545"/>
      <c r="L7" s="1545"/>
      <c r="M7" s="1506"/>
    </row>
    <row r="8" spans="1:13" ht="15.75" customHeight="1" thickBot="1">
      <c r="A8" s="1590"/>
      <c r="B8" s="1554" t="s">
        <v>903</v>
      </c>
      <c r="C8" s="1507"/>
      <c r="D8" s="1508"/>
      <c r="E8" s="1508"/>
      <c r="F8" s="1508"/>
      <c r="G8" s="1508"/>
      <c r="H8" s="1508"/>
      <c r="I8" s="1508"/>
      <c r="J8" s="1508"/>
      <c r="K8" s="1508"/>
      <c r="L8" s="1508"/>
      <c r="M8" s="1509"/>
    </row>
    <row r="9" spans="1:13" ht="30.95" customHeight="1" thickBot="1">
      <c r="A9" s="1590"/>
      <c r="B9" s="1555"/>
      <c r="C9" s="1518" t="s">
        <v>1573</v>
      </c>
      <c r="D9" s="1572"/>
      <c r="E9" s="1519"/>
      <c r="F9" s="1581"/>
      <c r="G9" s="1508"/>
      <c r="H9" s="1582"/>
      <c r="I9" s="1594" t="s">
        <v>1574</v>
      </c>
      <c r="J9" s="1572"/>
      <c r="K9" s="1572"/>
      <c r="L9" s="1572"/>
      <c r="M9" s="1573"/>
    </row>
    <row r="10" spans="1:13" ht="15.6" customHeight="1" thickBot="1">
      <c r="A10" s="1590"/>
      <c r="B10" s="1556"/>
      <c r="C10" s="1518" t="s">
        <v>297</v>
      </c>
      <c r="D10" s="1572"/>
      <c r="E10" s="1519"/>
      <c r="F10" s="1581"/>
      <c r="G10" s="1508"/>
      <c r="H10" s="1582"/>
      <c r="I10" s="1524" t="s">
        <v>297</v>
      </c>
      <c r="J10" s="1592"/>
      <c r="K10" s="1592"/>
      <c r="L10" s="1592"/>
      <c r="M10" s="1593"/>
    </row>
    <row r="11" spans="1:13" ht="93" customHeight="1" thickBot="1">
      <c r="A11" s="1590"/>
      <c r="B11" s="1115" t="s">
        <v>905</v>
      </c>
      <c r="C11" s="1518" t="s">
        <v>1911</v>
      </c>
      <c r="D11" s="1572"/>
      <c r="E11" s="1572"/>
      <c r="F11" s="1572"/>
      <c r="G11" s="1572"/>
      <c r="H11" s="1572"/>
      <c r="I11" s="1572"/>
      <c r="J11" s="1572"/>
      <c r="K11" s="1572"/>
      <c r="L11" s="1572"/>
      <c r="M11" s="1573"/>
    </row>
    <row r="12" spans="1:13" ht="356.45" customHeight="1" thickBot="1">
      <c r="A12" s="1590"/>
      <c r="B12" s="1115" t="s">
        <v>985</v>
      </c>
      <c r="C12" s="1518" t="s">
        <v>1912</v>
      </c>
      <c r="D12" s="1572"/>
      <c r="E12" s="1572"/>
      <c r="F12" s="1572"/>
      <c r="G12" s="1572"/>
      <c r="H12" s="1572"/>
      <c r="I12" s="1572"/>
      <c r="J12" s="1572"/>
      <c r="K12" s="1572"/>
      <c r="L12" s="1572"/>
      <c r="M12" s="1573"/>
    </row>
    <row r="13" spans="1:13" ht="15.75" customHeight="1" thickBot="1">
      <c r="A13" s="1590"/>
      <c r="B13" s="1115" t="s">
        <v>987</v>
      </c>
      <c r="C13" s="1528" t="s">
        <v>1503</v>
      </c>
      <c r="D13" s="1529"/>
      <c r="E13" s="1529"/>
      <c r="F13" s="1529"/>
      <c r="G13" s="1529"/>
      <c r="H13" s="1529"/>
      <c r="I13" s="1529"/>
      <c r="J13" s="1529"/>
      <c r="K13" s="1529"/>
      <c r="L13" s="1529"/>
      <c r="M13" s="1530"/>
    </row>
    <row r="14" spans="1:13" ht="30.95" customHeight="1" thickBot="1">
      <c r="A14" s="1590"/>
      <c r="B14" s="1554" t="s">
        <v>989</v>
      </c>
      <c r="C14" s="1518" t="s">
        <v>69</v>
      </c>
      <c r="D14" s="1573"/>
      <c r="E14" s="1092" t="s">
        <v>108</v>
      </c>
      <c r="F14" s="1528" t="s">
        <v>558</v>
      </c>
      <c r="G14" s="1529"/>
      <c r="H14" s="1529"/>
      <c r="I14" s="1529"/>
      <c r="J14" s="1529"/>
      <c r="K14" s="1529"/>
      <c r="L14" s="1529"/>
      <c r="M14" s="1530"/>
    </row>
    <row r="15" spans="1:13" ht="15.75" customHeight="1" thickBot="1">
      <c r="A15" s="1591"/>
      <c r="B15" s="1556"/>
      <c r="C15" s="1507"/>
      <c r="D15" s="1508"/>
      <c r="E15" s="1508"/>
      <c r="F15" s="1508"/>
      <c r="G15" s="1508"/>
      <c r="H15" s="1508"/>
      <c r="I15" s="1508"/>
      <c r="J15" s="1508"/>
      <c r="K15" s="1508"/>
      <c r="L15" s="1508"/>
      <c r="M15" s="1509"/>
    </row>
    <row r="16" spans="1:13" ht="15.6" customHeight="1" thickBot="1">
      <c r="A16" s="1589" t="s">
        <v>238</v>
      </c>
      <c r="B16" s="1115" t="s">
        <v>282</v>
      </c>
      <c r="C16" s="1518" t="s">
        <v>11</v>
      </c>
      <c r="D16" s="1572"/>
      <c r="E16" s="1572"/>
      <c r="F16" s="1572"/>
      <c r="G16" s="1572"/>
      <c r="H16" s="1572"/>
      <c r="I16" s="1572"/>
      <c r="J16" s="1572"/>
      <c r="K16" s="1572"/>
      <c r="L16" s="1572"/>
      <c r="M16" s="1573"/>
    </row>
    <row r="17" spans="1:13" ht="15.75" customHeight="1" thickBot="1">
      <c r="A17" s="1590"/>
      <c r="B17" s="1115" t="s">
        <v>990</v>
      </c>
      <c r="C17" s="1089" t="s">
        <v>1901</v>
      </c>
      <c r="D17" s="1090"/>
      <c r="E17" s="1090"/>
      <c r="F17" s="1090"/>
      <c r="G17" s="1090"/>
      <c r="H17" s="1090"/>
      <c r="I17" s="1090"/>
      <c r="J17" s="1090"/>
      <c r="K17" s="1090"/>
      <c r="L17" s="1090"/>
      <c r="M17" s="1091"/>
    </row>
    <row r="18" spans="1:13" ht="8.25" customHeight="1" thickBot="1">
      <c r="A18" s="1590"/>
      <c r="B18" s="1554" t="s">
        <v>908</v>
      </c>
      <c r="C18" s="1083"/>
      <c r="D18" s="1083"/>
      <c r="E18" s="1083"/>
      <c r="F18" s="1083"/>
      <c r="G18" s="1083"/>
      <c r="H18" s="1083"/>
      <c r="I18" s="1083"/>
      <c r="J18" s="1083"/>
      <c r="K18" s="1083"/>
      <c r="L18" s="1083"/>
      <c r="M18" s="1094"/>
    </row>
    <row r="19" spans="1:13" ht="9" customHeight="1" thickBot="1">
      <c r="A19" s="1590"/>
      <c r="B19" s="1555"/>
      <c r="C19" s="1083"/>
      <c r="D19" s="1090"/>
      <c r="E19" s="1083"/>
      <c r="F19" s="1090"/>
      <c r="G19" s="1083"/>
      <c r="H19" s="1090"/>
      <c r="I19" s="1083"/>
      <c r="J19" s="1090"/>
      <c r="K19" s="1083"/>
      <c r="L19" s="1083"/>
      <c r="M19" s="1094"/>
    </row>
    <row r="20" spans="1:13" ht="15.75" customHeight="1" thickBot="1">
      <c r="A20" s="1590"/>
      <c r="B20" s="1555"/>
      <c r="C20" s="1095" t="s">
        <v>909</v>
      </c>
      <c r="D20" s="1091"/>
      <c r="E20" s="1095" t="s">
        <v>910</v>
      </c>
      <c r="F20" s="1091"/>
      <c r="G20" s="1095" t="s">
        <v>911</v>
      </c>
      <c r="H20" s="1091"/>
      <c r="I20" s="1095" t="s">
        <v>912</v>
      </c>
      <c r="J20" s="1091"/>
      <c r="K20" s="1083"/>
      <c r="L20" s="1083"/>
      <c r="M20" s="1094"/>
    </row>
    <row r="21" spans="1:13" ht="15.75" customHeight="1" thickBot="1">
      <c r="A21" s="1590"/>
      <c r="B21" s="1555"/>
      <c r="C21" s="1095" t="s">
        <v>913</v>
      </c>
      <c r="D21" s="1091"/>
      <c r="E21" s="1095" t="s">
        <v>914</v>
      </c>
      <c r="F21" s="1091"/>
      <c r="G21" s="1095" t="s">
        <v>915</v>
      </c>
      <c r="H21" s="1091"/>
      <c r="I21" s="1083"/>
      <c r="J21" s="1083"/>
      <c r="K21" s="1083"/>
      <c r="L21" s="1083"/>
      <c r="M21" s="1094"/>
    </row>
    <row r="22" spans="1:13" ht="15.75" customHeight="1" thickBot="1">
      <c r="A22" s="1590"/>
      <c r="B22" s="1555"/>
      <c r="C22" s="1095" t="s">
        <v>916</v>
      </c>
      <c r="D22" s="1091"/>
      <c r="E22" s="1095" t="s">
        <v>917</v>
      </c>
      <c r="F22" s="1091"/>
      <c r="G22" s="1083"/>
      <c r="H22" s="1083"/>
      <c r="I22" s="1083"/>
      <c r="J22" s="1083"/>
      <c r="K22" s="1083"/>
      <c r="L22" s="1083"/>
      <c r="M22" s="1094"/>
    </row>
    <row r="23" spans="1:13" ht="15.75" customHeight="1" thickBot="1">
      <c r="A23" s="1590"/>
      <c r="B23" s="1555"/>
      <c r="C23" s="1095" t="s">
        <v>105</v>
      </c>
      <c r="D23" s="1086" t="s">
        <v>918</v>
      </c>
      <c r="E23" s="1095" t="s">
        <v>919</v>
      </c>
      <c r="F23" s="1116" t="s">
        <v>1576</v>
      </c>
      <c r="G23" s="1083"/>
      <c r="H23" s="1083"/>
      <c r="I23" s="1083"/>
      <c r="J23" s="1083"/>
      <c r="K23" s="1083"/>
      <c r="L23" s="1083"/>
      <c r="M23" s="1094"/>
    </row>
    <row r="24" spans="1:13" ht="9.75" customHeight="1" thickBot="1">
      <c r="A24" s="1590"/>
      <c r="B24" s="1556"/>
      <c r="C24" s="1090"/>
      <c r="D24" s="1090"/>
      <c r="E24" s="1090"/>
      <c r="F24" s="1090"/>
      <c r="G24" s="1090"/>
      <c r="H24" s="1090"/>
      <c r="I24" s="1090"/>
      <c r="J24" s="1090"/>
      <c r="K24" s="1090"/>
      <c r="L24" s="1090"/>
      <c r="M24" s="1091"/>
    </row>
    <row r="25" spans="1:13" ht="15.75" customHeight="1" thickBot="1">
      <c r="A25" s="1590"/>
      <c r="B25" s="1554" t="s">
        <v>921</v>
      </c>
      <c r="C25" s="1083"/>
      <c r="D25" s="1090"/>
      <c r="E25" s="1083"/>
      <c r="F25" s="1083"/>
      <c r="G25" s="1090"/>
      <c r="H25" s="1083"/>
      <c r="I25" s="1083"/>
      <c r="J25" s="1090"/>
      <c r="K25" s="1083"/>
      <c r="L25" s="1083"/>
      <c r="M25" s="1094"/>
    </row>
    <row r="26" spans="1:13" ht="15.75" customHeight="1" thickBot="1">
      <c r="A26" s="1590"/>
      <c r="B26" s="1555"/>
      <c r="C26" s="1095" t="s">
        <v>922</v>
      </c>
      <c r="D26" s="1091"/>
      <c r="E26" s="1083"/>
      <c r="F26" s="1095" t="s">
        <v>923</v>
      </c>
      <c r="G26" s="1091"/>
      <c r="H26" s="1083"/>
      <c r="I26" s="1095" t="s">
        <v>924</v>
      </c>
      <c r="J26" s="1096" t="s">
        <v>918</v>
      </c>
      <c r="K26" s="1083"/>
      <c r="L26" s="1083"/>
      <c r="M26" s="1094"/>
    </row>
    <row r="27" spans="1:13" ht="15.75" customHeight="1" thickBot="1">
      <c r="A27" s="1590"/>
      <c r="B27" s="1555"/>
      <c r="C27" s="1095" t="s">
        <v>925</v>
      </c>
      <c r="D27" s="1091"/>
      <c r="E27" s="1083"/>
      <c r="F27" s="1095" t="s">
        <v>926</v>
      </c>
      <c r="G27" s="1091"/>
      <c r="H27" s="1083"/>
      <c r="I27" s="1083"/>
      <c r="J27" s="1083"/>
      <c r="K27" s="1083"/>
      <c r="L27" s="1083"/>
      <c r="M27" s="1094"/>
    </row>
    <row r="28" spans="1:13" ht="15.75" customHeight="1" thickBot="1">
      <c r="A28" s="1590"/>
      <c r="B28" s="1556"/>
      <c r="C28" s="1090"/>
      <c r="D28" s="1090"/>
      <c r="E28" s="1090"/>
      <c r="F28" s="1090"/>
      <c r="G28" s="1090"/>
      <c r="H28" s="1090"/>
      <c r="I28" s="1090"/>
      <c r="J28" s="1090"/>
      <c r="K28" s="1090"/>
      <c r="L28" s="1090"/>
      <c r="M28" s="1091"/>
    </row>
    <row r="29" spans="1:13" ht="15.75" customHeight="1" thickBot="1">
      <c r="A29" s="1590"/>
      <c r="B29" s="1117" t="s">
        <v>928</v>
      </c>
      <c r="C29" s="1083"/>
      <c r="D29" s="1090"/>
      <c r="E29" s="1083"/>
      <c r="F29" s="1083"/>
      <c r="G29" s="1090"/>
      <c r="H29" s="1083"/>
      <c r="I29" s="1083"/>
      <c r="J29" s="1090"/>
      <c r="K29" s="1083"/>
      <c r="L29" s="1083"/>
      <c r="M29" s="1094"/>
    </row>
    <row r="30" spans="1:13" ht="15.75" customHeight="1" thickBot="1">
      <c r="A30" s="1590"/>
      <c r="B30" s="1118"/>
      <c r="C30" s="1095" t="s">
        <v>929</v>
      </c>
      <c r="D30" s="1110">
        <v>1</v>
      </c>
      <c r="E30" s="1083"/>
      <c r="F30" s="1095" t="s">
        <v>930</v>
      </c>
      <c r="G30" s="1110">
        <v>2021</v>
      </c>
      <c r="H30" s="1083"/>
      <c r="I30" s="1095" t="s">
        <v>931</v>
      </c>
      <c r="J30" s="1110" t="s">
        <v>1212</v>
      </c>
      <c r="K30" s="1083"/>
      <c r="L30" s="1083"/>
      <c r="M30" s="1094"/>
    </row>
    <row r="31" spans="1:13" ht="15.75" customHeight="1" thickBot="1">
      <c r="A31" s="1590"/>
      <c r="B31" s="1119"/>
      <c r="C31" s="1090"/>
      <c r="D31" s="1090"/>
      <c r="E31" s="1090"/>
      <c r="F31" s="1090"/>
      <c r="G31" s="1090"/>
      <c r="H31" s="1090"/>
      <c r="I31" s="1090"/>
      <c r="J31" s="1090"/>
      <c r="K31" s="1090"/>
      <c r="L31" s="1090"/>
      <c r="M31" s="1091"/>
    </row>
    <row r="32" spans="1:13" ht="15.75" customHeight="1" thickBot="1">
      <c r="A32" s="1590"/>
      <c r="B32" s="1554" t="s">
        <v>933</v>
      </c>
      <c r="C32" s="1083"/>
      <c r="D32" s="1090"/>
      <c r="E32" s="1083"/>
      <c r="F32" s="1083"/>
      <c r="G32" s="1090"/>
      <c r="H32" s="1083"/>
      <c r="I32" s="1083"/>
      <c r="J32" s="1083"/>
      <c r="K32" s="1083"/>
      <c r="L32" s="1083"/>
      <c r="M32" s="1094"/>
    </row>
    <row r="33" spans="1:13" ht="15.75" customHeight="1" thickBot="1">
      <c r="A33" s="1590"/>
      <c r="B33" s="1555"/>
      <c r="C33" s="1102" t="s">
        <v>934</v>
      </c>
      <c r="D33" s="1120">
        <v>2023</v>
      </c>
      <c r="E33" s="1083"/>
      <c r="F33" s="1094" t="s">
        <v>935</v>
      </c>
      <c r="G33" s="1091">
        <v>2040</v>
      </c>
      <c r="H33" s="1083"/>
      <c r="I33" s="1083"/>
      <c r="J33" s="1083"/>
      <c r="K33" s="1083"/>
      <c r="L33" s="1083"/>
      <c r="M33" s="1094"/>
    </row>
    <row r="34" spans="1:13" ht="15.75" customHeight="1" thickBot="1">
      <c r="A34" s="1590"/>
      <c r="B34" s="1556"/>
      <c r="C34" s="1090"/>
      <c r="D34" s="1090"/>
      <c r="E34" s="1090"/>
      <c r="F34" s="1090"/>
      <c r="G34" s="1090"/>
      <c r="H34" s="1090"/>
      <c r="I34" s="1090"/>
      <c r="J34" s="1090"/>
      <c r="K34" s="1090"/>
      <c r="L34" s="1090"/>
      <c r="M34" s="1091"/>
    </row>
    <row r="35" spans="1:13" ht="15.75" customHeight="1" thickBot="1">
      <c r="A35" s="1590"/>
      <c r="B35" s="1554" t="s">
        <v>937</v>
      </c>
      <c r="C35" s="1083"/>
      <c r="D35" s="1083"/>
      <c r="E35" s="1083"/>
      <c r="F35" s="1083"/>
      <c r="G35" s="1083"/>
      <c r="H35" s="1083"/>
      <c r="I35" s="1083"/>
      <c r="J35" s="1083"/>
      <c r="K35" s="1083"/>
      <c r="L35" s="1083"/>
      <c r="M35" s="1094"/>
    </row>
    <row r="36" spans="1:13" ht="15.75" customHeight="1" thickBot="1">
      <c r="A36" s="1590"/>
      <c r="B36" s="1555"/>
      <c r="C36" s="1083"/>
      <c r="D36" s="1090" t="s">
        <v>938</v>
      </c>
      <c r="E36" s="1109">
        <v>2023</v>
      </c>
      <c r="F36" s="1090" t="s">
        <v>939</v>
      </c>
      <c r="G36" s="1109">
        <v>2024</v>
      </c>
      <c r="H36" s="1090" t="s">
        <v>940</v>
      </c>
      <c r="I36" s="1109">
        <v>2025</v>
      </c>
      <c r="J36" s="1090" t="s">
        <v>941</v>
      </c>
      <c r="K36" s="1109">
        <v>2026</v>
      </c>
      <c r="L36" s="1090" t="s">
        <v>942</v>
      </c>
      <c r="M36" s="1110">
        <v>2027</v>
      </c>
    </row>
    <row r="37" spans="1:13" ht="15.75" customHeight="1" thickBot="1">
      <c r="A37" s="1590"/>
      <c r="B37" s="1555"/>
      <c r="C37" s="1094"/>
      <c r="D37" s="1543">
        <v>2</v>
      </c>
      <c r="E37" s="1544"/>
      <c r="F37" s="1543">
        <v>2</v>
      </c>
      <c r="G37" s="1544"/>
      <c r="H37" s="1543">
        <v>1</v>
      </c>
      <c r="I37" s="1544"/>
      <c r="J37" s="1543">
        <v>1</v>
      </c>
      <c r="K37" s="1544"/>
      <c r="L37" s="1543">
        <v>1</v>
      </c>
      <c r="M37" s="1544"/>
    </row>
    <row r="38" spans="1:13" ht="15.75" customHeight="1" thickBot="1">
      <c r="A38" s="1590"/>
      <c r="B38" s="1555"/>
      <c r="C38" s="1083"/>
      <c r="D38" s="1090" t="s">
        <v>943</v>
      </c>
      <c r="E38" s="1109">
        <v>2028</v>
      </c>
      <c r="F38" s="1090" t="s">
        <v>944</v>
      </c>
      <c r="G38" s="1109">
        <v>2029</v>
      </c>
      <c r="H38" s="1090" t="s">
        <v>945</v>
      </c>
      <c r="I38" s="1109">
        <v>2030</v>
      </c>
      <c r="J38" s="1090" t="s">
        <v>946</v>
      </c>
      <c r="K38" s="1109">
        <v>2031</v>
      </c>
      <c r="L38" s="1090" t="s">
        <v>947</v>
      </c>
      <c r="M38" s="1110">
        <v>2032</v>
      </c>
    </row>
    <row r="39" spans="1:13" ht="15.75" customHeight="1" thickBot="1">
      <c r="A39" s="1590"/>
      <c r="B39" s="1555"/>
      <c r="C39" s="1094"/>
      <c r="D39" s="1543">
        <v>1</v>
      </c>
      <c r="E39" s="1544"/>
      <c r="F39" s="1543">
        <v>1</v>
      </c>
      <c r="G39" s="1544"/>
      <c r="H39" s="1543">
        <v>1</v>
      </c>
      <c r="I39" s="1544"/>
      <c r="J39" s="1543">
        <v>1</v>
      </c>
      <c r="K39" s="1544"/>
      <c r="L39" s="1543">
        <v>1</v>
      </c>
      <c r="M39" s="1544"/>
    </row>
    <row r="40" spans="1:13" ht="15.75" customHeight="1" thickBot="1">
      <c r="A40" s="1590"/>
      <c r="B40" s="1555"/>
      <c r="C40" s="1083"/>
      <c r="D40" s="1090" t="s">
        <v>948</v>
      </c>
      <c r="E40" s="1109">
        <v>2033</v>
      </c>
      <c r="F40" s="1090" t="s">
        <v>949</v>
      </c>
      <c r="G40" s="1109">
        <v>2034</v>
      </c>
      <c r="H40" s="1090" t="s">
        <v>950</v>
      </c>
      <c r="I40" s="1109">
        <v>2035</v>
      </c>
      <c r="J40" s="1090" t="s">
        <v>951</v>
      </c>
      <c r="K40" s="1109">
        <v>2036</v>
      </c>
      <c r="L40" s="1090" t="s">
        <v>952</v>
      </c>
      <c r="M40" s="1110">
        <v>2037</v>
      </c>
    </row>
    <row r="41" spans="1:13" ht="15.75" customHeight="1" thickBot="1">
      <c r="A41" s="1590"/>
      <c r="B41" s="1555"/>
      <c r="C41" s="1094"/>
      <c r="D41" s="1543">
        <v>1</v>
      </c>
      <c r="E41" s="1544"/>
      <c r="F41" s="1543">
        <v>1</v>
      </c>
      <c r="G41" s="1544"/>
      <c r="H41" s="1543">
        <v>1</v>
      </c>
      <c r="I41" s="1544"/>
      <c r="J41" s="1543">
        <v>1</v>
      </c>
      <c r="K41" s="1544"/>
      <c r="L41" s="1543">
        <v>1</v>
      </c>
      <c r="M41" s="1544"/>
    </row>
    <row r="42" spans="1:13" ht="15.75" customHeight="1" thickBot="1">
      <c r="A42" s="1590"/>
      <c r="B42" s="1555"/>
      <c r="C42" s="1083"/>
      <c r="D42" s="1121" t="s">
        <v>953</v>
      </c>
      <c r="E42" s="1109">
        <v>2038</v>
      </c>
      <c r="F42" s="1121" t="s">
        <v>954</v>
      </c>
      <c r="G42" s="1109">
        <v>2039</v>
      </c>
      <c r="H42" s="1090" t="s">
        <v>955</v>
      </c>
      <c r="I42" s="1109">
        <v>2040</v>
      </c>
      <c r="J42" s="1090" t="s">
        <v>957</v>
      </c>
      <c r="K42" s="1090"/>
      <c r="L42" s="1083"/>
      <c r="M42" s="1094"/>
    </row>
    <row r="43" spans="1:13" ht="15.6" customHeight="1" thickBot="1">
      <c r="A43" s="1590"/>
      <c r="B43" s="1555"/>
      <c r="C43" s="1094"/>
      <c r="D43" s="1543">
        <v>1</v>
      </c>
      <c r="E43" s="1544"/>
      <c r="F43" s="1518">
        <v>1</v>
      </c>
      <c r="G43" s="1573"/>
      <c r="H43" s="1583">
        <v>1</v>
      </c>
      <c r="I43" s="1584"/>
      <c r="J43" s="1543">
        <v>20</v>
      </c>
      <c r="K43" s="1544"/>
      <c r="L43" s="1585"/>
      <c r="M43" s="1586"/>
    </row>
    <row r="44" spans="1:13" ht="15.75" customHeight="1" thickBot="1">
      <c r="A44" s="1590"/>
      <c r="B44" s="1556"/>
      <c r="C44" s="1090"/>
      <c r="D44" s="1090"/>
      <c r="E44" s="1090"/>
      <c r="F44" s="1090"/>
      <c r="G44" s="1090"/>
      <c r="H44" s="1090"/>
      <c r="I44" s="1090"/>
      <c r="J44" s="1090"/>
      <c r="K44" s="1090"/>
      <c r="L44" s="1090"/>
      <c r="M44" s="1091"/>
    </row>
    <row r="45" spans="1:13" ht="18" customHeight="1" thickBot="1">
      <c r="A45" s="1590"/>
      <c r="B45" s="1554" t="s">
        <v>958</v>
      </c>
      <c r="C45" s="1083"/>
      <c r="D45" s="1083"/>
      <c r="E45" s="1083"/>
      <c r="F45" s="1083"/>
      <c r="G45" s="1090"/>
      <c r="H45" s="1090"/>
      <c r="I45" s="1090"/>
      <c r="J45" s="1090"/>
      <c r="K45" s="1083"/>
      <c r="L45" s="1090"/>
      <c r="M45" s="1091"/>
    </row>
    <row r="46" spans="1:13" ht="15.75" customHeight="1" thickBot="1">
      <c r="A46" s="1590"/>
      <c r="B46" s="1555"/>
      <c r="C46" s="1083"/>
      <c r="D46" s="1105" t="s">
        <v>93</v>
      </c>
      <c r="E46" s="1122" t="s">
        <v>95</v>
      </c>
      <c r="F46" s="1587" t="s">
        <v>959</v>
      </c>
      <c r="G46" s="1557" t="s">
        <v>105</v>
      </c>
      <c r="H46" s="1558"/>
      <c r="I46" s="1558"/>
      <c r="J46" s="1559"/>
      <c r="K46" s="1106" t="s">
        <v>960</v>
      </c>
      <c r="L46" s="1563" t="s">
        <v>1577</v>
      </c>
      <c r="M46" s="1564"/>
    </row>
    <row r="47" spans="1:13" ht="15.75" customHeight="1" thickBot="1">
      <c r="A47" s="1590"/>
      <c r="B47" s="1555"/>
      <c r="C47" s="1094"/>
      <c r="D47" s="1096" t="s">
        <v>918</v>
      </c>
      <c r="E47" s="1083"/>
      <c r="F47" s="1588"/>
      <c r="G47" s="1560"/>
      <c r="H47" s="1561"/>
      <c r="I47" s="1561"/>
      <c r="J47" s="1562"/>
      <c r="K47" s="1094"/>
      <c r="L47" s="1565"/>
      <c r="M47" s="1566"/>
    </row>
    <row r="48" spans="1:13" ht="15.75" customHeight="1" thickBot="1">
      <c r="A48" s="1590"/>
      <c r="B48" s="1556"/>
      <c r="C48" s="1090"/>
      <c r="D48" s="1090"/>
      <c r="E48" s="1090"/>
      <c r="F48" s="1090"/>
      <c r="G48" s="1090"/>
      <c r="H48" s="1090"/>
      <c r="I48" s="1090"/>
      <c r="J48" s="1090"/>
      <c r="K48" s="1090"/>
      <c r="L48" s="1090"/>
      <c r="M48" s="1091"/>
    </row>
    <row r="49" spans="1:13" ht="170.45" customHeight="1" thickBot="1">
      <c r="A49" s="1590"/>
      <c r="B49" s="1115" t="s">
        <v>961</v>
      </c>
      <c r="C49" s="1505" t="s">
        <v>1913</v>
      </c>
      <c r="D49" s="1545"/>
      <c r="E49" s="1545"/>
      <c r="F49" s="1545"/>
      <c r="G49" s="1545"/>
      <c r="H49" s="1545"/>
      <c r="I49" s="1545"/>
      <c r="J49" s="1545"/>
      <c r="K49" s="1545"/>
      <c r="L49" s="1545"/>
      <c r="M49" s="1506"/>
    </row>
    <row r="50" spans="1:13" ht="15.6" customHeight="1" thickBot="1">
      <c r="A50" s="1590"/>
      <c r="B50" s="1115" t="s">
        <v>963</v>
      </c>
      <c r="C50" s="1505" t="s">
        <v>1914</v>
      </c>
      <c r="D50" s="1545"/>
      <c r="E50" s="1545"/>
      <c r="F50" s="1545"/>
      <c r="G50" s="1545"/>
      <c r="H50" s="1545"/>
      <c r="I50" s="1545"/>
      <c r="J50" s="1545"/>
      <c r="K50" s="1545"/>
      <c r="L50" s="1545"/>
      <c r="M50" s="1506"/>
    </row>
    <row r="51" spans="1:13" ht="15.75" customHeight="1" thickBot="1">
      <c r="A51" s="1590"/>
      <c r="B51" s="1115" t="s">
        <v>965</v>
      </c>
      <c r="C51" s="1507" t="s">
        <v>1268</v>
      </c>
      <c r="D51" s="1508"/>
      <c r="E51" s="1508"/>
      <c r="F51" s="1508"/>
      <c r="G51" s="1508"/>
      <c r="H51" s="1508"/>
      <c r="I51" s="1508"/>
      <c r="J51" s="1508"/>
      <c r="K51" s="1508"/>
      <c r="L51" s="1508"/>
      <c r="M51" s="1509"/>
    </row>
    <row r="52" spans="1:13" ht="15.75" customHeight="1" thickBot="1">
      <c r="A52" s="1591"/>
      <c r="B52" s="1115" t="s">
        <v>966</v>
      </c>
      <c r="C52" s="1507">
        <v>2021</v>
      </c>
      <c r="D52" s="1508"/>
      <c r="E52" s="1508"/>
      <c r="F52" s="1508"/>
      <c r="G52" s="1508"/>
      <c r="H52" s="1508"/>
      <c r="I52" s="1508"/>
      <c r="J52" s="1508"/>
      <c r="K52" s="1508"/>
      <c r="L52" s="1508"/>
      <c r="M52" s="1509"/>
    </row>
    <row r="53" spans="1:13" ht="15.6" customHeight="1" thickBot="1">
      <c r="A53" s="1589" t="s">
        <v>250</v>
      </c>
      <c r="B53" s="1123" t="s">
        <v>968</v>
      </c>
      <c r="C53" s="1518" t="s">
        <v>378</v>
      </c>
      <c r="D53" s="1572"/>
      <c r="E53" s="1572"/>
      <c r="F53" s="1572"/>
      <c r="G53" s="1572"/>
      <c r="H53" s="1572"/>
      <c r="I53" s="1572"/>
      <c r="J53" s="1572"/>
      <c r="K53" s="1572"/>
      <c r="L53" s="1572"/>
      <c r="M53" s="1573"/>
    </row>
    <row r="54" spans="1:13" ht="15.6" customHeight="1" thickBot="1">
      <c r="A54" s="1590"/>
      <c r="B54" s="1123" t="s">
        <v>969</v>
      </c>
      <c r="C54" s="1518" t="s">
        <v>1578</v>
      </c>
      <c r="D54" s="1572"/>
      <c r="E54" s="1572"/>
      <c r="F54" s="1572"/>
      <c r="G54" s="1572"/>
      <c r="H54" s="1572"/>
      <c r="I54" s="1572"/>
      <c r="J54" s="1572"/>
      <c r="K54" s="1572"/>
      <c r="L54" s="1572"/>
      <c r="M54" s="1573"/>
    </row>
    <row r="55" spans="1:13" ht="15.6" customHeight="1" thickBot="1">
      <c r="A55" s="1590"/>
      <c r="B55" s="1123" t="s">
        <v>971</v>
      </c>
      <c r="C55" s="1518" t="s">
        <v>60</v>
      </c>
      <c r="D55" s="1572"/>
      <c r="E55" s="1572"/>
      <c r="F55" s="1572"/>
      <c r="G55" s="1572"/>
      <c r="H55" s="1572"/>
      <c r="I55" s="1572"/>
      <c r="J55" s="1572"/>
      <c r="K55" s="1572"/>
      <c r="L55" s="1572"/>
      <c r="M55" s="1573"/>
    </row>
    <row r="56" spans="1:13" ht="15.6" customHeight="1" thickBot="1">
      <c r="A56" s="1590"/>
      <c r="B56" s="1123" t="s">
        <v>972</v>
      </c>
      <c r="C56" s="1518" t="s">
        <v>377</v>
      </c>
      <c r="D56" s="1572"/>
      <c r="E56" s="1572"/>
      <c r="F56" s="1572"/>
      <c r="G56" s="1572"/>
      <c r="H56" s="1572"/>
      <c r="I56" s="1572"/>
      <c r="J56" s="1572"/>
      <c r="K56" s="1572"/>
      <c r="L56" s="1572"/>
      <c r="M56" s="1573"/>
    </row>
    <row r="57" spans="1:13" ht="15.75" customHeight="1" thickBot="1">
      <c r="A57" s="1590"/>
      <c r="B57" s="1123" t="s">
        <v>973</v>
      </c>
      <c r="C57" s="1598" t="s">
        <v>380</v>
      </c>
      <c r="D57" s="1599"/>
      <c r="E57" s="1599"/>
      <c r="F57" s="1599"/>
      <c r="G57" s="1599"/>
      <c r="H57" s="1599"/>
      <c r="I57" s="1599"/>
      <c r="J57" s="1599"/>
      <c r="K57" s="1599"/>
      <c r="L57" s="1599"/>
      <c r="M57" s="1600"/>
    </row>
    <row r="58" spans="1:13" ht="15.6" customHeight="1" thickBot="1">
      <c r="A58" s="1591"/>
      <c r="B58" s="1123" t="s">
        <v>974</v>
      </c>
      <c r="C58" s="1518" t="s">
        <v>975</v>
      </c>
      <c r="D58" s="1572"/>
      <c r="E58" s="1572"/>
      <c r="F58" s="1572"/>
      <c r="G58" s="1572"/>
      <c r="H58" s="1572"/>
      <c r="I58" s="1572"/>
      <c r="J58" s="1572"/>
      <c r="K58" s="1572"/>
      <c r="L58" s="1572"/>
      <c r="M58" s="1573"/>
    </row>
    <row r="59" spans="1:13" ht="15.6" customHeight="1" thickBot="1">
      <c r="A59" s="1589" t="s">
        <v>976</v>
      </c>
      <c r="B59" s="1123" t="s">
        <v>977</v>
      </c>
      <c r="C59" s="1518" t="s">
        <v>1038</v>
      </c>
      <c r="D59" s="1572"/>
      <c r="E59" s="1572"/>
      <c r="F59" s="1572"/>
      <c r="G59" s="1572"/>
      <c r="H59" s="1572"/>
      <c r="I59" s="1572"/>
      <c r="J59" s="1572"/>
      <c r="K59" s="1572"/>
      <c r="L59" s="1572"/>
      <c r="M59" s="1573"/>
    </row>
    <row r="60" spans="1:13" ht="30" customHeight="1" thickBot="1">
      <c r="A60" s="1590"/>
      <c r="B60" s="1123" t="s">
        <v>979</v>
      </c>
      <c r="C60" s="1518" t="s">
        <v>980</v>
      </c>
      <c r="D60" s="1572"/>
      <c r="E60" s="1572"/>
      <c r="F60" s="1572"/>
      <c r="G60" s="1572"/>
      <c r="H60" s="1572"/>
      <c r="I60" s="1572"/>
      <c r="J60" s="1572"/>
      <c r="K60" s="1572"/>
      <c r="L60" s="1572"/>
      <c r="M60" s="1573"/>
    </row>
    <row r="61" spans="1:13" ht="30" customHeight="1" thickBot="1">
      <c r="A61" s="1591"/>
      <c r="B61" s="1124" t="s">
        <v>297</v>
      </c>
      <c r="C61" s="1518" t="s">
        <v>376</v>
      </c>
      <c r="D61" s="1572"/>
      <c r="E61" s="1572"/>
      <c r="F61" s="1572"/>
      <c r="G61" s="1572"/>
      <c r="H61" s="1572"/>
      <c r="I61" s="1572"/>
      <c r="J61" s="1572"/>
      <c r="K61" s="1572"/>
      <c r="L61" s="1572"/>
      <c r="M61" s="1573"/>
    </row>
    <row r="62" spans="1:13" ht="15.75" customHeight="1" thickBot="1">
      <c r="A62" s="1125" t="s">
        <v>254</v>
      </c>
      <c r="B62" s="1091"/>
      <c r="C62" s="1595"/>
      <c r="D62" s="1596"/>
      <c r="E62" s="1596"/>
      <c r="F62" s="1596"/>
      <c r="G62" s="1596"/>
      <c r="H62" s="1596"/>
      <c r="I62" s="1596"/>
      <c r="J62" s="1596"/>
      <c r="K62" s="1596"/>
      <c r="L62" s="1596"/>
      <c r="M62" s="1597"/>
    </row>
  </sheetData>
  <mergeCells count="72">
    <mergeCell ref="I9:M9"/>
    <mergeCell ref="C13:M13"/>
    <mergeCell ref="C62:M62"/>
    <mergeCell ref="C50:M50"/>
    <mergeCell ref="C51:M51"/>
    <mergeCell ref="C52:M52"/>
    <mergeCell ref="C53:M53"/>
    <mergeCell ref="C54:M54"/>
    <mergeCell ref="C55:M55"/>
    <mergeCell ref="C56:M56"/>
    <mergeCell ref="C57:M57"/>
    <mergeCell ref="C58:M58"/>
    <mergeCell ref="C59:M59"/>
    <mergeCell ref="C60:M60"/>
    <mergeCell ref="C61:M61"/>
    <mergeCell ref="F10:H10"/>
    <mergeCell ref="I10:M10"/>
    <mergeCell ref="C11:M11"/>
    <mergeCell ref="C12:M12"/>
    <mergeCell ref="F14:M14"/>
    <mergeCell ref="D37:E37"/>
    <mergeCell ref="F37:G37"/>
    <mergeCell ref="H37:I37"/>
    <mergeCell ref="J37:K37"/>
    <mergeCell ref="L37:M37"/>
    <mergeCell ref="A16:A52"/>
    <mergeCell ref="A53:A58"/>
    <mergeCell ref="A59:A61"/>
    <mergeCell ref="A2:A15"/>
    <mergeCell ref="B14:B15"/>
    <mergeCell ref="B18:B24"/>
    <mergeCell ref="B25:B28"/>
    <mergeCell ref="B32:B34"/>
    <mergeCell ref="B35:B44"/>
    <mergeCell ref="B45:B48"/>
    <mergeCell ref="B8:B10"/>
    <mergeCell ref="G46:J47"/>
    <mergeCell ref="C49:M49"/>
    <mergeCell ref="D43:E43"/>
    <mergeCell ref="F43:G43"/>
    <mergeCell ref="H43:I43"/>
    <mergeCell ref="J43:K43"/>
    <mergeCell ref="L43:M43"/>
    <mergeCell ref="F46:F47"/>
    <mergeCell ref="L46:M47"/>
    <mergeCell ref="L39:M39"/>
    <mergeCell ref="D41:E41"/>
    <mergeCell ref="F41:G41"/>
    <mergeCell ref="L41:M41"/>
    <mergeCell ref="C9:E9"/>
    <mergeCell ref="F9:H9"/>
    <mergeCell ref="C10:E10"/>
    <mergeCell ref="C14:D14"/>
    <mergeCell ref="H41:I41"/>
    <mergeCell ref="J41:K41"/>
    <mergeCell ref="D39:E39"/>
    <mergeCell ref="F39:G39"/>
    <mergeCell ref="H39:I39"/>
    <mergeCell ref="J39:K39"/>
    <mergeCell ref="C15:M15"/>
    <mergeCell ref="C16:M16"/>
    <mergeCell ref="C6:M6"/>
    <mergeCell ref="C8:M8"/>
    <mergeCell ref="C2:M2"/>
    <mergeCell ref="C3:M3"/>
    <mergeCell ref="F4:G4"/>
    <mergeCell ref="I4:M4"/>
    <mergeCell ref="C5:M5"/>
    <mergeCell ref="E7:G7"/>
    <mergeCell ref="I7:M7"/>
    <mergeCell ref="D4:E4"/>
    <mergeCell ref="C7:D7"/>
  </mergeCells>
  <hyperlinks>
    <hyperlink ref="B2" location="gid=1672165860" display="gid=1672165860" xr:uid="{74FD3AC6-71BD-4D73-8C70-8AAF29B720DC}"/>
    <hyperlink ref="C57" r:id="rId1" display="mailto:rafael.tamayo@scrd.gov.co" xr:uid="{426C65A0-A127-4502-9D3B-AB2E715C5228}"/>
  </hyperlinks>
  <pageMargins left="0.7" right="0.7" top="0.75" bottom="0.75" header="0" footer="0"/>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1579</v>
      </c>
      <c r="C1" s="230"/>
      <c r="D1" s="230"/>
      <c r="E1" s="230"/>
      <c r="F1" s="230"/>
      <c r="G1" s="230"/>
      <c r="H1" s="230"/>
      <c r="I1" s="230"/>
      <c r="J1" s="230"/>
      <c r="K1" s="230"/>
      <c r="L1" s="230"/>
      <c r="M1" s="231"/>
    </row>
    <row r="2" spans="1:13" ht="15.75" customHeight="1">
      <c r="A2" s="1242" t="s">
        <v>890</v>
      </c>
      <c r="B2" s="718" t="s">
        <v>891</v>
      </c>
      <c r="C2" s="1374" t="s">
        <v>707</v>
      </c>
      <c r="D2" s="1175"/>
      <c r="E2" s="1175"/>
      <c r="F2" s="1175"/>
      <c r="G2" s="1175"/>
      <c r="H2" s="1175"/>
      <c r="I2" s="1175"/>
      <c r="J2" s="1175"/>
      <c r="K2" s="1175"/>
      <c r="L2" s="1175"/>
      <c r="M2" s="1188"/>
    </row>
    <row r="3" spans="1:13" ht="15.75" customHeight="1">
      <c r="A3" s="1241"/>
      <c r="B3" s="455" t="s">
        <v>982</v>
      </c>
      <c r="C3" s="1374" t="s">
        <v>1497</v>
      </c>
      <c r="D3" s="1175"/>
      <c r="E3" s="1175"/>
      <c r="F3" s="1175"/>
      <c r="G3" s="1175"/>
      <c r="H3" s="1175"/>
      <c r="I3" s="1175"/>
      <c r="J3" s="1175"/>
      <c r="K3" s="1175"/>
      <c r="L3" s="1175"/>
      <c r="M3" s="1188"/>
    </row>
    <row r="4" spans="1:13" ht="15.75" customHeight="1">
      <c r="A4" s="1241"/>
      <c r="B4" s="236" t="s">
        <v>293</v>
      </c>
      <c r="C4" s="345" t="s">
        <v>93</v>
      </c>
      <c r="D4" s="1297" t="s">
        <v>1200</v>
      </c>
      <c r="E4" s="1188"/>
      <c r="F4" s="1302" t="s">
        <v>294</v>
      </c>
      <c r="G4" s="1188"/>
      <c r="H4" s="345">
        <v>27</v>
      </c>
      <c r="I4" s="1297" t="s">
        <v>897</v>
      </c>
      <c r="J4" s="1175"/>
      <c r="K4" s="1175"/>
      <c r="L4" s="1175"/>
      <c r="M4" s="1188"/>
    </row>
    <row r="5" spans="1:13" ht="15.75" customHeight="1">
      <c r="A5" s="1241"/>
      <c r="B5" s="382" t="s">
        <v>898</v>
      </c>
      <c r="C5" s="1374" t="s">
        <v>899</v>
      </c>
      <c r="D5" s="1175"/>
      <c r="E5" s="1175"/>
      <c r="F5" s="1175"/>
      <c r="G5" s="1175"/>
      <c r="H5" s="1175"/>
      <c r="I5" s="1175"/>
      <c r="J5" s="1175"/>
      <c r="K5" s="1175"/>
      <c r="L5" s="1175"/>
      <c r="M5" s="1188"/>
    </row>
    <row r="6" spans="1:13" ht="15.75" customHeight="1">
      <c r="A6" s="1241"/>
      <c r="B6" s="382" t="s">
        <v>900</v>
      </c>
      <c r="C6" s="1374" t="s">
        <v>901</v>
      </c>
      <c r="D6" s="1175"/>
      <c r="E6" s="1175"/>
      <c r="F6" s="1175"/>
      <c r="G6" s="1175"/>
      <c r="H6" s="1175"/>
      <c r="I6" s="1175"/>
      <c r="J6" s="1175"/>
      <c r="K6" s="1175"/>
      <c r="L6" s="1175"/>
      <c r="M6" s="1188"/>
    </row>
    <row r="7" spans="1:13" ht="15.75" customHeight="1">
      <c r="A7" s="1241"/>
      <c r="B7" s="235" t="s">
        <v>902</v>
      </c>
      <c r="C7" s="1305" t="s">
        <v>35</v>
      </c>
      <c r="D7" s="1234"/>
      <c r="E7" s="1306" t="s">
        <v>1212</v>
      </c>
      <c r="F7" s="1183"/>
      <c r="G7" s="1234"/>
      <c r="H7" s="370" t="s">
        <v>297</v>
      </c>
      <c r="I7" s="1601" t="s">
        <v>376</v>
      </c>
      <c r="J7" s="1183"/>
      <c r="K7" s="1183"/>
      <c r="L7" s="1183"/>
      <c r="M7" s="1234"/>
    </row>
    <row r="8" spans="1:13" ht="15.75" customHeight="1">
      <c r="A8" s="1241"/>
      <c r="B8" s="1308" t="s">
        <v>903</v>
      </c>
      <c r="C8" s="1458"/>
      <c r="D8" s="1183"/>
      <c r="E8" s="1183"/>
      <c r="F8" s="1183"/>
      <c r="G8" s="1183"/>
      <c r="H8" s="1183"/>
      <c r="I8" s="1183"/>
      <c r="J8" s="1183"/>
      <c r="K8" s="1183"/>
      <c r="L8" s="1183"/>
      <c r="M8" s="1234"/>
    </row>
    <row r="9" spans="1:13" ht="15.75" customHeight="1">
      <c r="A9" s="1241"/>
      <c r="B9" s="1241"/>
      <c r="C9" s="1319" t="s">
        <v>863</v>
      </c>
      <c r="D9" s="1252"/>
      <c r="E9" s="738"/>
      <c r="F9" s="1251"/>
      <c r="G9" s="1252"/>
      <c r="H9" s="738"/>
      <c r="I9" s="1251"/>
      <c r="J9" s="1252"/>
      <c r="K9" s="1579"/>
      <c r="L9" s="1252"/>
      <c r="M9" s="1260"/>
    </row>
    <row r="10" spans="1:13" ht="15.75" customHeight="1">
      <c r="A10" s="1241"/>
      <c r="B10" s="1309"/>
      <c r="C10" s="1258" t="s">
        <v>1058</v>
      </c>
      <c r="D10" s="1175"/>
      <c r="E10" s="733"/>
      <c r="F10" s="1503" t="s">
        <v>1058</v>
      </c>
      <c r="G10" s="1175"/>
      <c r="H10" s="733"/>
      <c r="I10" s="1503" t="s">
        <v>1058</v>
      </c>
      <c r="J10" s="1175"/>
      <c r="K10" s="1180"/>
      <c r="L10" s="1180"/>
      <c r="M10" s="1181"/>
    </row>
    <row r="11" spans="1:13" ht="15.75" customHeight="1">
      <c r="A11" s="1241"/>
      <c r="B11" s="455" t="s">
        <v>905</v>
      </c>
      <c r="C11" s="1300" t="s">
        <v>1580</v>
      </c>
      <c r="D11" s="1180"/>
      <c r="E11" s="1180"/>
      <c r="F11" s="1180"/>
      <c r="G11" s="1180"/>
      <c r="H11" s="1180"/>
      <c r="I11" s="1180"/>
      <c r="J11" s="1180"/>
      <c r="K11" s="1180"/>
      <c r="L11" s="1180"/>
      <c r="M11" s="1181"/>
    </row>
    <row r="12" spans="1:13" ht="15.75" customHeight="1">
      <c r="A12" s="1241"/>
      <c r="B12" s="455" t="s">
        <v>985</v>
      </c>
      <c r="C12" s="1297" t="s">
        <v>1581</v>
      </c>
      <c r="D12" s="1175"/>
      <c r="E12" s="1175"/>
      <c r="F12" s="1175"/>
      <c r="G12" s="1175"/>
      <c r="H12" s="1175"/>
      <c r="I12" s="1175"/>
      <c r="J12" s="1175"/>
      <c r="K12" s="1175"/>
      <c r="L12" s="1175"/>
      <c r="M12" s="1188"/>
    </row>
    <row r="13" spans="1:13" ht="15.75" customHeight="1">
      <c r="A13" s="1241"/>
      <c r="B13" s="755" t="s">
        <v>987</v>
      </c>
      <c r="C13" s="699" t="s">
        <v>1503</v>
      </c>
      <c r="D13" s="361"/>
      <c r="E13" s="361"/>
      <c r="F13" s="361"/>
      <c r="G13" s="361"/>
      <c r="H13" s="361"/>
      <c r="I13" s="361"/>
      <c r="J13" s="361"/>
      <c r="K13" s="361"/>
      <c r="L13" s="361"/>
      <c r="M13" s="360"/>
    </row>
    <row r="14" spans="1:13" ht="15.75" customHeight="1">
      <c r="A14" s="1241"/>
      <c r="B14" s="1308" t="s">
        <v>989</v>
      </c>
      <c r="C14" s="1257" t="s">
        <v>69</v>
      </c>
      <c r="D14" s="1188"/>
      <c r="E14" s="377" t="s">
        <v>108</v>
      </c>
      <c r="F14" s="1297" t="s">
        <v>513</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1554</v>
      </c>
      <c r="D16" s="1175"/>
      <c r="E16" s="1175"/>
      <c r="F16" s="1175"/>
      <c r="G16" s="1175"/>
      <c r="H16" s="1175"/>
      <c r="I16" s="1175"/>
      <c r="J16" s="1175"/>
      <c r="K16" s="1175"/>
      <c r="L16" s="1175"/>
      <c r="M16" s="1188"/>
    </row>
    <row r="17" spans="1:13" ht="15.75" customHeight="1">
      <c r="A17" s="1241"/>
      <c r="B17" s="455" t="s">
        <v>990</v>
      </c>
      <c r="C17" s="1307" t="s">
        <v>708</v>
      </c>
      <c r="D17" s="1183"/>
      <c r="E17" s="1183"/>
      <c r="F17" s="1183"/>
      <c r="G17" s="1183"/>
      <c r="H17" s="1183"/>
      <c r="I17" s="1183"/>
      <c r="J17" s="1183"/>
      <c r="K17" s="1183"/>
      <c r="L17" s="1183"/>
      <c r="M17" s="1234"/>
    </row>
    <row r="18" spans="1:13" ht="8.25" customHeight="1">
      <c r="A18" s="1241"/>
      <c r="B18" s="1308" t="s">
        <v>908</v>
      </c>
      <c r="C18" s="1306"/>
      <c r="D18" s="1183"/>
      <c r="E18" s="1183"/>
      <c r="F18" s="1183"/>
      <c r="G18" s="1183"/>
      <c r="H18" s="1183"/>
      <c r="I18" s="1183"/>
      <c r="J18" s="1183"/>
      <c r="K18" s="1183"/>
      <c r="L18" s="1183"/>
      <c r="M18" s="1234"/>
    </row>
    <row r="19" spans="1:13" ht="9" customHeight="1">
      <c r="A19" s="1241"/>
      <c r="B19" s="1241"/>
      <c r="C19" s="1378"/>
      <c r="D19" s="1252"/>
      <c r="E19" s="1252"/>
      <c r="F19" s="1252"/>
      <c r="G19" s="1252"/>
      <c r="H19" s="1252"/>
      <c r="I19" s="1252"/>
      <c r="J19" s="1252"/>
      <c r="K19" s="1252"/>
      <c r="L19" s="1252"/>
      <c r="M19" s="1260"/>
    </row>
    <row r="20" spans="1:13" ht="15.75" customHeight="1">
      <c r="A20" s="1241"/>
      <c r="B20" s="1241"/>
      <c r="C20" s="340" t="s">
        <v>909</v>
      </c>
      <c r="D20" s="68"/>
      <c r="E20" s="342" t="s">
        <v>910</v>
      </c>
      <c r="F20" s="68"/>
      <c r="G20" s="342" t="s">
        <v>911</v>
      </c>
      <c r="H20" s="68"/>
      <c r="I20" s="342" t="s">
        <v>912</v>
      </c>
      <c r="J20" s="345"/>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345" t="s">
        <v>918</v>
      </c>
      <c r="E23" s="342" t="s">
        <v>919</v>
      </c>
      <c r="F23" s="784" t="s">
        <v>1582</v>
      </c>
      <c r="G23" s="140"/>
      <c r="H23" s="140"/>
      <c r="I23" s="140"/>
      <c r="J23" s="140"/>
      <c r="K23" s="140"/>
      <c r="L23" s="140"/>
      <c r="M23" s="374"/>
    </row>
    <row r="24" spans="1:13" ht="9.75" customHeight="1">
      <c r="A24" s="1241"/>
      <c r="B24" s="1309"/>
      <c r="C24" s="1382"/>
      <c r="D24" s="1252"/>
      <c r="E24" s="1252"/>
      <c r="F24" s="1252"/>
      <c r="G24" s="1252"/>
      <c r="H24" s="1252"/>
      <c r="I24" s="1252"/>
      <c r="J24" s="1252"/>
      <c r="K24" s="1252"/>
      <c r="L24" s="1252"/>
      <c r="M24" s="1260"/>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918</v>
      </c>
      <c r="K26" s="140"/>
      <c r="L26" s="140"/>
      <c r="M26" s="374"/>
    </row>
    <row r="27" spans="1:13" ht="15.75" customHeight="1">
      <c r="A27" s="1241"/>
      <c r="B27" s="1241"/>
      <c r="C27" s="340" t="s">
        <v>925</v>
      </c>
      <c r="D27" s="68"/>
      <c r="E27" s="140"/>
      <c r="F27" s="342" t="s">
        <v>926</v>
      </c>
      <c r="G27" s="345"/>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t="s">
        <v>509</v>
      </c>
      <c r="E30" s="140"/>
      <c r="F30" s="210" t="s">
        <v>930</v>
      </c>
      <c r="G30" s="68" t="s">
        <v>690</v>
      </c>
      <c r="H30" s="140"/>
      <c r="I30" s="210" t="s">
        <v>931</v>
      </c>
      <c r="J30" s="68" t="s">
        <v>1244</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v>2023</v>
      </c>
      <c r="F36" s="140" t="s">
        <v>939</v>
      </c>
      <c r="G36" s="140">
        <v>2024</v>
      </c>
      <c r="H36" s="140" t="s">
        <v>940</v>
      </c>
      <c r="I36" s="140">
        <v>2025</v>
      </c>
      <c r="J36" s="140" t="s">
        <v>941</v>
      </c>
      <c r="K36" s="140">
        <v>2026</v>
      </c>
      <c r="L36" s="140" t="s">
        <v>942</v>
      </c>
      <c r="M36" s="374">
        <v>2027</v>
      </c>
    </row>
    <row r="37" spans="1:13" ht="15.75" customHeight="1">
      <c r="A37" s="1241"/>
      <c r="B37" s="1241"/>
      <c r="C37" s="340"/>
      <c r="D37" s="1312">
        <v>1</v>
      </c>
      <c r="E37" s="1188"/>
      <c r="F37" s="1312">
        <v>1</v>
      </c>
      <c r="G37" s="1188"/>
      <c r="H37" s="1312">
        <v>1</v>
      </c>
      <c r="I37" s="1188"/>
      <c r="J37" s="1312">
        <v>1</v>
      </c>
      <c r="K37" s="1188"/>
      <c r="L37" s="1312">
        <v>1</v>
      </c>
      <c r="M37" s="1188"/>
    </row>
    <row r="38" spans="1:13" ht="15.75" customHeight="1">
      <c r="A38" s="1241"/>
      <c r="B38" s="1241"/>
      <c r="C38" s="340"/>
      <c r="D38" s="140" t="s">
        <v>943</v>
      </c>
      <c r="E38" s="140">
        <v>2028</v>
      </c>
      <c r="F38" s="140" t="s">
        <v>944</v>
      </c>
      <c r="G38" s="140">
        <v>2029</v>
      </c>
      <c r="H38" s="140" t="s">
        <v>945</v>
      </c>
      <c r="I38" s="140">
        <v>2030</v>
      </c>
      <c r="J38" s="140" t="s">
        <v>946</v>
      </c>
      <c r="K38" s="140">
        <v>2031</v>
      </c>
      <c r="L38" s="140" t="s">
        <v>947</v>
      </c>
      <c r="M38" s="374">
        <v>2032</v>
      </c>
    </row>
    <row r="39" spans="1:13" ht="15.75" customHeight="1">
      <c r="A39" s="1241"/>
      <c r="B39" s="1241"/>
      <c r="C39" s="340"/>
      <c r="D39" s="1312">
        <v>1</v>
      </c>
      <c r="E39" s="1188"/>
      <c r="F39" s="1312">
        <v>1</v>
      </c>
      <c r="G39" s="1188"/>
      <c r="H39" s="1312">
        <v>1</v>
      </c>
      <c r="I39" s="1188"/>
      <c r="J39" s="1312">
        <v>1</v>
      </c>
      <c r="K39" s="1188"/>
      <c r="L39" s="1312">
        <v>1</v>
      </c>
      <c r="M39" s="1188"/>
    </row>
    <row r="40" spans="1:13" ht="15.75" customHeight="1">
      <c r="A40" s="1241"/>
      <c r="B40" s="1241"/>
      <c r="C40" s="340"/>
      <c r="D40" s="140" t="s">
        <v>948</v>
      </c>
      <c r="E40" s="140">
        <v>2033</v>
      </c>
      <c r="F40" s="140" t="s">
        <v>949</v>
      </c>
      <c r="G40" s="140">
        <v>2034</v>
      </c>
      <c r="H40" s="140" t="s">
        <v>950</v>
      </c>
      <c r="I40" s="140">
        <v>2035</v>
      </c>
      <c r="J40" s="140" t="s">
        <v>951</v>
      </c>
      <c r="K40" s="140">
        <v>2036</v>
      </c>
      <c r="L40" s="140" t="s">
        <v>952</v>
      </c>
      <c r="M40" s="374">
        <v>2037</v>
      </c>
    </row>
    <row r="41" spans="1:13" ht="15.75" customHeight="1">
      <c r="A41" s="1241"/>
      <c r="B41" s="1241"/>
      <c r="C41" s="340"/>
      <c r="D41" s="1312">
        <v>1</v>
      </c>
      <c r="E41" s="1188"/>
      <c r="F41" s="1312">
        <v>1</v>
      </c>
      <c r="G41" s="1188"/>
      <c r="H41" s="1312">
        <v>1</v>
      </c>
      <c r="I41" s="1188"/>
      <c r="J41" s="1312">
        <v>1</v>
      </c>
      <c r="K41" s="1188"/>
      <c r="L41" s="1312">
        <v>1</v>
      </c>
      <c r="M41" s="1188"/>
    </row>
    <row r="42" spans="1:13" ht="15.75" customHeight="1">
      <c r="A42" s="1241"/>
      <c r="B42" s="1241"/>
      <c r="C42" s="340"/>
      <c r="D42" s="328" t="s">
        <v>953</v>
      </c>
      <c r="E42" s="140">
        <v>2038</v>
      </c>
      <c r="F42" s="328" t="s">
        <v>954</v>
      </c>
      <c r="G42" s="140">
        <v>2039</v>
      </c>
      <c r="H42" s="140" t="s">
        <v>955</v>
      </c>
      <c r="I42" s="140">
        <v>2040</v>
      </c>
      <c r="J42" s="140" t="s">
        <v>1397</v>
      </c>
      <c r="K42" s="1301"/>
      <c r="L42" s="1252"/>
      <c r="M42" s="374"/>
    </row>
    <row r="43" spans="1:13" ht="15.75" customHeight="1">
      <c r="A43" s="1241"/>
      <c r="B43" s="1241"/>
      <c r="C43" s="340"/>
      <c r="D43" s="1312">
        <v>1</v>
      </c>
      <c r="E43" s="1188"/>
      <c r="F43" s="1604">
        <v>1</v>
      </c>
      <c r="G43" s="1188"/>
      <c r="H43" s="1602">
        <v>1</v>
      </c>
      <c r="I43" s="1188"/>
      <c r="J43" s="1603">
        <v>18</v>
      </c>
      <c r="K43" s="1188"/>
      <c r="L43" s="394"/>
      <c r="M43" s="374"/>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1306"/>
      <c r="D45" s="1183"/>
      <c r="E45" s="1390"/>
      <c r="F45" s="1183"/>
      <c r="G45" s="1183"/>
      <c r="H45" s="1183"/>
      <c r="I45" s="1183"/>
      <c r="J45" s="1183"/>
      <c r="K45" s="1183"/>
      <c r="L45" s="1183"/>
      <c r="M45" s="1234"/>
    </row>
    <row r="46" spans="1:13" ht="15.75" customHeight="1">
      <c r="A46" s="1241"/>
      <c r="B46" s="1241"/>
      <c r="C46" s="379"/>
      <c r="D46" s="365" t="s">
        <v>93</v>
      </c>
      <c r="E46" s="365" t="s">
        <v>95</v>
      </c>
      <c r="F46" s="1298" t="s">
        <v>959</v>
      </c>
      <c r="G46" s="1306" t="s">
        <v>101</v>
      </c>
      <c r="H46" s="1183"/>
      <c r="I46" s="1183"/>
      <c r="J46" s="1234"/>
      <c r="K46" s="333" t="s">
        <v>960</v>
      </c>
      <c r="L46" s="1255"/>
      <c r="M46" s="1234"/>
    </row>
    <row r="47" spans="1:13" ht="15.75" customHeight="1">
      <c r="A47" s="1241"/>
      <c r="B47" s="1241"/>
      <c r="C47" s="379"/>
      <c r="D47" s="211" t="s">
        <v>918</v>
      </c>
      <c r="E47" s="68"/>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455" t="s">
        <v>961</v>
      </c>
      <c r="C49" s="1300" t="s">
        <v>1583</v>
      </c>
      <c r="D49" s="1180"/>
      <c r="E49" s="1180"/>
      <c r="F49" s="1180"/>
      <c r="G49" s="1180"/>
      <c r="H49" s="1180"/>
      <c r="I49" s="1180"/>
      <c r="J49" s="1180"/>
      <c r="K49" s="1180"/>
      <c r="L49" s="1180"/>
      <c r="M49" s="1181"/>
    </row>
    <row r="50" spans="1:13" ht="15.75" customHeight="1">
      <c r="A50" s="1241"/>
      <c r="B50" s="455" t="s">
        <v>996</v>
      </c>
      <c r="C50" s="1297" t="s">
        <v>1239</v>
      </c>
      <c r="D50" s="1175"/>
      <c r="E50" s="1175"/>
      <c r="F50" s="1175"/>
      <c r="G50" s="1175"/>
      <c r="H50" s="1175"/>
      <c r="I50" s="1175"/>
      <c r="J50" s="1175"/>
      <c r="K50" s="1175"/>
      <c r="L50" s="1175"/>
      <c r="M50" s="1188"/>
    </row>
    <row r="51" spans="1:13" ht="15.75" customHeight="1">
      <c r="A51" s="1241"/>
      <c r="B51" s="455" t="s">
        <v>965</v>
      </c>
      <c r="C51" s="1261" t="s">
        <v>1243</v>
      </c>
      <c r="D51" s="1175"/>
      <c r="E51" s="1175"/>
      <c r="F51" s="1175"/>
      <c r="G51" s="1175"/>
      <c r="H51" s="1175"/>
      <c r="I51" s="1175"/>
      <c r="J51" s="1175"/>
      <c r="K51" s="1175"/>
      <c r="L51" s="1175"/>
      <c r="M51" s="1188"/>
    </row>
    <row r="52" spans="1:13" ht="15.75" customHeight="1">
      <c r="A52" s="1241"/>
      <c r="B52" s="455" t="s">
        <v>966</v>
      </c>
      <c r="C52" s="1297" t="s">
        <v>1244</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1578</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297" t="s">
        <v>1038</v>
      </c>
      <c r="D59" s="1175"/>
      <c r="E59" s="1175"/>
      <c r="F59" s="1175"/>
      <c r="G59" s="1175"/>
      <c r="H59" s="1175"/>
      <c r="I59" s="1175"/>
      <c r="J59" s="1175"/>
      <c r="K59" s="1175"/>
      <c r="L59" s="1175"/>
      <c r="M59" s="1188"/>
    </row>
    <row r="60" spans="1:13" ht="30" customHeight="1">
      <c r="A60" s="1241"/>
      <c r="B60" s="240" t="s">
        <v>979</v>
      </c>
      <c r="C60" s="1297" t="s">
        <v>980</v>
      </c>
      <c r="D60" s="1175"/>
      <c r="E60" s="1175"/>
      <c r="F60" s="1175"/>
      <c r="G60" s="1175"/>
      <c r="H60" s="1175"/>
      <c r="I60" s="1175"/>
      <c r="J60" s="1175"/>
      <c r="K60" s="1175"/>
      <c r="L60" s="1175"/>
      <c r="M60" s="1188"/>
    </row>
    <row r="61" spans="1:13" ht="30" customHeight="1">
      <c r="A61" s="1241"/>
      <c r="B61" s="608" t="s">
        <v>297</v>
      </c>
      <c r="C61" s="1297"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77">
    <mergeCell ref="A59:A61"/>
    <mergeCell ref="J37:K37"/>
    <mergeCell ref="L37:M37"/>
    <mergeCell ref="D39:E39"/>
    <mergeCell ref="F39:G39"/>
    <mergeCell ref="H39:I39"/>
    <mergeCell ref="J39:K39"/>
    <mergeCell ref="L39:M39"/>
    <mergeCell ref="D41:E41"/>
    <mergeCell ref="F41:G41"/>
    <mergeCell ref="H41:I41"/>
    <mergeCell ref="J41:K41"/>
    <mergeCell ref="L41:M41"/>
    <mergeCell ref="K42:L42"/>
    <mergeCell ref="D43:E43"/>
    <mergeCell ref="F43:G43"/>
    <mergeCell ref="A53:A58"/>
    <mergeCell ref="C53:M53"/>
    <mergeCell ref="C54:M54"/>
    <mergeCell ref="C55:M55"/>
    <mergeCell ref="C56:M56"/>
    <mergeCell ref="C57:M57"/>
    <mergeCell ref="C58:M58"/>
    <mergeCell ref="C59:M59"/>
    <mergeCell ref="C60:M60"/>
    <mergeCell ref="C61:M61"/>
    <mergeCell ref="C62:M62"/>
    <mergeCell ref="C52:M52"/>
    <mergeCell ref="C2:M2"/>
    <mergeCell ref="C3:M3"/>
    <mergeCell ref="F4:G4"/>
    <mergeCell ref="I4:M4"/>
    <mergeCell ref="C5:M5"/>
    <mergeCell ref="C17:M17"/>
    <mergeCell ref="H43:I43"/>
    <mergeCell ref="J43:K43"/>
    <mergeCell ref="C45:D45"/>
    <mergeCell ref="E45:M45"/>
    <mergeCell ref="C51:M51"/>
    <mergeCell ref="B32:B34"/>
    <mergeCell ref="B35:B44"/>
    <mergeCell ref="D37:E37"/>
    <mergeCell ref="F37:G37"/>
    <mergeCell ref="H37:I37"/>
    <mergeCell ref="F46:F47"/>
    <mergeCell ref="G46:J47"/>
    <mergeCell ref="L46:M47"/>
    <mergeCell ref="C49:M49"/>
    <mergeCell ref="C50:M50"/>
    <mergeCell ref="A2:A15"/>
    <mergeCell ref="B18:B24"/>
    <mergeCell ref="C18:M19"/>
    <mergeCell ref="C24:M24"/>
    <mergeCell ref="B25:B28"/>
    <mergeCell ref="B8:B10"/>
    <mergeCell ref="C16:M16"/>
    <mergeCell ref="A16:A52"/>
    <mergeCell ref="B45:B48"/>
    <mergeCell ref="C11:M11"/>
    <mergeCell ref="C12:M12"/>
    <mergeCell ref="B14:B15"/>
    <mergeCell ref="C14:D14"/>
    <mergeCell ref="C6:M6"/>
    <mergeCell ref="C8:M8"/>
    <mergeCell ref="F14:M14"/>
    <mergeCell ref="C15:M15"/>
    <mergeCell ref="D4:E4"/>
    <mergeCell ref="C7:D7"/>
    <mergeCell ref="E7:G7"/>
    <mergeCell ref="I7:M7"/>
    <mergeCell ref="C9:D9"/>
    <mergeCell ref="F9:G9"/>
    <mergeCell ref="I9:J9"/>
    <mergeCell ref="K9:M10"/>
    <mergeCell ref="I10:J10"/>
    <mergeCell ref="C10:D10"/>
    <mergeCell ref="F10:G10"/>
  </mergeCells>
  <dataValidations count="1">
    <dataValidation type="list" allowBlank="1" showErrorMessage="1" sqref="I7" xr:uid="{00000000-0002-0000-3900-000003000000}">
      <formula1>INDIRECT($C$7)</formula1>
    </dataValidation>
  </dataValidations>
  <hyperlinks>
    <hyperlink ref="B2" location="'Plan de acción'!A1" display="Nombre del indicador" xr:uid="{00000000-0004-0000-3900-000000000000}"/>
    <hyperlink ref="C57" r:id="rId1" xr:uid="{00000000-0004-0000-39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900-000000000000}">
          <x14:formula1>
            <xm:f>Desplegables!$I$4:$I$18</xm:f>
          </x14:formula1>
          <xm:sqref>C7</xm:sqref>
        </x14:dataValidation>
        <x14:dataValidation type="list" allowBlank="1" showErrorMessage="1" xr:uid="{00000000-0002-0000-3900-000001000000}">
          <x14:formula1>
            <xm:f>Desplegables!$L$24:$L$39</xm:f>
          </x14:formula1>
          <xm:sqref>C14</xm:sqref>
        </x14:dataValidation>
        <x14:dataValidation type="list" allowBlank="1" showErrorMessage="1" xr:uid="{00000000-0002-0000-3900-000002000000}">
          <x14:formula1>
            <xm:f>Desplegables!$B$45:$B$46</xm:f>
          </x14:formula1>
          <xm:sqref>C4</xm:sqref>
        </x14:dataValidation>
        <x14:dataValidation type="list" allowBlank="1" showErrorMessage="1" xr:uid="{00000000-0002-0000-3900-000004000000}">
          <x14:formula1>
            <xm:f>Desplegables!$B$50:$B$52</xm:f>
          </x14:formula1>
          <xm:sqref>G46</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785"/>
      <c r="B1" s="786" t="s">
        <v>1584</v>
      </c>
      <c r="C1" s="787"/>
      <c r="D1" s="787"/>
      <c r="E1" s="787"/>
      <c r="F1" s="787"/>
      <c r="G1" s="787"/>
      <c r="H1" s="787"/>
      <c r="I1" s="787"/>
      <c r="J1" s="787"/>
      <c r="K1" s="787"/>
      <c r="L1" s="787"/>
      <c r="M1" s="788"/>
    </row>
    <row r="2" spans="1:13" ht="15.75" customHeight="1">
      <c r="A2" s="1605" t="s">
        <v>890</v>
      </c>
      <c r="B2" s="789" t="s">
        <v>891</v>
      </c>
      <c r="C2" s="1374" t="s">
        <v>710</v>
      </c>
      <c r="D2" s="1175"/>
      <c r="E2" s="1175"/>
      <c r="F2" s="1175"/>
      <c r="G2" s="1175"/>
      <c r="H2" s="1175"/>
      <c r="I2" s="1175"/>
      <c r="J2" s="1175"/>
      <c r="K2" s="1175"/>
      <c r="L2" s="1175"/>
      <c r="M2" s="1188"/>
    </row>
    <row r="3" spans="1:13" ht="15.75" customHeight="1">
      <c r="A3" s="1241"/>
      <c r="B3" s="790" t="s">
        <v>982</v>
      </c>
      <c r="C3" s="1374" t="s">
        <v>1497</v>
      </c>
      <c r="D3" s="1175"/>
      <c r="E3" s="1175"/>
      <c r="F3" s="1175"/>
      <c r="G3" s="1175"/>
      <c r="H3" s="1175"/>
      <c r="I3" s="1175"/>
      <c r="J3" s="1175"/>
      <c r="K3" s="1175"/>
      <c r="L3" s="1175"/>
      <c r="M3" s="1188"/>
    </row>
    <row r="4" spans="1:13" ht="15.75" customHeight="1">
      <c r="A4" s="1241"/>
      <c r="B4" s="680" t="s">
        <v>293</v>
      </c>
      <c r="C4" s="345" t="s">
        <v>95</v>
      </c>
      <c r="D4" s="1297"/>
      <c r="E4" s="1188"/>
      <c r="F4" s="1302" t="s">
        <v>294</v>
      </c>
      <c r="G4" s="1188"/>
      <c r="H4" s="345"/>
      <c r="I4" s="1297"/>
      <c r="J4" s="1175"/>
      <c r="K4" s="1175"/>
      <c r="L4" s="1175"/>
      <c r="M4" s="1188"/>
    </row>
    <row r="5" spans="1:13" ht="15.75" customHeight="1">
      <c r="A5" s="1241"/>
      <c r="B5" s="791" t="s">
        <v>898</v>
      </c>
      <c r="C5" s="1374"/>
      <c r="D5" s="1175"/>
      <c r="E5" s="1175"/>
      <c r="F5" s="1175"/>
      <c r="G5" s="1175"/>
      <c r="H5" s="1175"/>
      <c r="I5" s="1175"/>
      <c r="J5" s="1175"/>
      <c r="K5" s="1175"/>
      <c r="L5" s="1175"/>
      <c r="M5" s="1188"/>
    </row>
    <row r="6" spans="1:13" ht="15.75" customHeight="1">
      <c r="A6" s="1241"/>
      <c r="B6" s="791" t="s">
        <v>900</v>
      </c>
      <c r="C6" s="1374"/>
      <c r="D6" s="1175"/>
      <c r="E6" s="1175"/>
      <c r="F6" s="1175"/>
      <c r="G6" s="1175"/>
      <c r="H6" s="1175"/>
      <c r="I6" s="1175"/>
      <c r="J6" s="1175"/>
      <c r="K6" s="1175"/>
      <c r="L6" s="1175"/>
      <c r="M6" s="1188"/>
    </row>
    <row r="7" spans="1:13" ht="15.75" customHeight="1">
      <c r="A7" s="1241"/>
      <c r="B7" s="679" t="s">
        <v>902</v>
      </c>
      <c r="C7" s="1305" t="s">
        <v>25</v>
      </c>
      <c r="D7" s="1234"/>
      <c r="E7" s="1306"/>
      <c r="F7" s="1183"/>
      <c r="G7" s="1234"/>
      <c r="H7" s="370" t="s">
        <v>1329</v>
      </c>
      <c r="I7" s="1601" t="s">
        <v>716</v>
      </c>
      <c r="J7" s="1183"/>
      <c r="K7" s="1183"/>
      <c r="L7" s="1183"/>
      <c r="M7" s="1234"/>
    </row>
    <row r="8" spans="1:13" ht="15.75" customHeight="1">
      <c r="A8" s="1241"/>
      <c r="B8" s="1607" t="s">
        <v>903</v>
      </c>
      <c r="C8" s="1458"/>
      <c r="D8" s="1183"/>
      <c r="E8" s="1183"/>
      <c r="F8" s="1183"/>
      <c r="G8" s="1183"/>
      <c r="H8" s="1183"/>
      <c r="I8" s="1183"/>
      <c r="J8" s="1183"/>
      <c r="K8" s="1183"/>
      <c r="L8" s="1183"/>
      <c r="M8" s="1234"/>
    </row>
    <row r="9" spans="1:13" ht="33.75" customHeight="1">
      <c r="A9" s="1241"/>
      <c r="B9" s="1241"/>
      <c r="C9" s="1319" t="s">
        <v>1585</v>
      </c>
      <c r="D9" s="1252"/>
      <c r="E9" s="738"/>
      <c r="F9" s="1251"/>
      <c r="G9" s="1252"/>
      <c r="H9" s="738"/>
      <c r="I9" s="1251"/>
      <c r="J9" s="1252"/>
      <c r="K9" s="1579"/>
      <c r="L9" s="1252"/>
      <c r="M9" s="1260"/>
    </row>
    <row r="10" spans="1:13" ht="15.75" customHeight="1">
      <c r="A10" s="1241"/>
      <c r="B10" s="1309"/>
      <c r="C10" s="1258" t="s">
        <v>1058</v>
      </c>
      <c r="D10" s="1175"/>
      <c r="E10" s="733"/>
      <c r="F10" s="1503"/>
      <c r="G10" s="1175"/>
      <c r="H10" s="733"/>
      <c r="I10" s="1503"/>
      <c r="J10" s="1175"/>
      <c r="K10" s="1180"/>
      <c r="L10" s="1180"/>
      <c r="M10" s="1181"/>
    </row>
    <row r="11" spans="1:13" ht="15.75" customHeight="1">
      <c r="A11" s="1241"/>
      <c r="B11" s="790" t="s">
        <v>905</v>
      </c>
      <c r="C11" s="1300" t="s">
        <v>1586</v>
      </c>
      <c r="D11" s="1180"/>
      <c r="E11" s="1180"/>
      <c r="F11" s="1180"/>
      <c r="G11" s="1180"/>
      <c r="H11" s="1180"/>
      <c r="I11" s="1180"/>
      <c r="J11" s="1180"/>
      <c r="K11" s="1180"/>
      <c r="L11" s="1180"/>
      <c r="M11" s="1181"/>
    </row>
    <row r="12" spans="1:13" ht="45.75" customHeight="1">
      <c r="A12" s="1241"/>
      <c r="B12" s="790" t="s">
        <v>985</v>
      </c>
      <c r="C12" s="1297" t="s">
        <v>1587</v>
      </c>
      <c r="D12" s="1175"/>
      <c r="E12" s="1175"/>
      <c r="F12" s="1175"/>
      <c r="G12" s="1175"/>
      <c r="H12" s="1175"/>
      <c r="I12" s="1175"/>
      <c r="J12" s="1175"/>
      <c r="K12" s="1175"/>
      <c r="L12" s="1175"/>
      <c r="M12" s="1188"/>
    </row>
    <row r="13" spans="1:13" ht="15.75" customHeight="1">
      <c r="A13" s="1241"/>
      <c r="B13" s="790" t="s">
        <v>987</v>
      </c>
      <c r="C13" s="699"/>
      <c r="D13" s="361"/>
      <c r="E13" s="361"/>
      <c r="F13" s="361"/>
      <c r="G13" s="361"/>
      <c r="H13" s="361"/>
      <c r="I13" s="361"/>
      <c r="J13" s="361"/>
      <c r="K13" s="361"/>
      <c r="L13" s="361"/>
      <c r="M13" s="360"/>
    </row>
    <row r="14" spans="1:13" ht="15.75" customHeight="1">
      <c r="A14" s="1241"/>
      <c r="B14" s="1607" t="s">
        <v>989</v>
      </c>
      <c r="C14" s="1257" t="s">
        <v>72</v>
      </c>
      <c r="D14" s="1188"/>
      <c r="E14" s="377" t="s">
        <v>108</v>
      </c>
      <c r="F14" s="1297" t="s">
        <v>713</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608" t="s">
        <v>238</v>
      </c>
      <c r="B16" s="790" t="s">
        <v>282</v>
      </c>
      <c r="C16" s="1297" t="s">
        <v>11</v>
      </c>
      <c r="D16" s="1175"/>
      <c r="E16" s="1175"/>
      <c r="F16" s="1175"/>
      <c r="G16" s="1175"/>
      <c r="H16" s="1175"/>
      <c r="I16" s="1175"/>
      <c r="J16" s="1175"/>
      <c r="K16" s="1175"/>
      <c r="L16" s="1175"/>
      <c r="M16" s="1188"/>
    </row>
    <row r="17" spans="1:13" ht="15.75" customHeight="1">
      <c r="A17" s="1241"/>
      <c r="B17" s="790" t="s">
        <v>990</v>
      </c>
      <c r="C17" s="1398" t="s">
        <v>711</v>
      </c>
      <c r="D17" s="1175"/>
      <c r="E17" s="1175"/>
      <c r="F17" s="1175"/>
      <c r="G17" s="1175"/>
      <c r="H17" s="1175"/>
      <c r="I17" s="1175"/>
      <c r="J17" s="1175"/>
      <c r="K17" s="1175"/>
      <c r="L17" s="1175"/>
      <c r="M17" s="1188"/>
    </row>
    <row r="18" spans="1:13" ht="8.25" customHeight="1">
      <c r="A18" s="1241"/>
      <c r="B18" s="1606" t="s">
        <v>908</v>
      </c>
      <c r="C18" s="1306"/>
      <c r="D18" s="1183"/>
      <c r="E18" s="1183"/>
      <c r="F18" s="1183"/>
      <c r="G18" s="1183"/>
      <c r="H18" s="1183"/>
      <c r="I18" s="1183"/>
      <c r="J18" s="1183"/>
      <c r="K18" s="1183"/>
      <c r="L18" s="1183"/>
      <c r="M18" s="1234"/>
    </row>
    <row r="19" spans="1:13" ht="9" customHeight="1">
      <c r="A19" s="1241"/>
      <c r="B19" s="1245"/>
      <c r="C19" s="1378"/>
      <c r="D19" s="1252"/>
      <c r="E19" s="1252"/>
      <c r="F19" s="1252"/>
      <c r="G19" s="1252"/>
      <c r="H19" s="1252"/>
      <c r="I19" s="1252"/>
      <c r="J19" s="1252"/>
      <c r="K19" s="1252"/>
      <c r="L19" s="1252"/>
      <c r="M19" s="1260"/>
    </row>
    <row r="20" spans="1:13" ht="15.75" customHeight="1">
      <c r="A20" s="1241"/>
      <c r="B20" s="1245"/>
      <c r="C20" s="340" t="s">
        <v>909</v>
      </c>
      <c r="D20" s="68"/>
      <c r="E20" s="342" t="s">
        <v>910</v>
      </c>
      <c r="F20" s="68"/>
      <c r="G20" s="342" t="s">
        <v>911</v>
      </c>
      <c r="H20" s="68"/>
      <c r="I20" s="342" t="s">
        <v>912</v>
      </c>
      <c r="J20" s="345"/>
      <c r="K20" s="342"/>
      <c r="L20" s="342"/>
      <c r="M20" s="374"/>
    </row>
    <row r="21" spans="1:13" ht="15.75" customHeight="1">
      <c r="A21" s="1241"/>
      <c r="B21" s="1245"/>
      <c r="C21" s="340" t="s">
        <v>913</v>
      </c>
      <c r="D21" s="68"/>
      <c r="E21" s="342" t="s">
        <v>914</v>
      </c>
      <c r="F21" s="68"/>
      <c r="G21" s="342" t="s">
        <v>915</v>
      </c>
      <c r="H21" s="68"/>
      <c r="I21" s="342"/>
      <c r="J21" s="140"/>
      <c r="K21" s="342"/>
      <c r="L21" s="342"/>
      <c r="M21" s="374"/>
    </row>
    <row r="22" spans="1:13" ht="15.75" customHeight="1">
      <c r="A22" s="1241"/>
      <c r="B22" s="1245"/>
      <c r="C22" s="340" t="s">
        <v>916</v>
      </c>
      <c r="D22" s="68"/>
      <c r="E22" s="342" t="s">
        <v>917</v>
      </c>
      <c r="F22" s="68"/>
      <c r="G22" s="342"/>
      <c r="H22" s="140"/>
      <c r="I22" s="342"/>
      <c r="J22" s="140"/>
      <c r="K22" s="342"/>
      <c r="L22" s="342"/>
      <c r="M22" s="374"/>
    </row>
    <row r="23" spans="1:13" ht="15.75" customHeight="1">
      <c r="A23" s="1241"/>
      <c r="B23" s="1245"/>
      <c r="C23" s="340" t="s">
        <v>105</v>
      </c>
      <c r="D23" s="345" t="s">
        <v>918</v>
      </c>
      <c r="E23" s="342" t="s">
        <v>919</v>
      </c>
      <c r="F23" s="784" t="s">
        <v>1582</v>
      </c>
      <c r="G23" s="140"/>
      <c r="H23" s="140"/>
      <c r="I23" s="140"/>
      <c r="J23" s="140"/>
      <c r="K23" s="140"/>
      <c r="L23" s="140"/>
      <c r="M23" s="374"/>
    </row>
    <row r="24" spans="1:13" ht="9.75" customHeight="1">
      <c r="A24" s="1241"/>
      <c r="B24" s="1246"/>
      <c r="C24" s="1382"/>
      <c r="D24" s="1252"/>
      <c r="E24" s="1252"/>
      <c r="F24" s="1252"/>
      <c r="G24" s="1252"/>
      <c r="H24" s="1252"/>
      <c r="I24" s="1252"/>
      <c r="J24" s="1252"/>
      <c r="K24" s="1252"/>
      <c r="L24" s="1252"/>
      <c r="M24" s="1260"/>
    </row>
    <row r="25" spans="1:13" ht="15.75" customHeight="1">
      <c r="A25" s="1241"/>
      <c r="B25" s="1606" t="s">
        <v>921</v>
      </c>
      <c r="C25" s="369"/>
      <c r="D25" s="371"/>
      <c r="E25" s="371"/>
      <c r="F25" s="371"/>
      <c r="G25" s="371"/>
      <c r="H25" s="371"/>
      <c r="I25" s="371"/>
      <c r="J25" s="371"/>
      <c r="K25" s="371"/>
      <c r="L25" s="371"/>
      <c r="M25" s="372"/>
    </row>
    <row r="26" spans="1:13" ht="15.75" customHeight="1">
      <c r="A26" s="1241"/>
      <c r="B26" s="1245"/>
      <c r="C26" s="340" t="s">
        <v>922</v>
      </c>
      <c r="D26" s="68"/>
      <c r="E26" s="140"/>
      <c r="F26" s="342" t="s">
        <v>923</v>
      </c>
      <c r="G26" s="68"/>
      <c r="H26" s="140"/>
      <c r="I26" s="342" t="s">
        <v>924</v>
      </c>
      <c r="J26" s="68" t="s">
        <v>918</v>
      </c>
      <c r="K26" s="140"/>
      <c r="L26" s="140"/>
      <c r="M26" s="374"/>
    </row>
    <row r="27" spans="1:13" ht="15.75" customHeight="1">
      <c r="A27" s="1241"/>
      <c r="B27" s="1245"/>
      <c r="C27" s="340" t="s">
        <v>925</v>
      </c>
      <c r="D27" s="68"/>
      <c r="E27" s="140"/>
      <c r="F27" s="342" t="s">
        <v>926</v>
      </c>
      <c r="G27" s="345"/>
      <c r="H27" s="140"/>
      <c r="I27" s="140"/>
      <c r="J27" s="140"/>
      <c r="K27" s="140"/>
      <c r="L27" s="140"/>
      <c r="M27" s="374"/>
    </row>
    <row r="28" spans="1:13" ht="15.75" customHeight="1">
      <c r="A28" s="1241"/>
      <c r="B28" s="1246"/>
      <c r="C28" s="379"/>
      <c r="D28" s="140"/>
      <c r="E28" s="140"/>
      <c r="F28" s="140"/>
      <c r="G28" s="140"/>
      <c r="H28" s="140"/>
      <c r="I28" s="140"/>
      <c r="J28" s="140"/>
      <c r="K28" s="140"/>
      <c r="L28" s="140"/>
      <c r="M28" s="374"/>
    </row>
    <row r="29" spans="1:13" ht="15.75" customHeight="1">
      <c r="A29" s="1241"/>
      <c r="B29" s="793" t="s">
        <v>928</v>
      </c>
      <c r="C29" s="369"/>
      <c r="D29" s="371"/>
      <c r="E29" s="371"/>
      <c r="F29" s="371"/>
      <c r="G29" s="371"/>
      <c r="H29" s="371"/>
      <c r="I29" s="371"/>
      <c r="J29" s="371"/>
      <c r="K29" s="371"/>
      <c r="L29" s="371"/>
      <c r="M29" s="372"/>
    </row>
    <row r="30" spans="1:13" ht="15.75" customHeight="1">
      <c r="A30" s="1241"/>
      <c r="B30" s="794"/>
      <c r="C30" s="340" t="s">
        <v>929</v>
      </c>
      <c r="D30" s="68">
        <v>0</v>
      </c>
      <c r="E30" s="140"/>
      <c r="F30" s="210" t="s">
        <v>930</v>
      </c>
      <c r="G30" s="795">
        <v>44704</v>
      </c>
      <c r="H30" s="140"/>
      <c r="I30" s="210" t="s">
        <v>931</v>
      </c>
      <c r="J30" s="68" t="s">
        <v>1588</v>
      </c>
      <c r="K30" s="140"/>
      <c r="L30" s="140"/>
      <c r="M30" s="374"/>
    </row>
    <row r="31" spans="1:13" ht="15.75" customHeight="1">
      <c r="A31" s="1241"/>
      <c r="B31" s="796"/>
      <c r="C31" s="379"/>
      <c r="D31" s="140"/>
      <c r="E31" s="140"/>
      <c r="F31" s="140"/>
      <c r="G31" s="140"/>
      <c r="H31" s="140"/>
      <c r="I31" s="140"/>
      <c r="J31" s="140"/>
      <c r="K31" s="140"/>
      <c r="L31" s="140"/>
      <c r="M31" s="374"/>
    </row>
    <row r="32" spans="1:13" ht="15.75" customHeight="1">
      <c r="A32" s="1241"/>
      <c r="B32" s="1606" t="s">
        <v>933</v>
      </c>
      <c r="C32" s="383"/>
      <c r="D32" s="384"/>
      <c r="E32" s="384"/>
      <c r="F32" s="384"/>
      <c r="G32" s="384"/>
      <c r="H32" s="384"/>
      <c r="I32" s="384"/>
      <c r="J32" s="384"/>
      <c r="K32" s="384"/>
      <c r="L32" s="371"/>
      <c r="M32" s="372"/>
    </row>
    <row r="33" spans="1:13" ht="15.75" customHeight="1">
      <c r="A33" s="1241"/>
      <c r="B33" s="1245"/>
      <c r="C33" s="331" t="s">
        <v>934</v>
      </c>
      <c r="D33" s="604">
        <v>2023</v>
      </c>
      <c r="E33" s="386"/>
      <c r="F33" s="140" t="s">
        <v>935</v>
      </c>
      <c r="G33" s="605" t="s">
        <v>1589</v>
      </c>
      <c r="H33" s="386"/>
      <c r="I33" s="210"/>
      <c r="J33" s="386"/>
      <c r="K33" s="386"/>
      <c r="L33" s="140"/>
      <c r="M33" s="374"/>
    </row>
    <row r="34" spans="1:13" ht="15.75" customHeight="1">
      <c r="A34" s="1241"/>
      <c r="B34" s="1246"/>
      <c r="C34" s="379"/>
      <c r="D34" s="606"/>
      <c r="E34" s="386"/>
      <c r="F34" s="140"/>
      <c r="G34" s="386"/>
      <c r="H34" s="386"/>
      <c r="I34" s="140"/>
      <c r="J34" s="386"/>
      <c r="K34" s="386"/>
      <c r="L34" s="140"/>
      <c r="M34" s="374"/>
    </row>
    <row r="35" spans="1:13" ht="15.75" customHeight="1">
      <c r="A35" s="1241"/>
      <c r="B35" s="1606" t="s">
        <v>937</v>
      </c>
      <c r="C35" s="369"/>
      <c r="D35" s="371"/>
      <c r="E35" s="371"/>
      <c r="F35" s="371"/>
      <c r="G35" s="371"/>
      <c r="H35" s="371"/>
      <c r="I35" s="371"/>
      <c r="J35" s="371"/>
      <c r="K35" s="371"/>
      <c r="L35" s="371"/>
      <c r="M35" s="372"/>
    </row>
    <row r="36" spans="1:13" ht="15.75" customHeight="1">
      <c r="A36" s="1241"/>
      <c r="B36" s="1245"/>
      <c r="C36" s="340"/>
      <c r="D36" s="140" t="s">
        <v>938</v>
      </c>
      <c r="E36" s="140">
        <v>2023</v>
      </c>
      <c r="F36" s="140" t="s">
        <v>939</v>
      </c>
      <c r="G36" s="140">
        <v>2024</v>
      </c>
      <c r="H36" s="140" t="s">
        <v>940</v>
      </c>
      <c r="I36" s="140">
        <v>2025</v>
      </c>
      <c r="J36" s="140" t="s">
        <v>941</v>
      </c>
      <c r="K36" s="140">
        <v>2026</v>
      </c>
      <c r="L36" s="140" t="s">
        <v>942</v>
      </c>
      <c r="M36" s="374">
        <v>2027</v>
      </c>
    </row>
    <row r="37" spans="1:13" ht="15.75" customHeight="1">
      <c r="A37" s="1241"/>
      <c r="B37" s="1245"/>
      <c r="C37" s="340"/>
      <c r="D37" s="1312">
        <v>4</v>
      </c>
      <c r="E37" s="1188"/>
      <c r="F37" s="1312"/>
      <c r="G37" s="1188"/>
      <c r="H37" s="1312"/>
      <c r="I37" s="1188"/>
      <c r="J37" s="1312"/>
      <c r="K37" s="1188"/>
      <c r="L37" s="1312"/>
      <c r="M37" s="1188"/>
    </row>
    <row r="38" spans="1:13" ht="15.75" customHeight="1">
      <c r="A38" s="1241"/>
      <c r="B38" s="1245"/>
      <c r="C38" s="340"/>
      <c r="D38" s="140" t="s">
        <v>943</v>
      </c>
      <c r="E38" s="140">
        <v>2028</v>
      </c>
      <c r="F38" s="140" t="s">
        <v>944</v>
      </c>
      <c r="G38" s="140">
        <v>2029</v>
      </c>
      <c r="H38" s="140" t="s">
        <v>945</v>
      </c>
      <c r="I38" s="140">
        <v>2030</v>
      </c>
      <c r="J38" s="140" t="s">
        <v>946</v>
      </c>
      <c r="K38" s="140">
        <v>2031</v>
      </c>
      <c r="L38" s="140" t="s">
        <v>947</v>
      </c>
      <c r="M38" s="374">
        <v>2032</v>
      </c>
    </row>
    <row r="39" spans="1:13" ht="15.75" customHeight="1">
      <c r="A39" s="1241"/>
      <c r="B39" s="1245"/>
      <c r="C39" s="340"/>
      <c r="D39" s="1312"/>
      <c r="E39" s="1188"/>
      <c r="F39" s="1312"/>
      <c r="G39" s="1188"/>
      <c r="H39" s="1312"/>
      <c r="I39" s="1188"/>
      <c r="J39" s="1312"/>
      <c r="K39" s="1188"/>
      <c r="L39" s="1312"/>
      <c r="M39" s="1188"/>
    </row>
    <row r="40" spans="1:13" ht="15.75" customHeight="1">
      <c r="A40" s="1241"/>
      <c r="B40" s="1245"/>
      <c r="C40" s="340"/>
      <c r="D40" s="140" t="s">
        <v>948</v>
      </c>
      <c r="E40" s="140">
        <v>2033</v>
      </c>
      <c r="F40" s="140" t="s">
        <v>949</v>
      </c>
      <c r="G40" s="140">
        <v>2034</v>
      </c>
      <c r="H40" s="140" t="s">
        <v>950</v>
      </c>
      <c r="I40" s="140">
        <v>2035</v>
      </c>
      <c r="J40" s="140" t="s">
        <v>951</v>
      </c>
      <c r="K40" s="140">
        <v>2036</v>
      </c>
      <c r="L40" s="140" t="s">
        <v>952</v>
      </c>
      <c r="M40" s="374">
        <v>2037</v>
      </c>
    </row>
    <row r="41" spans="1:13" ht="15.75" customHeight="1">
      <c r="A41" s="1241"/>
      <c r="B41" s="1245"/>
      <c r="C41" s="340"/>
      <c r="D41" s="1312"/>
      <c r="E41" s="1188"/>
      <c r="F41" s="1312"/>
      <c r="G41" s="1188"/>
      <c r="H41" s="1312"/>
      <c r="I41" s="1188"/>
      <c r="J41" s="1312"/>
      <c r="K41" s="1188"/>
      <c r="L41" s="1312"/>
      <c r="M41" s="1188"/>
    </row>
    <row r="42" spans="1:13" ht="15.75" customHeight="1">
      <c r="A42" s="1241"/>
      <c r="B42" s="1245"/>
      <c r="C42" s="340"/>
      <c r="D42" s="328" t="s">
        <v>953</v>
      </c>
      <c r="E42" s="140">
        <v>2038</v>
      </c>
      <c r="F42" s="328" t="s">
        <v>954</v>
      </c>
      <c r="G42" s="140">
        <v>2039</v>
      </c>
      <c r="H42" s="140" t="s">
        <v>955</v>
      </c>
      <c r="I42" s="140">
        <v>2040</v>
      </c>
      <c r="J42" s="140" t="s">
        <v>1397</v>
      </c>
      <c r="K42" s="1301"/>
      <c r="L42" s="1252"/>
      <c r="M42" s="374"/>
    </row>
    <row r="43" spans="1:13" ht="15.75" customHeight="1">
      <c r="A43" s="1241"/>
      <c r="B43" s="1245"/>
      <c r="C43" s="340"/>
      <c r="D43" s="1312"/>
      <c r="E43" s="1188"/>
      <c r="F43" s="1604"/>
      <c r="G43" s="1188"/>
      <c r="H43" s="1602"/>
      <c r="I43" s="1188"/>
      <c r="J43" s="1603">
        <v>4</v>
      </c>
      <c r="K43" s="1188"/>
      <c r="L43" s="394"/>
      <c r="M43" s="374"/>
    </row>
    <row r="44" spans="1:13" ht="15.75" customHeight="1">
      <c r="A44" s="1241"/>
      <c r="B44" s="1245"/>
      <c r="C44" s="379"/>
      <c r="D44" s="362"/>
      <c r="E44" s="140"/>
      <c r="F44" s="362"/>
      <c r="G44" s="140"/>
      <c r="H44" s="394"/>
      <c r="I44" s="140"/>
      <c r="J44" s="394"/>
      <c r="K44" s="140"/>
      <c r="L44" s="394"/>
      <c r="M44" s="374"/>
    </row>
    <row r="45" spans="1:13" ht="18" customHeight="1">
      <c r="A45" s="1241"/>
      <c r="B45" s="1606" t="s">
        <v>958</v>
      </c>
      <c r="C45" s="1306"/>
      <c r="D45" s="1183"/>
      <c r="E45" s="1390"/>
      <c r="F45" s="1183"/>
      <c r="G45" s="1183"/>
      <c r="H45" s="1183"/>
      <c r="I45" s="1183"/>
      <c r="J45" s="1183"/>
      <c r="K45" s="1183"/>
      <c r="L45" s="1183"/>
      <c r="M45" s="1234"/>
    </row>
    <row r="46" spans="1:13" ht="15.75" customHeight="1">
      <c r="A46" s="1241"/>
      <c r="B46" s="1245"/>
      <c r="C46" s="379"/>
      <c r="D46" s="365" t="s">
        <v>93</v>
      </c>
      <c r="E46" s="365" t="s">
        <v>95</v>
      </c>
      <c r="F46" s="1298" t="s">
        <v>959</v>
      </c>
      <c r="G46" s="1306" t="s">
        <v>101</v>
      </c>
      <c r="H46" s="1183"/>
      <c r="I46" s="1183"/>
      <c r="J46" s="1234"/>
      <c r="K46" s="333" t="s">
        <v>960</v>
      </c>
      <c r="L46" s="1255"/>
      <c r="M46" s="1234"/>
    </row>
    <row r="47" spans="1:13" ht="15.75" customHeight="1">
      <c r="A47" s="1241"/>
      <c r="B47" s="1245"/>
      <c r="C47" s="379"/>
      <c r="D47" s="211" t="s">
        <v>918</v>
      </c>
      <c r="E47" s="68"/>
      <c r="F47" s="1252"/>
      <c r="G47" s="1235"/>
      <c r="H47" s="1180"/>
      <c r="I47" s="1180"/>
      <c r="J47" s="1181"/>
      <c r="K47" s="140"/>
      <c r="L47" s="1235"/>
      <c r="M47" s="1181"/>
    </row>
    <row r="48" spans="1:13" ht="15.75" customHeight="1">
      <c r="A48" s="1241"/>
      <c r="B48" s="1246"/>
      <c r="C48" s="387"/>
      <c r="D48" s="375"/>
      <c r="E48" s="375"/>
      <c r="F48" s="375"/>
      <c r="G48" s="375"/>
      <c r="H48" s="375"/>
      <c r="I48" s="375"/>
      <c r="J48" s="375"/>
      <c r="K48" s="375"/>
      <c r="L48" s="375"/>
      <c r="M48" s="376"/>
    </row>
    <row r="49" spans="1:13" ht="36" customHeight="1">
      <c r="A49" s="1241"/>
      <c r="B49" s="790" t="s">
        <v>961</v>
      </c>
      <c r="C49" s="1610" t="s">
        <v>1590</v>
      </c>
      <c r="D49" s="1175"/>
      <c r="E49" s="1175"/>
      <c r="F49" s="1175"/>
      <c r="G49" s="1175"/>
      <c r="H49" s="1175"/>
      <c r="I49" s="1175"/>
      <c r="J49" s="1175"/>
      <c r="K49" s="1175"/>
      <c r="L49" s="1175"/>
      <c r="M49" s="1188"/>
    </row>
    <row r="50" spans="1:13" ht="15.75" customHeight="1">
      <c r="A50" s="1241"/>
      <c r="B50" s="790" t="s">
        <v>996</v>
      </c>
      <c r="C50" s="1297" t="s">
        <v>1591</v>
      </c>
      <c r="D50" s="1175"/>
      <c r="E50" s="1175"/>
      <c r="F50" s="1175"/>
      <c r="G50" s="1175"/>
      <c r="H50" s="1175"/>
      <c r="I50" s="1175"/>
      <c r="J50" s="1175"/>
      <c r="K50" s="1175"/>
      <c r="L50" s="1175"/>
      <c r="M50" s="1188"/>
    </row>
    <row r="51" spans="1:13" ht="15.75" customHeight="1">
      <c r="A51" s="1241"/>
      <c r="B51" s="790" t="s">
        <v>965</v>
      </c>
      <c r="C51" s="351">
        <v>30</v>
      </c>
      <c r="D51" s="68"/>
      <c r="E51" s="68"/>
      <c r="F51" s="68"/>
      <c r="G51" s="68"/>
      <c r="H51" s="68"/>
      <c r="I51" s="68"/>
      <c r="J51" s="68"/>
      <c r="K51" s="68"/>
      <c r="L51" s="68"/>
      <c r="M51" s="68"/>
    </row>
    <row r="52" spans="1:13" ht="15.75" customHeight="1">
      <c r="A52" s="1241"/>
      <c r="B52" s="790" t="s">
        <v>966</v>
      </c>
      <c r="C52" s="797">
        <v>44926</v>
      </c>
      <c r="D52" s="68"/>
      <c r="E52" s="68"/>
      <c r="F52" s="68"/>
      <c r="G52" s="68"/>
      <c r="H52" s="68"/>
      <c r="I52" s="68"/>
      <c r="J52" s="68"/>
      <c r="K52" s="68"/>
      <c r="L52" s="68"/>
      <c r="M52" s="68"/>
    </row>
    <row r="53" spans="1:13" ht="15.75" customHeight="1">
      <c r="A53" s="1605" t="s">
        <v>250</v>
      </c>
      <c r="B53" s="633" t="s">
        <v>968</v>
      </c>
      <c r="C53" s="1257" t="s">
        <v>1592</v>
      </c>
      <c r="D53" s="1175"/>
      <c r="E53" s="1175"/>
      <c r="F53" s="1175"/>
      <c r="G53" s="1175"/>
      <c r="H53" s="1175"/>
      <c r="I53" s="1175"/>
      <c r="J53" s="1175"/>
      <c r="K53" s="1175"/>
      <c r="L53" s="1175"/>
      <c r="M53" s="1188"/>
    </row>
    <row r="54" spans="1:13" ht="15.75" customHeight="1">
      <c r="A54" s="1241"/>
      <c r="B54" s="633" t="s">
        <v>969</v>
      </c>
      <c r="C54" s="1257" t="s">
        <v>1593</v>
      </c>
      <c r="D54" s="1175"/>
      <c r="E54" s="1175"/>
      <c r="F54" s="1175"/>
      <c r="G54" s="1175"/>
      <c r="H54" s="1175"/>
      <c r="I54" s="1175"/>
      <c r="J54" s="1175"/>
      <c r="K54" s="1175"/>
      <c r="L54" s="1175"/>
      <c r="M54" s="1188"/>
    </row>
    <row r="55" spans="1:13" ht="15.75" customHeight="1">
      <c r="A55" s="1241"/>
      <c r="B55" s="633" t="s">
        <v>971</v>
      </c>
      <c r="C55" s="1257" t="s">
        <v>716</v>
      </c>
      <c r="D55" s="1175"/>
      <c r="E55" s="1175"/>
      <c r="F55" s="1175"/>
      <c r="G55" s="1175"/>
      <c r="H55" s="1175"/>
      <c r="I55" s="1175"/>
      <c r="J55" s="1175"/>
      <c r="K55" s="1175"/>
      <c r="L55" s="1175"/>
      <c r="M55" s="1188"/>
    </row>
    <row r="56" spans="1:13" ht="15.75" customHeight="1">
      <c r="A56" s="1241"/>
      <c r="B56" s="633" t="s">
        <v>972</v>
      </c>
      <c r="C56" s="1257" t="s">
        <v>717</v>
      </c>
      <c r="D56" s="1175"/>
      <c r="E56" s="1175"/>
      <c r="F56" s="1175"/>
      <c r="G56" s="1175"/>
      <c r="H56" s="1175"/>
      <c r="I56" s="1175"/>
      <c r="J56" s="1175"/>
      <c r="K56" s="1175"/>
      <c r="L56" s="1175"/>
      <c r="M56" s="1188"/>
    </row>
    <row r="57" spans="1:13" ht="15.75" customHeight="1">
      <c r="A57" s="1241"/>
      <c r="B57" s="633" t="s">
        <v>973</v>
      </c>
      <c r="C57" s="1257" t="s">
        <v>1594</v>
      </c>
      <c r="D57" s="1175"/>
      <c r="E57" s="1175"/>
      <c r="F57" s="1175"/>
      <c r="G57" s="1175"/>
      <c r="H57" s="1175"/>
      <c r="I57" s="1175"/>
      <c r="J57" s="1175"/>
      <c r="K57" s="1175"/>
      <c r="L57" s="1175"/>
      <c r="M57" s="1188"/>
    </row>
    <row r="58" spans="1:13" ht="15.75" customHeight="1">
      <c r="A58" s="1243"/>
      <c r="B58" s="633" t="s">
        <v>974</v>
      </c>
      <c r="C58" s="1257" t="s">
        <v>758</v>
      </c>
      <c r="D58" s="1175"/>
      <c r="E58" s="1175"/>
      <c r="F58" s="1175"/>
      <c r="G58" s="1175"/>
      <c r="H58" s="1175"/>
      <c r="I58" s="1175"/>
      <c r="J58" s="1175"/>
      <c r="K58" s="1175"/>
      <c r="L58" s="1175"/>
      <c r="M58" s="1188"/>
    </row>
    <row r="59" spans="1:13" ht="15.75" customHeight="1">
      <c r="A59" s="1605" t="s">
        <v>976</v>
      </c>
      <c r="B59" s="798" t="s">
        <v>977</v>
      </c>
      <c r="C59" s="1257" t="s">
        <v>1595</v>
      </c>
      <c r="D59" s="1175"/>
      <c r="E59" s="1175"/>
      <c r="F59" s="1175"/>
      <c r="G59" s="1175"/>
      <c r="H59" s="1175"/>
      <c r="I59" s="1175"/>
      <c r="J59" s="1175"/>
      <c r="K59" s="1175"/>
      <c r="L59" s="1175"/>
      <c r="M59" s="1188"/>
    </row>
    <row r="60" spans="1:13" ht="30" customHeight="1">
      <c r="A60" s="1241"/>
      <c r="B60" s="798" t="s">
        <v>979</v>
      </c>
      <c r="C60" s="1257" t="s">
        <v>980</v>
      </c>
      <c r="D60" s="1175"/>
      <c r="E60" s="1175"/>
      <c r="F60" s="1175"/>
      <c r="G60" s="1175"/>
      <c r="H60" s="1175"/>
      <c r="I60" s="1175"/>
      <c r="J60" s="1175"/>
      <c r="K60" s="1175"/>
      <c r="L60" s="1175"/>
      <c r="M60" s="1188"/>
    </row>
    <row r="61" spans="1:13" ht="30" customHeight="1">
      <c r="A61" s="1241"/>
      <c r="B61" s="799" t="s">
        <v>297</v>
      </c>
      <c r="C61" s="1257" t="s">
        <v>716</v>
      </c>
      <c r="D61" s="1175"/>
      <c r="E61" s="1175"/>
      <c r="F61" s="1175"/>
      <c r="G61" s="1175"/>
      <c r="H61" s="1175"/>
      <c r="I61" s="1175"/>
      <c r="J61" s="1175"/>
      <c r="K61" s="1175"/>
      <c r="L61" s="1175"/>
      <c r="M61" s="1188"/>
    </row>
    <row r="62" spans="1:13" ht="15.75" customHeight="1">
      <c r="A62" s="800" t="s">
        <v>254</v>
      </c>
      <c r="B62" s="685"/>
      <c r="C62" s="1609"/>
      <c r="D62" s="1175"/>
      <c r="E62" s="1175"/>
      <c r="F62" s="1175"/>
      <c r="G62" s="1175"/>
      <c r="H62" s="1175"/>
      <c r="I62" s="1175"/>
      <c r="J62" s="1175"/>
      <c r="K62" s="1175"/>
      <c r="L62" s="1175"/>
      <c r="M62" s="1188"/>
    </row>
  </sheetData>
  <mergeCells count="75">
    <mergeCell ref="A59:A61"/>
    <mergeCell ref="J37:K37"/>
    <mergeCell ref="L37:M37"/>
    <mergeCell ref="D39:E39"/>
    <mergeCell ref="F39:G39"/>
    <mergeCell ref="H39:I39"/>
    <mergeCell ref="J39:K39"/>
    <mergeCell ref="L39:M39"/>
    <mergeCell ref="D41:E41"/>
    <mergeCell ref="F41:G41"/>
    <mergeCell ref="H41:I41"/>
    <mergeCell ref="J41:K41"/>
    <mergeCell ref="L41:M41"/>
    <mergeCell ref="K42:L42"/>
    <mergeCell ref="D43:E43"/>
    <mergeCell ref="F43:G43"/>
    <mergeCell ref="A53:A58"/>
    <mergeCell ref="C53:M53"/>
    <mergeCell ref="C54:M54"/>
    <mergeCell ref="C55:M55"/>
    <mergeCell ref="C56:M56"/>
    <mergeCell ref="C57:M57"/>
    <mergeCell ref="C58:M58"/>
    <mergeCell ref="C59:M59"/>
    <mergeCell ref="C60:M60"/>
    <mergeCell ref="C61:M61"/>
    <mergeCell ref="C62:M62"/>
    <mergeCell ref="G46:J47"/>
    <mergeCell ref="L46:M47"/>
    <mergeCell ref="C49:M49"/>
    <mergeCell ref="C50:M50"/>
    <mergeCell ref="F46:F47"/>
    <mergeCell ref="C2:M2"/>
    <mergeCell ref="C3:M3"/>
    <mergeCell ref="F4:G4"/>
    <mergeCell ref="I4:M4"/>
    <mergeCell ref="C5:M5"/>
    <mergeCell ref="C17:M17"/>
    <mergeCell ref="H43:I43"/>
    <mergeCell ref="J43:K43"/>
    <mergeCell ref="C45:D45"/>
    <mergeCell ref="E45:M45"/>
    <mergeCell ref="B32:B34"/>
    <mergeCell ref="B35:B44"/>
    <mergeCell ref="D37:E37"/>
    <mergeCell ref="F37:G37"/>
    <mergeCell ref="H37:I37"/>
    <mergeCell ref="A2:A15"/>
    <mergeCell ref="B18:B24"/>
    <mergeCell ref="C18:M19"/>
    <mergeCell ref="C24:M24"/>
    <mergeCell ref="B25:B28"/>
    <mergeCell ref="B8:B10"/>
    <mergeCell ref="C16:M16"/>
    <mergeCell ref="A16:A52"/>
    <mergeCell ref="B45:B48"/>
    <mergeCell ref="C11:M11"/>
    <mergeCell ref="C12:M12"/>
    <mergeCell ref="B14:B15"/>
    <mergeCell ref="C14:D14"/>
    <mergeCell ref="C6:M6"/>
    <mergeCell ref="C8:M8"/>
    <mergeCell ref="F14:M14"/>
    <mergeCell ref="C15:M15"/>
    <mergeCell ref="D4:E4"/>
    <mergeCell ref="C7:D7"/>
    <mergeCell ref="E7:G7"/>
    <mergeCell ref="I7:M7"/>
    <mergeCell ref="C9:D9"/>
    <mergeCell ref="F9:G9"/>
    <mergeCell ref="I9:J9"/>
    <mergeCell ref="K9:M10"/>
    <mergeCell ref="I10:J10"/>
    <mergeCell ref="C10:D10"/>
    <mergeCell ref="F10:G10"/>
  </mergeCells>
  <dataValidations count="1">
    <dataValidation type="list" allowBlank="1" showErrorMessage="1" sqref="I7" xr:uid="{00000000-0002-0000-3A00-000003000000}">
      <formula1>INDIRECT($C$7)</formula1>
    </dataValidation>
  </dataValidations>
  <hyperlinks>
    <hyperlink ref="B2" location="'Plan de acción'!A1" display="Nombre del indicador" xr:uid="{00000000-0004-0000-3A00-000000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A00-000000000000}">
          <x14:formula1>
            <xm:f>Desplegables!$I$4:$I$18</xm:f>
          </x14:formula1>
          <xm:sqref>C7</xm:sqref>
        </x14:dataValidation>
        <x14:dataValidation type="list" allowBlank="1" showErrorMessage="1" xr:uid="{00000000-0002-0000-3A00-000001000000}">
          <x14:formula1>
            <xm:f>Desplegables!$L$24:$L$39</xm:f>
          </x14:formula1>
          <xm:sqref>C14</xm:sqref>
        </x14:dataValidation>
        <x14:dataValidation type="list" allowBlank="1" showErrorMessage="1" xr:uid="{00000000-0002-0000-3A00-000002000000}">
          <x14:formula1>
            <xm:f>Desplegables!$B$45:$B$46</xm:f>
          </x14:formula1>
          <xm:sqref>C4</xm:sqref>
        </x14:dataValidation>
        <x14:dataValidation type="list" allowBlank="1" showErrorMessage="1" xr:uid="{00000000-0002-0000-3A00-000004000000}">
          <x14:formula1>
            <xm:f>Desplegables!$B$50:$B$52</xm:f>
          </x14:formula1>
          <xm:sqref>G46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981</v>
      </c>
      <c r="C1" s="230"/>
      <c r="D1" s="230"/>
      <c r="E1" s="230"/>
      <c r="F1" s="230"/>
      <c r="G1" s="230"/>
      <c r="H1" s="230"/>
      <c r="I1" s="230"/>
      <c r="J1" s="230"/>
      <c r="K1" s="230"/>
      <c r="L1" s="230"/>
      <c r="M1" s="231"/>
    </row>
    <row r="2" spans="1:13" ht="22.5" customHeight="1">
      <c r="A2" s="1242" t="s">
        <v>890</v>
      </c>
      <c r="B2" s="233" t="s">
        <v>891</v>
      </c>
      <c r="C2" s="1261" t="s">
        <v>337</v>
      </c>
      <c r="D2" s="1175"/>
      <c r="E2" s="1175"/>
      <c r="F2" s="1175"/>
      <c r="G2" s="1175"/>
      <c r="H2" s="1175"/>
      <c r="I2" s="1175"/>
      <c r="J2" s="1175"/>
      <c r="K2" s="1175"/>
      <c r="L2" s="1175"/>
      <c r="M2" s="1188"/>
    </row>
    <row r="3" spans="1:13" ht="27" customHeight="1">
      <c r="A3" s="1241"/>
      <c r="B3" s="235" t="s">
        <v>982</v>
      </c>
      <c r="C3" s="1261" t="s">
        <v>983</v>
      </c>
      <c r="D3" s="1175"/>
      <c r="E3" s="1175"/>
      <c r="F3" s="1175"/>
      <c r="G3" s="1175"/>
      <c r="H3" s="1175"/>
      <c r="I3" s="1175"/>
      <c r="J3" s="1175"/>
      <c r="K3" s="1175"/>
      <c r="L3" s="1175"/>
      <c r="M3" s="1188"/>
    </row>
    <row r="4" spans="1:13" ht="15.75" customHeight="1">
      <c r="A4" s="1241"/>
      <c r="B4" s="236" t="s">
        <v>293</v>
      </c>
      <c r="C4" s="224" t="s">
        <v>95</v>
      </c>
      <c r="D4" s="224"/>
      <c r="E4" s="237"/>
      <c r="F4" s="1267" t="s">
        <v>896</v>
      </c>
      <c r="G4" s="1188"/>
      <c r="H4" s="238"/>
      <c r="I4" s="239"/>
      <c r="J4" s="239"/>
      <c r="K4" s="239"/>
      <c r="L4" s="239"/>
      <c r="M4" s="238"/>
    </row>
    <row r="5" spans="1:13" ht="15.75" customHeight="1">
      <c r="A5" s="1241"/>
      <c r="B5" s="236" t="s">
        <v>898</v>
      </c>
      <c r="C5" s="224"/>
      <c r="D5" s="239"/>
      <c r="E5" s="239"/>
      <c r="F5" s="239"/>
      <c r="G5" s="239"/>
      <c r="H5" s="239"/>
      <c r="I5" s="239"/>
      <c r="J5" s="239"/>
      <c r="K5" s="239"/>
      <c r="L5" s="239"/>
      <c r="M5" s="238"/>
    </row>
    <row r="6" spans="1:13" ht="15.75" customHeight="1">
      <c r="A6" s="1241"/>
      <c r="B6" s="236" t="s">
        <v>900</v>
      </c>
      <c r="C6" s="224"/>
      <c r="D6" s="239"/>
      <c r="E6" s="239"/>
      <c r="F6" s="239"/>
      <c r="G6" s="239"/>
      <c r="H6" s="239"/>
      <c r="I6" s="239"/>
      <c r="J6" s="239"/>
      <c r="K6" s="239"/>
      <c r="L6" s="239"/>
      <c r="M6" s="238"/>
    </row>
    <row r="7" spans="1:13" ht="15.75" customHeight="1">
      <c r="A7" s="1241"/>
      <c r="B7" s="235" t="s">
        <v>902</v>
      </c>
      <c r="C7" s="1268" t="s">
        <v>28</v>
      </c>
      <c r="D7" s="1175"/>
      <c r="E7" s="241"/>
      <c r="F7" s="241"/>
      <c r="G7" s="242"/>
      <c r="H7" s="243" t="s">
        <v>297</v>
      </c>
      <c r="I7" s="1269" t="s">
        <v>348</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0" t="s">
        <v>348</v>
      </c>
      <c r="D9" s="1180"/>
      <c r="E9" s="202"/>
      <c r="F9" s="1251"/>
      <c r="G9" s="1252"/>
      <c r="H9" s="202"/>
      <c r="I9" s="1251"/>
      <c r="J9" s="1252"/>
      <c r="K9" s="202"/>
      <c r="L9" s="232"/>
      <c r="M9" s="247"/>
    </row>
    <row r="10" spans="1:13" ht="15.75" customHeight="1">
      <c r="A10" s="1241"/>
      <c r="B10" s="1246"/>
      <c r="C10" s="1250" t="s">
        <v>297</v>
      </c>
      <c r="D10" s="1180"/>
      <c r="E10" s="249"/>
      <c r="F10" s="1253"/>
      <c r="G10" s="1180"/>
      <c r="H10" s="249"/>
      <c r="I10" s="1253"/>
      <c r="J10" s="1180"/>
      <c r="K10" s="249"/>
      <c r="L10" s="250"/>
      <c r="M10" s="237"/>
    </row>
    <row r="11" spans="1:13" ht="17.25" customHeight="1">
      <c r="A11" s="1241"/>
      <c r="B11" s="235" t="s">
        <v>905</v>
      </c>
      <c r="C11" s="1256" t="s">
        <v>984</v>
      </c>
      <c r="D11" s="1175"/>
      <c r="E11" s="1175"/>
      <c r="F11" s="1175"/>
      <c r="G11" s="1175"/>
      <c r="H11" s="1175"/>
      <c r="I11" s="1175"/>
      <c r="J11" s="1175"/>
      <c r="K11" s="1175"/>
      <c r="L11" s="1175"/>
      <c r="M11" s="1188"/>
    </row>
    <row r="12" spans="1:13" ht="80.25" customHeight="1">
      <c r="A12" s="1241"/>
      <c r="B12" s="235" t="s">
        <v>985</v>
      </c>
      <c r="C12" s="1257" t="s">
        <v>986</v>
      </c>
      <c r="D12" s="1175"/>
      <c r="E12" s="1175"/>
      <c r="F12" s="1175"/>
      <c r="G12" s="1175"/>
      <c r="H12" s="1175"/>
      <c r="I12" s="1175"/>
      <c r="J12" s="1175"/>
      <c r="K12" s="1175"/>
      <c r="L12" s="1175"/>
      <c r="M12" s="1188"/>
    </row>
    <row r="13" spans="1:13" ht="15.75" customHeight="1">
      <c r="A13" s="1241"/>
      <c r="B13" s="235" t="s">
        <v>987</v>
      </c>
      <c r="C13" s="1257" t="s">
        <v>988</v>
      </c>
      <c r="D13" s="1175"/>
      <c r="E13" s="1175"/>
      <c r="F13" s="1175"/>
      <c r="G13" s="1175"/>
      <c r="H13" s="1175"/>
      <c r="I13" s="1175"/>
      <c r="J13" s="1175"/>
      <c r="K13" s="1175"/>
      <c r="L13" s="1175"/>
      <c r="M13" s="1188"/>
    </row>
    <row r="14" spans="1:13" ht="15.75" customHeight="1">
      <c r="A14" s="1241"/>
      <c r="B14" s="1244" t="s">
        <v>989</v>
      </c>
      <c r="C14" s="1258" t="s">
        <v>57</v>
      </c>
      <c r="D14" s="1175"/>
      <c r="E14" s="252" t="s">
        <v>108</v>
      </c>
      <c r="F14" s="1259" t="s">
        <v>340</v>
      </c>
      <c r="G14" s="1252"/>
      <c r="H14" s="1252"/>
      <c r="I14" s="1252"/>
      <c r="J14" s="1252"/>
      <c r="K14" s="1252"/>
      <c r="L14" s="1252"/>
      <c r="M14" s="1260"/>
    </row>
    <row r="15" spans="1:13" ht="15.75" customHeight="1">
      <c r="A15" s="1241"/>
      <c r="B15" s="1245"/>
      <c r="C15" s="1258"/>
      <c r="D15" s="1175"/>
      <c r="E15" s="1175"/>
      <c r="F15" s="1175"/>
      <c r="G15" s="1175"/>
      <c r="H15" s="1175"/>
      <c r="I15" s="1175"/>
      <c r="J15" s="1175"/>
      <c r="K15" s="1175"/>
      <c r="L15" s="1175"/>
      <c r="M15" s="1188"/>
    </row>
    <row r="16" spans="1:13" ht="15.75" customHeight="1">
      <c r="A16" s="1240" t="s">
        <v>238</v>
      </c>
      <c r="B16" s="235" t="s">
        <v>282</v>
      </c>
      <c r="C16" s="1261" t="s">
        <v>1</v>
      </c>
      <c r="D16" s="1175"/>
      <c r="E16" s="1175"/>
      <c r="F16" s="1175"/>
      <c r="G16" s="1175"/>
      <c r="H16" s="1175"/>
      <c r="I16" s="1175"/>
      <c r="J16" s="1175"/>
      <c r="K16" s="1175"/>
      <c r="L16" s="1175"/>
      <c r="M16" s="1188"/>
    </row>
    <row r="17" spans="1:13" ht="15.75" customHeight="1">
      <c r="A17" s="1241"/>
      <c r="B17" s="235" t="s">
        <v>990</v>
      </c>
      <c r="C17" s="1261" t="s">
        <v>991</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256"/>
      <c r="E20" s="210" t="s">
        <v>910</v>
      </c>
      <c r="F20" s="256"/>
      <c r="G20" s="210" t="s">
        <v>911</v>
      </c>
      <c r="H20" s="257"/>
      <c r="I20" s="210" t="s">
        <v>912</v>
      </c>
      <c r="J20" s="256" t="s">
        <v>918</v>
      </c>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c r="E23" s="210" t="s">
        <v>919</v>
      </c>
      <c r="F23" s="249"/>
      <c r="G23" s="249"/>
      <c r="H23" s="249"/>
      <c r="I23" s="249"/>
      <c r="J23" s="249"/>
      <c r="K23" s="249"/>
      <c r="L23" s="249"/>
      <c r="M23" s="258"/>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992</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265">
        <v>0</v>
      </c>
      <c r="E30" s="202"/>
      <c r="F30" s="210" t="s">
        <v>930</v>
      </c>
      <c r="G30" s="259">
        <v>2022</v>
      </c>
      <c r="H30" s="202"/>
      <c r="I30" s="210" t="s">
        <v>931</v>
      </c>
      <c r="J30" s="1254" t="s">
        <v>993</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268">
        <v>2023</v>
      </c>
      <c r="E33" s="200"/>
      <c r="F33" s="202" t="s">
        <v>935</v>
      </c>
      <c r="G33" s="269" t="s">
        <v>994</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7" t="s">
        <v>937</v>
      </c>
      <c r="C35" s="273"/>
      <c r="D35" s="206"/>
      <c r="E35" s="206"/>
      <c r="F35" s="206"/>
      <c r="G35" s="206"/>
      <c r="H35" s="206"/>
      <c r="I35" s="206"/>
      <c r="J35" s="206"/>
      <c r="K35" s="206"/>
      <c r="L35" s="206"/>
      <c r="M35" s="274"/>
    </row>
    <row r="36" spans="1:13" ht="15.75" customHeight="1">
      <c r="A36" s="1241"/>
      <c r="B36" s="1248"/>
      <c r="C36" s="255"/>
      <c r="D36" s="202" t="s">
        <v>938</v>
      </c>
      <c r="E36" s="202"/>
      <c r="F36" s="202" t="s">
        <v>939</v>
      </c>
      <c r="G36" s="202"/>
      <c r="H36" s="202" t="s">
        <v>940</v>
      </c>
      <c r="I36" s="202"/>
      <c r="J36" s="202" t="s">
        <v>941</v>
      </c>
      <c r="K36" s="202"/>
      <c r="L36" s="202" t="s">
        <v>942</v>
      </c>
      <c r="M36" s="242"/>
    </row>
    <row r="37" spans="1:13" ht="15.75" customHeight="1">
      <c r="A37" s="1241"/>
      <c r="B37" s="1248"/>
      <c r="C37" s="255"/>
      <c r="D37" s="275">
        <v>1</v>
      </c>
      <c r="E37" s="276">
        <v>2023</v>
      </c>
      <c r="F37" s="277">
        <v>1</v>
      </c>
      <c r="G37" s="276">
        <v>2024</v>
      </c>
      <c r="H37" s="277">
        <v>1</v>
      </c>
      <c r="I37" s="276">
        <v>2025</v>
      </c>
      <c r="J37" s="277">
        <v>1</v>
      </c>
      <c r="K37" s="276">
        <v>2026</v>
      </c>
      <c r="L37" s="277">
        <v>1</v>
      </c>
      <c r="M37" s="276">
        <v>2027</v>
      </c>
    </row>
    <row r="38" spans="1:13" ht="15.75" customHeight="1">
      <c r="A38" s="1241"/>
      <c r="B38" s="1248"/>
      <c r="C38" s="255"/>
      <c r="D38" s="202" t="s">
        <v>943</v>
      </c>
      <c r="E38" s="202"/>
      <c r="F38" s="202" t="s">
        <v>944</v>
      </c>
      <c r="G38" s="202"/>
      <c r="H38" s="202" t="s">
        <v>945</v>
      </c>
      <c r="I38" s="202"/>
      <c r="J38" s="202" t="s">
        <v>946</v>
      </c>
      <c r="K38" s="202"/>
      <c r="L38" s="202" t="s">
        <v>947</v>
      </c>
      <c r="M38" s="247"/>
    </row>
    <row r="39" spans="1:13" ht="15.75" customHeight="1">
      <c r="A39" s="1241"/>
      <c r="B39" s="1248"/>
      <c r="C39" s="255"/>
      <c r="D39" s="275">
        <v>1</v>
      </c>
      <c r="E39" s="276">
        <v>2028</v>
      </c>
      <c r="F39" s="277">
        <v>1</v>
      </c>
      <c r="G39" s="276">
        <v>2029</v>
      </c>
      <c r="H39" s="277">
        <v>1</v>
      </c>
      <c r="I39" s="276">
        <v>2030</v>
      </c>
      <c r="J39" s="277">
        <v>1</v>
      </c>
      <c r="K39" s="276">
        <v>2031</v>
      </c>
      <c r="L39" s="277">
        <v>1</v>
      </c>
      <c r="M39" s="276">
        <v>2032</v>
      </c>
    </row>
    <row r="40" spans="1:13" ht="15.75" customHeight="1">
      <c r="A40" s="1241"/>
      <c r="B40" s="1248"/>
      <c r="C40" s="255"/>
      <c r="D40" s="202" t="s">
        <v>957</v>
      </c>
      <c r="E40" s="202"/>
      <c r="F40" s="202"/>
      <c r="G40" s="202"/>
      <c r="H40" s="202"/>
      <c r="I40" s="202"/>
      <c r="J40" s="202"/>
      <c r="K40" s="202"/>
      <c r="L40" s="202"/>
      <c r="M40" s="247"/>
    </row>
    <row r="41" spans="1:13" ht="15.75" customHeight="1">
      <c r="A41" s="1241"/>
      <c r="B41" s="1248"/>
      <c r="C41" s="255"/>
      <c r="D41" s="1262">
        <v>1</v>
      </c>
      <c r="E41" s="1188"/>
      <c r="F41" s="278"/>
      <c r="G41" s="202"/>
      <c r="H41" s="278"/>
      <c r="I41" s="202"/>
      <c r="J41" s="278"/>
      <c r="K41" s="202"/>
      <c r="L41" s="278"/>
      <c r="M41" s="263"/>
    </row>
    <row r="42" spans="1:13" ht="15.75" customHeight="1">
      <c r="A42" s="1241"/>
      <c r="B42" s="1248"/>
      <c r="C42" s="210"/>
      <c r="D42" s="202"/>
      <c r="E42" s="202"/>
      <c r="F42" s="202"/>
      <c r="G42" s="202"/>
      <c r="H42" s="278"/>
      <c r="I42" s="202"/>
      <c r="J42" s="278"/>
      <c r="K42" s="202"/>
      <c r="L42" s="278"/>
      <c r="M42" s="263"/>
    </row>
    <row r="43" spans="1:13" ht="15.75" customHeight="1">
      <c r="A43" s="1241"/>
      <c r="B43" s="1248"/>
      <c r="C43" s="210"/>
      <c r="D43" s="202"/>
      <c r="E43" s="202"/>
      <c r="F43" s="1263"/>
      <c r="G43" s="1252"/>
      <c r="H43" s="1264"/>
      <c r="I43" s="1252"/>
      <c r="J43" s="278"/>
      <c r="K43" s="202"/>
      <c r="L43" s="278"/>
      <c r="M43" s="263"/>
    </row>
    <row r="44" spans="1:13" ht="15.75" customHeight="1">
      <c r="A44" s="1241"/>
      <c r="B44" s="1249"/>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918</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39.75" customHeight="1">
      <c r="A49" s="1241"/>
      <c r="B49" s="235" t="s">
        <v>961</v>
      </c>
      <c r="C49" s="1257" t="s">
        <v>995</v>
      </c>
      <c r="D49" s="1175"/>
      <c r="E49" s="1175"/>
      <c r="F49" s="1175"/>
      <c r="G49" s="1175"/>
      <c r="H49" s="1175"/>
      <c r="I49" s="1175"/>
      <c r="J49" s="1175"/>
      <c r="K49" s="1175"/>
      <c r="L49" s="1175"/>
      <c r="M49" s="1188"/>
    </row>
    <row r="50" spans="1:13" ht="15.75" customHeight="1">
      <c r="A50" s="1241"/>
      <c r="B50" s="235" t="s">
        <v>996</v>
      </c>
      <c r="C50" s="1258" t="s">
        <v>997</v>
      </c>
      <c r="D50" s="1175"/>
      <c r="E50" s="1175"/>
      <c r="F50" s="1175"/>
      <c r="G50" s="1175"/>
      <c r="H50" s="1175"/>
      <c r="I50" s="1175"/>
      <c r="J50" s="1175"/>
      <c r="K50" s="1175"/>
      <c r="L50" s="1175"/>
      <c r="M50" s="1188"/>
    </row>
    <row r="51" spans="1:13" ht="15.75" customHeight="1">
      <c r="A51" s="1241"/>
      <c r="B51" s="235" t="s">
        <v>965</v>
      </c>
      <c r="C51" s="1258">
        <v>60</v>
      </c>
      <c r="D51" s="1175"/>
      <c r="E51" s="1175"/>
      <c r="F51" s="1175"/>
      <c r="G51" s="1175"/>
      <c r="H51" s="1175"/>
      <c r="I51" s="1175"/>
      <c r="J51" s="1175"/>
      <c r="K51" s="1175"/>
      <c r="L51" s="1175"/>
      <c r="M51" s="1188"/>
    </row>
    <row r="52" spans="1:13" ht="15.75" customHeight="1">
      <c r="A52" s="1241"/>
      <c r="B52" s="235" t="s">
        <v>966</v>
      </c>
      <c r="C52" s="1258">
        <v>2023</v>
      </c>
      <c r="D52" s="1175"/>
      <c r="E52" s="1175"/>
      <c r="F52" s="1175"/>
      <c r="G52" s="1175"/>
      <c r="H52" s="1175"/>
      <c r="I52" s="1175"/>
      <c r="J52" s="1175"/>
      <c r="K52" s="1175"/>
      <c r="L52" s="1175"/>
      <c r="M52" s="1188"/>
    </row>
    <row r="53" spans="1:13" ht="15.75" customHeight="1">
      <c r="A53" s="1242" t="s">
        <v>250</v>
      </c>
      <c r="B53" s="284" t="s">
        <v>968</v>
      </c>
      <c r="C53" s="1258" t="s">
        <v>998</v>
      </c>
      <c r="D53" s="1175"/>
      <c r="E53" s="1175"/>
      <c r="F53" s="1175"/>
      <c r="G53" s="1175"/>
      <c r="H53" s="1175"/>
      <c r="I53" s="1175"/>
      <c r="J53" s="1175"/>
      <c r="K53" s="1175"/>
      <c r="L53" s="1175"/>
      <c r="M53" s="1188"/>
    </row>
    <row r="54" spans="1:13" ht="15.75" customHeight="1">
      <c r="A54" s="1241"/>
      <c r="B54" s="284" t="s">
        <v>969</v>
      </c>
      <c r="C54" s="1258" t="s">
        <v>999</v>
      </c>
      <c r="D54" s="1175"/>
      <c r="E54" s="1175"/>
      <c r="F54" s="1175"/>
      <c r="G54" s="1175"/>
      <c r="H54" s="1175"/>
      <c r="I54" s="1175"/>
      <c r="J54" s="1175"/>
      <c r="K54" s="1175"/>
      <c r="L54" s="1175"/>
      <c r="M54" s="1188"/>
    </row>
    <row r="55" spans="1:13" ht="15.75" customHeight="1">
      <c r="A55" s="1241"/>
      <c r="B55" s="284" t="s">
        <v>971</v>
      </c>
      <c r="C55" s="1258" t="s">
        <v>348</v>
      </c>
      <c r="D55" s="1175"/>
      <c r="E55" s="1175"/>
      <c r="F55" s="1175"/>
      <c r="G55" s="1175"/>
      <c r="H55" s="1175"/>
      <c r="I55" s="1175"/>
      <c r="J55" s="1175"/>
      <c r="K55" s="1175"/>
      <c r="L55" s="1175"/>
      <c r="M55" s="1188"/>
    </row>
    <row r="56" spans="1:13" ht="15.75" customHeight="1">
      <c r="A56" s="1241"/>
      <c r="B56" s="285" t="s">
        <v>972</v>
      </c>
      <c r="C56" s="1258" t="s">
        <v>1000</v>
      </c>
      <c r="D56" s="1175"/>
      <c r="E56" s="1175"/>
      <c r="F56" s="1175"/>
      <c r="G56" s="1175"/>
      <c r="H56" s="1175"/>
      <c r="I56" s="1175"/>
      <c r="J56" s="1175"/>
      <c r="K56" s="1175"/>
      <c r="L56" s="1175"/>
      <c r="M56" s="1188"/>
    </row>
    <row r="57" spans="1:13" ht="15.75" customHeight="1">
      <c r="A57" s="1241"/>
      <c r="B57" s="284" t="s">
        <v>973</v>
      </c>
      <c r="C57" s="1271" t="s">
        <v>347</v>
      </c>
      <c r="D57" s="1175"/>
      <c r="E57" s="1175"/>
      <c r="F57" s="1175"/>
      <c r="G57" s="1175"/>
      <c r="H57" s="1175"/>
      <c r="I57" s="1175"/>
      <c r="J57" s="1175"/>
      <c r="K57" s="1175"/>
      <c r="L57" s="1175"/>
      <c r="M57" s="1188"/>
    </row>
    <row r="58" spans="1:13" ht="15.75" customHeight="1">
      <c r="A58" s="1243"/>
      <c r="B58" s="284" t="s">
        <v>974</v>
      </c>
      <c r="C58" s="1258">
        <v>3115013654</v>
      </c>
      <c r="D58" s="1175"/>
      <c r="E58" s="1175"/>
      <c r="F58" s="1175"/>
      <c r="G58" s="1175"/>
      <c r="H58" s="1175"/>
      <c r="I58" s="1175"/>
      <c r="J58" s="1175"/>
      <c r="K58" s="1175"/>
      <c r="L58" s="1175"/>
      <c r="M58" s="1188"/>
    </row>
    <row r="59" spans="1:13" ht="15.75" customHeight="1">
      <c r="A59" s="1242" t="s">
        <v>976</v>
      </c>
      <c r="B59" s="286" t="s">
        <v>977</v>
      </c>
      <c r="C59" s="1258" t="s">
        <v>1001</v>
      </c>
      <c r="D59" s="1175"/>
      <c r="E59" s="1175"/>
      <c r="F59" s="1175"/>
      <c r="G59" s="1175"/>
      <c r="H59" s="1175"/>
      <c r="I59" s="1175"/>
      <c r="J59" s="1175"/>
      <c r="K59" s="1175"/>
      <c r="L59" s="1175"/>
      <c r="M59" s="1188"/>
    </row>
    <row r="60" spans="1:13" ht="30" customHeight="1">
      <c r="A60" s="1241"/>
      <c r="B60" s="286" t="s">
        <v>979</v>
      </c>
      <c r="C60" s="1258" t="s">
        <v>980</v>
      </c>
      <c r="D60" s="1175"/>
      <c r="E60" s="1175"/>
      <c r="F60" s="1175"/>
      <c r="G60" s="1175"/>
      <c r="H60" s="1175"/>
      <c r="I60" s="1175"/>
      <c r="J60" s="1175"/>
      <c r="K60" s="1175"/>
      <c r="L60" s="1175"/>
      <c r="M60" s="1188"/>
    </row>
    <row r="61" spans="1:13" ht="30" customHeight="1">
      <c r="A61" s="1241"/>
      <c r="B61" s="287" t="s">
        <v>297</v>
      </c>
      <c r="C61" s="1258" t="s">
        <v>343</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1">
    <mergeCell ref="C61:M61"/>
    <mergeCell ref="C62:M62"/>
    <mergeCell ref="C49:M49"/>
    <mergeCell ref="C50:M50"/>
    <mergeCell ref="C51:M51"/>
    <mergeCell ref="C52:M52"/>
    <mergeCell ref="C53:M53"/>
    <mergeCell ref="C54:M54"/>
    <mergeCell ref="C55:M55"/>
    <mergeCell ref="C56:M56"/>
    <mergeCell ref="C57:M57"/>
    <mergeCell ref="C58:M58"/>
    <mergeCell ref="C59:M59"/>
    <mergeCell ref="C60:M60"/>
    <mergeCell ref="C2:M2"/>
    <mergeCell ref="C3:M3"/>
    <mergeCell ref="F4:G4"/>
    <mergeCell ref="C7:D7"/>
    <mergeCell ref="I7:M7"/>
    <mergeCell ref="L46:M47"/>
    <mergeCell ref="C11:M11"/>
    <mergeCell ref="C12:M12"/>
    <mergeCell ref="C14:D14"/>
    <mergeCell ref="F14:M14"/>
    <mergeCell ref="C15:M15"/>
    <mergeCell ref="C16:M16"/>
    <mergeCell ref="C17:M17"/>
    <mergeCell ref="C13:M13"/>
    <mergeCell ref="D41:E41"/>
    <mergeCell ref="F43:G43"/>
    <mergeCell ref="H43:I43"/>
    <mergeCell ref="F46:F47"/>
    <mergeCell ref="G46:J47"/>
    <mergeCell ref="C9:D9"/>
    <mergeCell ref="F9:G9"/>
    <mergeCell ref="I9:J9"/>
    <mergeCell ref="I10:J10"/>
    <mergeCell ref="J30:L30"/>
    <mergeCell ref="F10:G10"/>
    <mergeCell ref="C10:D10"/>
    <mergeCell ref="A16:A52"/>
    <mergeCell ref="A53:A58"/>
    <mergeCell ref="A59:A61"/>
    <mergeCell ref="A2:A15"/>
    <mergeCell ref="B14:B15"/>
    <mergeCell ref="B18:B24"/>
    <mergeCell ref="B25:B28"/>
    <mergeCell ref="B32:B34"/>
    <mergeCell ref="B35:B44"/>
    <mergeCell ref="B45:B48"/>
    <mergeCell ref="B8:B10"/>
  </mergeCells>
  <dataValidations count="1">
    <dataValidation type="list" allowBlank="1" showErrorMessage="1" sqref="I7" xr:uid="{00000000-0002-0000-0500-000003000000}">
      <formula1>INDIRECT($C$7)</formula1>
    </dataValidation>
  </dataValidations>
  <hyperlinks>
    <hyperlink ref="B2" location="'1.1.1. Bibliotecarios formados'!A1" display="Nombre del indicador" xr:uid="{00000000-0004-0000-0500-000000000000}"/>
    <hyperlink ref="C57" r:id="rId1" xr:uid="{00000000-0004-0000-05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500-000000000000}">
          <x14:formula1>
            <xm:f>Desplegables!$I$4:$I$18</xm:f>
          </x14:formula1>
          <xm:sqref>C7</xm:sqref>
        </x14:dataValidation>
        <x14:dataValidation type="list" allowBlank="1" showErrorMessage="1" xr:uid="{00000000-0002-0000-0500-000001000000}">
          <x14:formula1>
            <xm:f>Desplegables!$L$24:$L$39</xm:f>
          </x14:formula1>
          <xm:sqref>C14</xm:sqref>
        </x14:dataValidation>
        <x14:dataValidation type="list" allowBlank="1" showErrorMessage="1" xr:uid="{00000000-0002-0000-0500-000002000000}">
          <x14:formula1>
            <xm:f>Desplegables!$B$45:$B$46</xm:f>
          </x14:formula1>
          <xm:sqref>C4</xm:sqref>
        </x14:dataValidation>
        <x14:dataValidation type="list" allowBlank="1" showErrorMessage="1" xr:uid="{00000000-0002-0000-0500-000004000000}">
          <x14:formula1>
            <xm:f>Desplegables!$B$50:$B$52</xm:f>
          </x14:formula1>
          <xm:sqref>G46</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0000"/>
  </sheetPr>
  <dimension ref="A1:M58"/>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785"/>
      <c r="B1" s="786" t="s">
        <v>1596</v>
      </c>
      <c r="C1" s="787"/>
      <c r="D1" s="787"/>
      <c r="E1" s="1614" t="s">
        <v>1597</v>
      </c>
      <c r="F1" s="1367"/>
      <c r="G1" s="1615"/>
      <c r="H1" s="787"/>
      <c r="I1" s="787"/>
      <c r="J1" s="787"/>
      <c r="K1" s="787"/>
      <c r="L1" s="787"/>
      <c r="M1" s="788"/>
    </row>
    <row r="2" spans="1:13" ht="15.75" customHeight="1">
      <c r="A2" s="1605" t="s">
        <v>890</v>
      </c>
      <c r="B2" s="233" t="s">
        <v>891</v>
      </c>
      <c r="C2" s="1374" t="s">
        <v>723</v>
      </c>
      <c r="D2" s="1175"/>
      <c r="E2" s="1175"/>
      <c r="F2" s="1175"/>
      <c r="G2" s="1175"/>
      <c r="H2" s="1175"/>
      <c r="I2" s="1175"/>
      <c r="J2" s="1175"/>
      <c r="K2" s="1175"/>
      <c r="L2" s="1175"/>
      <c r="M2" s="1188"/>
    </row>
    <row r="3" spans="1:13" ht="15.75" customHeight="1">
      <c r="A3" s="1241"/>
      <c r="B3" s="790" t="s">
        <v>982</v>
      </c>
      <c r="C3" s="1297" t="s">
        <v>1497</v>
      </c>
      <c r="D3" s="1175"/>
      <c r="E3" s="1175"/>
      <c r="F3" s="1175"/>
      <c r="G3" s="1175"/>
      <c r="H3" s="1175"/>
      <c r="I3" s="1175"/>
      <c r="J3" s="1175"/>
      <c r="K3" s="1175"/>
      <c r="L3" s="1175"/>
      <c r="M3" s="1188"/>
    </row>
    <row r="4" spans="1:13" ht="33.75" customHeight="1">
      <c r="A4" s="1241"/>
      <c r="B4" s="680" t="s">
        <v>293</v>
      </c>
      <c r="C4" s="345" t="s">
        <v>93</v>
      </c>
      <c r="D4" s="345" t="s">
        <v>1489</v>
      </c>
      <c r="E4" s="68"/>
      <c r="F4" s="1302" t="s">
        <v>294</v>
      </c>
      <c r="G4" s="1188"/>
      <c r="H4" s="351">
        <v>27</v>
      </c>
      <c r="I4" s="1297" t="s">
        <v>1402</v>
      </c>
      <c r="J4" s="1175"/>
      <c r="K4" s="1175"/>
      <c r="L4" s="1175"/>
      <c r="M4" s="1188"/>
    </row>
    <row r="5" spans="1:13" ht="15.75" customHeight="1">
      <c r="A5" s="1241"/>
      <c r="B5" s="791" t="s">
        <v>898</v>
      </c>
      <c r="C5" s="1398" t="s">
        <v>1498</v>
      </c>
      <c r="D5" s="1175"/>
      <c r="E5" s="1175"/>
      <c r="F5" s="1175"/>
      <c r="G5" s="1175"/>
      <c r="H5" s="1175"/>
      <c r="I5" s="1175"/>
      <c r="J5" s="1175"/>
      <c r="K5" s="1175"/>
      <c r="L5" s="1175"/>
      <c r="M5" s="1188"/>
    </row>
    <row r="6" spans="1:13" ht="15.75" customHeight="1">
      <c r="A6" s="1241"/>
      <c r="B6" s="791" t="s">
        <v>900</v>
      </c>
      <c r="C6" s="1297" t="s">
        <v>1499</v>
      </c>
      <c r="D6" s="1175"/>
      <c r="E6" s="1175"/>
      <c r="F6" s="1175"/>
      <c r="G6" s="1175"/>
      <c r="H6" s="1175"/>
      <c r="I6" s="1175"/>
      <c r="J6" s="1175"/>
      <c r="K6" s="1175"/>
      <c r="L6" s="1175"/>
      <c r="M6" s="1188"/>
    </row>
    <row r="7" spans="1:13" ht="15.75" customHeight="1">
      <c r="A7" s="1241"/>
      <c r="B7" s="679" t="s">
        <v>902</v>
      </c>
      <c r="C7" s="1398" t="s">
        <v>35</v>
      </c>
      <c r="D7" s="1175"/>
      <c r="E7" s="1175"/>
      <c r="F7" s="1175"/>
      <c r="G7" s="1188"/>
      <c r="H7" s="610" t="s">
        <v>297</v>
      </c>
      <c r="I7" s="1478" t="s">
        <v>1551</v>
      </c>
      <c r="J7" s="1180"/>
      <c r="K7" s="1180"/>
      <c r="L7" s="1180"/>
      <c r="M7" s="1181"/>
    </row>
    <row r="8" spans="1:13" ht="15.75" customHeight="1">
      <c r="A8" s="1241"/>
      <c r="B8" s="1607" t="s">
        <v>903</v>
      </c>
      <c r="C8" s="68"/>
      <c r="D8" s="68"/>
      <c r="E8" s="68"/>
      <c r="F8" s="68"/>
      <c r="G8" s="68"/>
      <c r="H8" s="68"/>
      <c r="I8" s="68"/>
      <c r="J8" s="68"/>
      <c r="K8" s="68"/>
      <c r="L8" s="68"/>
      <c r="M8" s="68"/>
    </row>
    <row r="9" spans="1:13" ht="15.75" customHeight="1">
      <c r="A9" s="1241"/>
      <c r="B9" s="1241"/>
      <c r="C9" s="1383"/>
      <c r="D9" s="1181"/>
      <c r="E9" s="68"/>
      <c r="F9" s="1375"/>
      <c r="G9" s="1181"/>
      <c r="H9" s="68"/>
      <c r="I9" s="1375"/>
      <c r="J9" s="1181"/>
      <c r="K9" s="68"/>
      <c r="L9" s="68"/>
      <c r="M9" s="68"/>
    </row>
    <row r="10" spans="1:13" ht="15.75" customHeight="1">
      <c r="A10" s="1241"/>
      <c r="B10" s="1309"/>
      <c r="C10" s="1258" t="s">
        <v>1058</v>
      </c>
      <c r="D10" s="1188"/>
      <c r="E10" s="68"/>
      <c r="F10" s="1312" t="s">
        <v>1058</v>
      </c>
      <c r="G10" s="1188"/>
      <c r="H10" s="68"/>
      <c r="I10" s="1312" t="s">
        <v>1058</v>
      </c>
      <c r="J10" s="1188"/>
      <c r="K10" s="68"/>
      <c r="L10" s="68"/>
      <c r="M10" s="68"/>
    </row>
    <row r="11" spans="1:13" ht="46.5" customHeight="1">
      <c r="A11" s="1241"/>
      <c r="B11" s="790" t="s">
        <v>905</v>
      </c>
      <c r="C11" s="1297" t="s">
        <v>1598</v>
      </c>
      <c r="D11" s="1175"/>
      <c r="E11" s="1175"/>
      <c r="F11" s="1175"/>
      <c r="G11" s="1175"/>
      <c r="H11" s="1175"/>
      <c r="I11" s="1175"/>
      <c r="J11" s="1175"/>
      <c r="K11" s="1175"/>
      <c r="L11" s="1175"/>
      <c r="M11" s="1188"/>
    </row>
    <row r="12" spans="1:13" ht="30" customHeight="1">
      <c r="A12" s="1241"/>
      <c r="B12" s="790" t="s">
        <v>985</v>
      </c>
      <c r="C12" s="1297" t="s">
        <v>1599</v>
      </c>
      <c r="D12" s="1175"/>
      <c r="E12" s="1175"/>
      <c r="F12" s="1175"/>
      <c r="G12" s="1175"/>
      <c r="H12" s="1175"/>
      <c r="I12" s="1175"/>
      <c r="J12" s="1175"/>
      <c r="K12" s="1175"/>
      <c r="L12" s="1175"/>
      <c r="M12" s="1188"/>
    </row>
    <row r="13" spans="1:13" ht="31.5" customHeight="1">
      <c r="A13" s="1241"/>
      <c r="B13" s="790" t="s">
        <v>987</v>
      </c>
      <c r="C13" s="1258" t="s">
        <v>1600</v>
      </c>
      <c r="D13" s="1175"/>
      <c r="E13" s="1175"/>
      <c r="F13" s="1175"/>
      <c r="G13" s="1175"/>
      <c r="H13" s="1175"/>
      <c r="I13" s="1175"/>
      <c r="J13" s="1175"/>
      <c r="K13" s="1175"/>
      <c r="L13" s="1175"/>
      <c r="M13" s="1188"/>
    </row>
    <row r="14" spans="1:13" ht="42" customHeight="1">
      <c r="A14" s="1241"/>
      <c r="B14" s="792" t="s">
        <v>989</v>
      </c>
      <c r="C14" s="1312" t="s">
        <v>67</v>
      </c>
      <c r="D14" s="1188"/>
      <c r="E14" s="377" t="s">
        <v>108</v>
      </c>
      <c r="F14" s="1297" t="s">
        <v>725</v>
      </c>
      <c r="G14" s="1175"/>
      <c r="H14" s="1175"/>
      <c r="I14" s="1175"/>
      <c r="J14" s="1175"/>
      <c r="K14" s="1175"/>
      <c r="L14" s="1175"/>
      <c r="M14" s="1188"/>
    </row>
    <row r="15" spans="1:13" ht="15.75" customHeight="1">
      <c r="A15" s="1608" t="s">
        <v>238</v>
      </c>
      <c r="B15" s="790" t="s">
        <v>282</v>
      </c>
      <c r="C15" s="1297" t="s">
        <v>518</v>
      </c>
      <c r="D15" s="1175"/>
      <c r="E15" s="1175"/>
      <c r="F15" s="1175"/>
      <c r="G15" s="1175"/>
      <c r="H15" s="1175"/>
      <c r="I15" s="1175"/>
      <c r="J15" s="1175"/>
      <c r="K15" s="1175"/>
      <c r="L15" s="1175"/>
      <c r="M15" s="1188"/>
    </row>
    <row r="16" spans="1:13" ht="15.75" customHeight="1">
      <c r="A16" s="1241"/>
      <c r="B16" s="790" t="s">
        <v>990</v>
      </c>
      <c r="C16" s="1398" t="s">
        <v>724</v>
      </c>
      <c r="D16" s="1175"/>
      <c r="E16" s="1175"/>
      <c r="F16" s="1175"/>
      <c r="G16" s="1175"/>
      <c r="H16" s="1175"/>
      <c r="I16" s="1175"/>
      <c r="J16" s="1175"/>
      <c r="K16" s="1175"/>
      <c r="L16" s="1175"/>
      <c r="M16" s="1188"/>
    </row>
    <row r="17" spans="1:13" ht="15.75" customHeight="1">
      <c r="A17" s="1241"/>
      <c r="B17" s="1613"/>
      <c r="C17" s="717" t="s">
        <v>909</v>
      </c>
      <c r="D17" s="68"/>
      <c r="E17" s="801" t="s">
        <v>910</v>
      </c>
      <c r="F17" s="68"/>
      <c r="G17" s="801" t="s">
        <v>911</v>
      </c>
      <c r="H17" s="68"/>
      <c r="I17" s="801" t="s">
        <v>912</v>
      </c>
      <c r="J17" s="68"/>
      <c r="K17" s="371"/>
      <c r="L17" s="371"/>
      <c r="M17" s="372"/>
    </row>
    <row r="18" spans="1:13" ht="15.75" customHeight="1">
      <c r="A18" s="1241"/>
      <c r="B18" s="1245"/>
      <c r="C18" s="340" t="s">
        <v>913</v>
      </c>
      <c r="D18" s="68"/>
      <c r="E18" s="342" t="s">
        <v>914</v>
      </c>
      <c r="F18" s="68"/>
      <c r="G18" s="342" t="s">
        <v>915</v>
      </c>
      <c r="H18" s="68"/>
      <c r="I18" s="140"/>
      <c r="J18" s="140"/>
      <c r="K18" s="140"/>
      <c r="L18" s="140"/>
      <c r="M18" s="374"/>
    </row>
    <row r="19" spans="1:13" ht="15.75" customHeight="1">
      <c r="A19" s="1241"/>
      <c r="B19" s="1245"/>
      <c r="C19" s="340" t="s">
        <v>916</v>
      </c>
      <c r="D19" s="68"/>
      <c r="E19" s="342" t="s">
        <v>917</v>
      </c>
      <c r="F19" s="68"/>
      <c r="G19" s="140"/>
      <c r="H19" s="140"/>
      <c r="I19" s="140"/>
      <c r="J19" s="140"/>
      <c r="K19" s="140"/>
      <c r="L19" s="140"/>
      <c r="M19" s="374"/>
    </row>
    <row r="20" spans="1:13" ht="15.75" customHeight="1">
      <c r="A20" s="1241"/>
      <c r="B20" s="1246"/>
      <c r="C20" s="363" t="s">
        <v>105</v>
      </c>
      <c r="D20" s="345" t="s">
        <v>918</v>
      </c>
      <c r="E20" s="358" t="s">
        <v>919</v>
      </c>
      <c r="F20" s="375" t="s">
        <v>1601</v>
      </c>
      <c r="G20" s="375"/>
      <c r="H20" s="375"/>
      <c r="I20" s="375"/>
      <c r="J20" s="375"/>
      <c r="K20" s="375"/>
      <c r="L20" s="375"/>
      <c r="M20" s="376"/>
    </row>
    <row r="21" spans="1:13" ht="15.75" customHeight="1">
      <c r="A21" s="1241"/>
      <c r="B21" s="1607" t="s">
        <v>921</v>
      </c>
      <c r="C21" s="369"/>
      <c r="D21" s="371"/>
      <c r="E21" s="371"/>
      <c r="F21" s="371"/>
      <c r="G21" s="371"/>
      <c r="H21" s="371"/>
      <c r="I21" s="371"/>
      <c r="J21" s="371"/>
      <c r="K21" s="371"/>
      <c r="L21" s="371"/>
      <c r="M21" s="372"/>
    </row>
    <row r="22" spans="1:13" ht="15.75" customHeight="1">
      <c r="A22" s="1241"/>
      <c r="B22" s="1241"/>
      <c r="C22" s="340" t="s">
        <v>922</v>
      </c>
      <c r="D22" s="68"/>
      <c r="E22" s="140"/>
      <c r="F22" s="342" t="s">
        <v>923</v>
      </c>
      <c r="G22" s="68"/>
      <c r="H22" s="140"/>
      <c r="I22" s="342" t="s">
        <v>924</v>
      </c>
      <c r="J22" s="68" t="s">
        <v>918</v>
      </c>
      <c r="K22" s="140"/>
      <c r="L22" s="140"/>
      <c r="M22" s="374"/>
    </row>
    <row r="23" spans="1:13" ht="15.75" customHeight="1">
      <c r="A23" s="1241"/>
      <c r="B23" s="1241"/>
      <c r="C23" s="340" t="s">
        <v>925</v>
      </c>
      <c r="D23" s="68"/>
      <c r="E23" s="140"/>
      <c r="F23" s="342" t="s">
        <v>926</v>
      </c>
      <c r="G23" s="68"/>
      <c r="H23" s="140"/>
      <c r="I23" s="140"/>
      <c r="J23" s="140"/>
      <c r="K23" s="140"/>
      <c r="L23" s="140"/>
      <c r="M23" s="374"/>
    </row>
    <row r="24" spans="1:13" ht="15.75" customHeight="1">
      <c r="A24" s="1241"/>
      <c r="B24" s="1309"/>
      <c r="C24" s="379"/>
      <c r="D24" s="140"/>
      <c r="E24" s="140"/>
      <c r="F24" s="140"/>
      <c r="G24" s="140"/>
      <c r="H24" s="140"/>
      <c r="I24" s="140"/>
      <c r="J24" s="140"/>
      <c r="K24" s="140"/>
      <c r="L24" s="140"/>
      <c r="M24" s="374"/>
    </row>
    <row r="25" spans="1:13" ht="15.75" customHeight="1">
      <c r="A25" s="1241"/>
      <c r="B25" s="802" t="s">
        <v>928</v>
      </c>
      <c r="C25" s="369"/>
      <c r="D25" s="371"/>
      <c r="E25" s="371"/>
      <c r="F25" s="371"/>
      <c r="G25" s="371"/>
      <c r="H25" s="371"/>
      <c r="I25" s="371"/>
      <c r="J25" s="371"/>
      <c r="K25" s="371"/>
      <c r="L25" s="371"/>
      <c r="M25" s="372"/>
    </row>
    <row r="26" spans="1:13" ht="15.75" customHeight="1">
      <c r="A26" s="1241"/>
      <c r="B26" s="690"/>
      <c r="C26" s="340" t="s">
        <v>929</v>
      </c>
      <c r="D26" s="803">
        <v>2278431</v>
      </c>
      <c r="E26" s="140"/>
      <c r="F26" s="210" t="s">
        <v>930</v>
      </c>
      <c r="G26" s="149">
        <v>2022</v>
      </c>
      <c r="H26" s="140"/>
      <c r="I26" s="210" t="s">
        <v>931</v>
      </c>
      <c r="J26" s="68" t="s">
        <v>1212</v>
      </c>
      <c r="K26" s="140"/>
      <c r="L26" s="140"/>
      <c r="M26" s="374"/>
    </row>
    <row r="27" spans="1:13" ht="15.75" customHeight="1">
      <c r="A27" s="1241"/>
      <c r="B27" s="804"/>
      <c r="C27" s="379"/>
      <c r="D27" s="140"/>
      <c r="E27" s="140"/>
      <c r="F27" s="140"/>
      <c r="G27" s="140"/>
      <c r="H27" s="140"/>
      <c r="I27" s="140"/>
      <c r="J27" s="140"/>
      <c r="K27" s="140"/>
      <c r="L27" s="140"/>
      <c r="M27" s="374"/>
    </row>
    <row r="28" spans="1:13" ht="15.75" customHeight="1">
      <c r="A28" s="1241"/>
      <c r="B28" s="1607" t="s">
        <v>933</v>
      </c>
      <c r="C28" s="383"/>
      <c r="D28" s="384"/>
      <c r="E28" s="384"/>
      <c r="F28" s="384"/>
      <c r="G28" s="384"/>
      <c r="H28" s="384"/>
      <c r="I28" s="384"/>
      <c r="J28" s="384"/>
      <c r="K28" s="384"/>
      <c r="L28" s="371"/>
      <c r="M28" s="372"/>
    </row>
    <row r="29" spans="1:13" ht="15.75" customHeight="1">
      <c r="A29" s="1241"/>
      <c r="B29" s="1241"/>
      <c r="C29" s="331" t="s">
        <v>934</v>
      </c>
      <c r="D29" s="805">
        <v>2023</v>
      </c>
      <c r="E29" s="386"/>
      <c r="F29" s="140" t="s">
        <v>935</v>
      </c>
      <c r="G29" s="200" t="s">
        <v>936</v>
      </c>
      <c r="H29" s="386"/>
      <c r="I29" s="140"/>
      <c r="J29" s="386"/>
      <c r="K29" s="386"/>
      <c r="L29" s="140"/>
      <c r="M29" s="374"/>
    </row>
    <row r="30" spans="1:13" ht="15.75" customHeight="1">
      <c r="A30" s="1241"/>
      <c r="B30" s="1309"/>
      <c r="C30" s="387"/>
      <c r="D30" s="388"/>
      <c r="E30" s="389"/>
      <c r="F30" s="375"/>
      <c r="G30" s="389"/>
      <c r="H30" s="389"/>
      <c r="I30" s="375"/>
      <c r="J30" s="389"/>
      <c r="K30" s="389"/>
      <c r="L30" s="375"/>
      <c r="M30" s="376"/>
    </row>
    <row r="31" spans="1:13" ht="15.75" customHeight="1">
      <c r="A31" s="1241"/>
      <c r="B31" s="1607" t="s">
        <v>937</v>
      </c>
      <c r="C31" s="379"/>
      <c r="D31" s="140"/>
      <c r="E31" s="140"/>
      <c r="F31" s="140"/>
      <c r="G31" s="140"/>
      <c r="H31" s="140"/>
      <c r="I31" s="140"/>
      <c r="J31" s="140"/>
      <c r="K31" s="140"/>
      <c r="L31" s="140"/>
      <c r="M31" s="374"/>
    </row>
    <row r="32" spans="1:13" ht="15.75" customHeight="1">
      <c r="A32" s="1241"/>
      <c r="B32" s="1241"/>
      <c r="C32" s="379"/>
      <c r="D32" s="140"/>
      <c r="E32" s="140"/>
      <c r="F32" s="140" t="s">
        <v>938</v>
      </c>
      <c r="G32" s="140"/>
      <c r="H32" s="140" t="s">
        <v>939</v>
      </c>
      <c r="I32" s="140"/>
      <c r="J32" s="140" t="s">
        <v>940</v>
      </c>
      <c r="K32" s="140"/>
      <c r="L32" s="140" t="s">
        <v>941</v>
      </c>
      <c r="M32" s="374"/>
    </row>
    <row r="33" spans="1:13" ht="15.75" customHeight="1">
      <c r="A33" s="1241"/>
      <c r="B33" s="1241"/>
      <c r="C33" s="379"/>
      <c r="D33" s="806"/>
      <c r="E33" s="391"/>
      <c r="F33" s="807">
        <v>2312607.4649999999</v>
      </c>
      <c r="G33" s="664">
        <v>2023</v>
      </c>
      <c r="H33" s="807">
        <v>2347296.5769749996</v>
      </c>
      <c r="I33" s="664">
        <v>2024</v>
      </c>
      <c r="J33" s="807">
        <v>2382506.0256296247</v>
      </c>
      <c r="K33" s="664">
        <v>2025</v>
      </c>
      <c r="L33" s="807">
        <v>2418243.6160140689</v>
      </c>
      <c r="M33" s="664">
        <v>2026</v>
      </c>
    </row>
    <row r="34" spans="1:13" ht="15.75" customHeight="1">
      <c r="A34" s="1241"/>
      <c r="B34" s="1241"/>
      <c r="C34" s="379"/>
      <c r="D34" s="140" t="s">
        <v>942</v>
      </c>
      <c r="E34" s="140"/>
      <c r="F34" s="140" t="s">
        <v>943</v>
      </c>
      <c r="G34" s="140"/>
      <c r="H34" s="140" t="s">
        <v>944</v>
      </c>
      <c r="I34" s="140"/>
      <c r="J34" s="140" t="s">
        <v>945</v>
      </c>
      <c r="K34" s="140"/>
      <c r="L34" s="140" t="s">
        <v>946</v>
      </c>
      <c r="M34" s="374"/>
    </row>
    <row r="35" spans="1:13" ht="15.75" customHeight="1">
      <c r="A35" s="1241"/>
      <c r="B35" s="1241"/>
      <c r="C35" s="379"/>
      <c r="D35" s="808">
        <v>2454517.27025428</v>
      </c>
      <c r="E35" s="664">
        <v>2027</v>
      </c>
      <c r="F35" s="808">
        <v>2491335.0293080942</v>
      </c>
      <c r="G35" s="664">
        <v>2028</v>
      </c>
      <c r="H35" s="808">
        <v>2528705.0547477156</v>
      </c>
      <c r="I35" s="664">
        <v>2029</v>
      </c>
      <c r="J35" s="808">
        <v>2566635.6305689313</v>
      </c>
      <c r="K35" s="664">
        <v>2030</v>
      </c>
      <c r="L35" s="808">
        <v>2605135.1650274652</v>
      </c>
      <c r="M35" s="664">
        <v>2031</v>
      </c>
    </row>
    <row r="36" spans="1:13" ht="15.75" customHeight="1">
      <c r="A36" s="1241"/>
      <c r="B36" s="1241"/>
      <c r="C36" s="379"/>
      <c r="D36" s="140" t="s">
        <v>947</v>
      </c>
      <c r="E36" s="140"/>
      <c r="F36" s="140" t="s">
        <v>948</v>
      </c>
      <c r="G36" s="140"/>
      <c r="H36" s="140" t="s">
        <v>949</v>
      </c>
      <c r="I36" s="140"/>
      <c r="J36" s="140" t="s">
        <v>950</v>
      </c>
      <c r="K36" s="140"/>
      <c r="L36" s="140" t="s">
        <v>951</v>
      </c>
      <c r="M36" s="374"/>
    </row>
    <row r="37" spans="1:13" ht="15.75" customHeight="1">
      <c r="A37" s="1241"/>
      <c r="B37" s="1241"/>
      <c r="C37" s="379"/>
      <c r="D37" s="808">
        <v>2644212.1925028772</v>
      </c>
      <c r="E37" s="664">
        <v>2032</v>
      </c>
      <c r="F37" s="808">
        <v>2683875.3753904202</v>
      </c>
      <c r="G37" s="664">
        <v>2033</v>
      </c>
      <c r="H37" s="807">
        <v>2724133.5060212766</v>
      </c>
      <c r="I37" s="664">
        <v>2034</v>
      </c>
      <c r="J37" s="808">
        <v>2764995.5086115957</v>
      </c>
      <c r="K37" s="664">
        <v>2035</v>
      </c>
      <c r="L37" s="808">
        <v>2806470.4412407698</v>
      </c>
      <c r="M37" s="664">
        <v>2036</v>
      </c>
    </row>
    <row r="38" spans="1:13" ht="15.75" customHeight="1">
      <c r="A38" s="1241"/>
      <c r="B38" s="1241"/>
      <c r="C38" s="379"/>
      <c r="D38" s="140" t="s">
        <v>952</v>
      </c>
      <c r="E38" s="140"/>
      <c r="F38" s="140" t="s">
        <v>953</v>
      </c>
      <c r="G38" s="140"/>
      <c r="H38" s="140" t="s">
        <v>954</v>
      </c>
      <c r="I38" s="140"/>
      <c r="J38" s="140" t="s">
        <v>955</v>
      </c>
      <c r="K38" s="140"/>
      <c r="L38" s="140" t="s">
        <v>957</v>
      </c>
      <c r="M38" s="374"/>
    </row>
    <row r="39" spans="1:13" ht="15.75" customHeight="1">
      <c r="A39" s="1241"/>
      <c r="B39" s="1241"/>
      <c r="C39" s="379"/>
      <c r="D39" s="808">
        <v>2848567.4978593811</v>
      </c>
      <c r="E39" s="664">
        <v>2037</v>
      </c>
      <c r="F39" s="807">
        <v>2891296.0103272717</v>
      </c>
      <c r="G39" s="809">
        <v>2038</v>
      </c>
      <c r="H39" s="808">
        <v>2934665.4504821808</v>
      </c>
      <c r="I39" s="809">
        <v>2039</v>
      </c>
      <c r="J39" s="808">
        <v>2978685.4322394137</v>
      </c>
      <c r="K39" s="664">
        <v>2040</v>
      </c>
      <c r="L39" s="808">
        <v>2978685.4322394137</v>
      </c>
      <c r="M39" s="374"/>
    </row>
    <row r="40" spans="1:13" ht="15.75" customHeight="1">
      <c r="A40" s="1241"/>
      <c r="B40" s="1241"/>
      <c r="C40" s="379"/>
      <c r="D40" s="394"/>
      <c r="E40" s="140"/>
      <c r="F40" s="394"/>
      <c r="G40" s="140"/>
      <c r="H40" s="394"/>
      <c r="I40" s="140"/>
      <c r="J40" s="394"/>
      <c r="K40" s="140"/>
      <c r="L40" s="394"/>
      <c r="M40" s="374"/>
    </row>
    <row r="41" spans="1:13" ht="18" customHeight="1">
      <c r="A41" s="1241"/>
      <c r="B41" s="1607" t="s">
        <v>958</v>
      </c>
      <c r="C41" s="369"/>
      <c r="D41" s="371"/>
      <c r="E41" s="371"/>
      <c r="F41" s="371"/>
      <c r="G41" s="371"/>
      <c r="H41" s="371"/>
      <c r="I41" s="371"/>
      <c r="J41" s="371"/>
      <c r="K41" s="371"/>
      <c r="L41" s="371"/>
      <c r="M41" s="372"/>
    </row>
    <row r="42" spans="1:13" ht="15.75" customHeight="1">
      <c r="A42" s="1241"/>
      <c r="B42" s="1241"/>
      <c r="C42" s="379"/>
      <c r="D42" s="810" t="s">
        <v>93</v>
      </c>
      <c r="E42" s="811" t="s">
        <v>95</v>
      </c>
      <c r="F42" s="1611" t="s">
        <v>959</v>
      </c>
      <c r="G42" s="1306" t="s">
        <v>103</v>
      </c>
      <c r="H42" s="1183"/>
      <c r="I42" s="1183"/>
      <c r="J42" s="1234"/>
      <c r="K42" s="813" t="s">
        <v>960</v>
      </c>
      <c r="L42" s="1612"/>
      <c r="M42" s="1260"/>
    </row>
    <row r="43" spans="1:13" ht="15.75" customHeight="1">
      <c r="A43" s="1241"/>
      <c r="B43" s="1241"/>
      <c r="C43" s="379"/>
      <c r="D43" s="248" t="s">
        <v>918</v>
      </c>
      <c r="E43" s="375"/>
      <c r="F43" s="1181"/>
      <c r="G43" s="1235"/>
      <c r="H43" s="1180"/>
      <c r="I43" s="1180"/>
      <c r="J43" s="1181"/>
      <c r="K43" s="723"/>
      <c r="L43" s="1252"/>
      <c r="M43" s="1260"/>
    </row>
    <row r="44" spans="1:13" ht="15.75" customHeight="1">
      <c r="A44" s="1241"/>
      <c r="B44" s="1309"/>
      <c r="C44" s="387"/>
      <c r="D44" s="375"/>
      <c r="E44" s="375"/>
      <c r="F44" s="375"/>
      <c r="G44" s="375"/>
      <c r="H44" s="375"/>
      <c r="I44" s="375"/>
      <c r="J44" s="375"/>
      <c r="K44" s="375"/>
      <c r="L44" s="375"/>
      <c r="M44" s="376"/>
    </row>
    <row r="45" spans="1:13" ht="63.75" customHeight="1">
      <c r="A45" s="1241"/>
      <c r="B45" s="790" t="s">
        <v>961</v>
      </c>
      <c r="C45" s="1300" t="s">
        <v>1602</v>
      </c>
      <c r="D45" s="1180"/>
      <c r="E45" s="1180"/>
      <c r="F45" s="1180"/>
      <c r="G45" s="1180"/>
      <c r="H45" s="1180"/>
      <c r="I45" s="1180"/>
      <c r="J45" s="1180"/>
      <c r="K45" s="1180"/>
      <c r="L45" s="1180"/>
      <c r="M45" s="1181"/>
    </row>
    <row r="46" spans="1:13" ht="15.75" customHeight="1">
      <c r="A46" s="1241"/>
      <c r="B46" s="790" t="s">
        <v>996</v>
      </c>
      <c r="C46" s="1398" t="s">
        <v>1212</v>
      </c>
      <c r="D46" s="1175"/>
      <c r="E46" s="1175"/>
      <c r="F46" s="1175"/>
      <c r="G46" s="1175"/>
      <c r="H46" s="1175"/>
      <c r="I46" s="1175"/>
      <c r="J46" s="1175"/>
      <c r="K46" s="1175"/>
      <c r="L46" s="1175"/>
      <c r="M46" s="1188"/>
    </row>
    <row r="47" spans="1:13" ht="15.75" customHeight="1">
      <c r="A47" s="1241"/>
      <c r="B47" s="790" t="s">
        <v>965</v>
      </c>
      <c r="C47" s="1398" t="s">
        <v>1243</v>
      </c>
      <c r="D47" s="1175"/>
      <c r="E47" s="1175"/>
      <c r="F47" s="1175"/>
      <c r="G47" s="1175"/>
      <c r="H47" s="1175"/>
      <c r="I47" s="1175"/>
      <c r="J47" s="1175"/>
      <c r="K47" s="1175"/>
      <c r="L47" s="1175"/>
      <c r="M47" s="1188"/>
    </row>
    <row r="48" spans="1:13" ht="15.75" customHeight="1">
      <c r="A48" s="1241"/>
      <c r="B48" s="790" t="s">
        <v>966</v>
      </c>
      <c r="C48" s="1398">
        <v>2022</v>
      </c>
      <c r="D48" s="1175"/>
      <c r="E48" s="1175"/>
      <c r="F48" s="1175"/>
      <c r="G48" s="1175"/>
      <c r="H48" s="1175"/>
      <c r="I48" s="1175"/>
      <c r="J48" s="1175"/>
      <c r="K48" s="1175"/>
      <c r="L48" s="1175"/>
      <c r="M48" s="1188"/>
    </row>
    <row r="49" spans="1:13" ht="15.75" customHeight="1">
      <c r="A49" s="1605" t="s">
        <v>250</v>
      </c>
      <c r="B49" s="633" t="s">
        <v>968</v>
      </c>
      <c r="C49" s="1297" t="s">
        <v>498</v>
      </c>
      <c r="D49" s="1175"/>
      <c r="E49" s="1175"/>
      <c r="F49" s="1175"/>
      <c r="G49" s="1175"/>
      <c r="H49" s="1175"/>
      <c r="I49" s="1175"/>
      <c r="J49" s="1175"/>
      <c r="K49" s="1175"/>
      <c r="L49" s="1175"/>
      <c r="M49" s="1188"/>
    </row>
    <row r="50" spans="1:13" ht="15.75" customHeight="1">
      <c r="A50" s="1241"/>
      <c r="B50" s="633" t="s">
        <v>969</v>
      </c>
      <c r="C50" s="1297" t="s">
        <v>970</v>
      </c>
      <c r="D50" s="1175"/>
      <c r="E50" s="1175"/>
      <c r="F50" s="1175"/>
      <c r="G50" s="1175"/>
      <c r="H50" s="1175"/>
      <c r="I50" s="1175"/>
      <c r="J50" s="1175"/>
      <c r="K50" s="1175"/>
      <c r="L50" s="1175"/>
      <c r="M50" s="1188"/>
    </row>
    <row r="51" spans="1:13" ht="15.75" customHeight="1">
      <c r="A51" s="1241"/>
      <c r="B51" s="633" t="s">
        <v>971</v>
      </c>
      <c r="C51" s="1297" t="s">
        <v>60</v>
      </c>
      <c r="D51" s="1175"/>
      <c r="E51" s="1175"/>
      <c r="F51" s="1175"/>
      <c r="G51" s="1175"/>
      <c r="H51" s="1175"/>
      <c r="I51" s="1175"/>
      <c r="J51" s="1175"/>
      <c r="K51" s="1175"/>
      <c r="L51" s="1175"/>
      <c r="M51" s="1188"/>
    </row>
    <row r="52" spans="1:13" ht="15.75" customHeight="1">
      <c r="A52" s="1241"/>
      <c r="B52" s="633" t="s">
        <v>972</v>
      </c>
      <c r="C52" s="1297" t="s">
        <v>377</v>
      </c>
      <c r="D52" s="1175"/>
      <c r="E52" s="1175"/>
      <c r="F52" s="1175"/>
      <c r="G52" s="1175"/>
      <c r="H52" s="1175"/>
      <c r="I52" s="1175"/>
      <c r="J52" s="1175"/>
      <c r="K52" s="1175"/>
      <c r="L52" s="1175"/>
      <c r="M52" s="1188"/>
    </row>
    <row r="53" spans="1:13" ht="15.75" customHeight="1">
      <c r="A53" s="1241"/>
      <c r="B53" s="633" t="s">
        <v>973</v>
      </c>
      <c r="C53" s="1311" t="s">
        <v>499</v>
      </c>
      <c r="D53" s="1175"/>
      <c r="E53" s="1175"/>
      <c r="F53" s="1175"/>
      <c r="G53" s="1175"/>
      <c r="H53" s="1175"/>
      <c r="I53" s="1175"/>
      <c r="J53" s="1175"/>
      <c r="K53" s="1175"/>
      <c r="L53" s="1175"/>
      <c r="M53" s="1188"/>
    </row>
    <row r="54" spans="1:13" ht="15.75" customHeight="1">
      <c r="A54" s="1243"/>
      <c r="B54" s="633" t="s">
        <v>974</v>
      </c>
      <c r="C54" s="1297" t="s">
        <v>975</v>
      </c>
      <c r="D54" s="1175"/>
      <c r="E54" s="1175"/>
      <c r="F54" s="1175"/>
      <c r="G54" s="1175"/>
      <c r="H54" s="1175"/>
      <c r="I54" s="1175"/>
      <c r="J54" s="1175"/>
      <c r="K54" s="1175"/>
      <c r="L54" s="1175"/>
      <c r="M54" s="1188"/>
    </row>
    <row r="55" spans="1:13" ht="15.75" customHeight="1">
      <c r="A55" s="1605" t="s">
        <v>976</v>
      </c>
      <c r="B55" s="798" t="s">
        <v>977</v>
      </c>
      <c r="C55" s="1297" t="s">
        <v>1603</v>
      </c>
      <c r="D55" s="1175"/>
      <c r="E55" s="1175"/>
      <c r="F55" s="1175"/>
      <c r="G55" s="1175"/>
      <c r="H55" s="1175"/>
      <c r="I55" s="1175"/>
      <c r="J55" s="1175"/>
      <c r="K55" s="1175"/>
      <c r="L55" s="1175"/>
      <c r="M55" s="1188"/>
    </row>
    <row r="56" spans="1:13" ht="30" customHeight="1">
      <c r="A56" s="1241"/>
      <c r="B56" s="798" t="s">
        <v>979</v>
      </c>
      <c r="C56" s="1297" t="s">
        <v>980</v>
      </c>
      <c r="D56" s="1175"/>
      <c r="E56" s="1175"/>
      <c r="F56" s="1175"/>
      <c r="G56" s="1175"/>
      <c r="H56" s="1175"/>
      <c r="I56" s="1175"/>
      <c r="J56" s="1175"/>
      <c r="K56" s="1175"/>
      <c r="L56" s="1175"/>
      <c r="M56" s="1188"/>
    </row>
    <row r="57" spans="1:13" ht="30" customHeight="1">
      <c r="A57" s="1241"/>
      <c r="B57" s="799" t="s">
        <v>297</v>
      </c>
      <c r="C57" s="1297" t="s">
        <v>376</v>
      </c>
      <c r="D57" s="1175"/>
      <c r="E57" s="1175"/>
      <c r="F57" s="1175"/>
      <c r="G57" s="1175"/>
      <c r="H57" s="1175"/>
      <c r="I57" s="1175"/>
      <c r="J57" s="1175"/>
      <c r="K57" s="1175"/>
      <c r="L57" s="1175"/>
      <c r="M57" s="1188"/>
    </row>
    <row r="58" spans="1:13" ht="15.75" customHeight="1">
      <c r="A58" s="800" t="s">
        <v>254</v>
      </c>
      <c r="B58" s="685"/>
      <c r="C58" s="1609"/>
      <c r="D58" s="1175"/>
      <c r="E58" s="1175"/>
      <c r="F58" s="1175"/>
      <c r="G58" s="1175"/>
      <c r="H58" s="1175"/>
      <c r="I58" s="1175"/>
      <c r="J58" s="1175"/>
      <c r="K58" s="1175"/>
      <c r="L58" s="1175"/>
      <c r="M58" s="1188"/>
    </row>
  </sheetData>
  <mergeCells count="49">
    <mergeCell ref="C56:M56"/>
    <mergeCell ref="C57:M57"/>
    <mergeCell ref="C58:M58"/>
    <mergeCell ref="A49:A54"/>
    <mergeCell ref="A55:A57"/>
    <mergeCell ref="C51:M51"/>
    <mergeCell ref="C52:M52"/>
    <mergeCell ref="C53:M53"/>
    <mergeCell ref="C54:M54"/>
    <mergeCell ref="C55:M55"/>
    <mergeCell ref="C49:M49"/>
    <mergeCell ref="C50:M50"/>
    <mergeCell ref="E1:G1"/>
    <mergeCell ref="A2:A14"/>
    <mergeCell ref="C2:M2"/>
    <mergeCell ref="C3:M3"/>
    <mergeCell ref="F4:G4"/>
    <mergeCell ref="I4:M4"/>
    <mergeCell ref="C5:M5"/>
    <mergeCell ref="C13:M13"/>
    <mergeCell ref="C14:D14"/>
    <mergeCell ref="F14:M14"/>
    <mergeCell ref="A15:A48"/>
    <mergeCell ref="B17:B20"/>
    <mergeCell ref="B21:B24"/>
    <mergeCell ref="B28:B30"/>
    <mergeCell ref="C6:M6"/>
    <mergeCell ref="C7:G7"/>
    <mergeCell ref="I7:M7"/>
    <mergeCell ref="F9:G9"/>
    <mergeCell ref="I9:J9"/>
    <mergeCell ref="F10:G10"/>
    <mergeCell ref="I10:J10"/>
    <mergeCell ref="C11:M11"/>
    <mergeCell ref="C12:M12"/>
    <mergeCell ref="B8:B10"/>
    <mergeCell ref="C9:D9"/>
    <mergeCell ref="C10:D10"/>
    <mergeCell ref="C15:M15"/>
    <mergeCell ref="C16:M16"/>
    <mergeCell ref="C47:M47"/>
    <mergeCell ref="C48:M48"/>
    <mergeCell ref="B31:B40"/>
    <mergeCell ref="B41:B44"/>
    <mergeCell ref="F42:F43"/>
    <mergeCell ref="G42:J43"/>
    <mergeCell ref="L42:M43"/>
    <mergeCell ref="C45:M45"/>
    <mergeCell ref="C46:M46"/>
  </mergeCells>
  <dataValidations count="1">
    <dataValidation type="list" allowBlank="1" showErrorMessage="1" sqref="I7" xr:uid="{00000000-0002-0000-3B00-000000000000}">
      <formula1>INDIRECT($C$7)</formula1>
    </dataValidation>
  </dataValidations>
  <hyperlinks>
    <hyperlink ref="B2" location="'Plan de acción'!A1" display="Nombre del indicador" xr:uid="{00000000-0004-0000-3B00-000000000000}"/>
    <hyperlink ref="C53" r:id="rId1" xr:uid="{00000000-0004-0000-3B00-000001000000}"/>
  </hyperlinks>
  <pageMargins left="0.7" right="0.7" top="0.75" bottom="0.75" header="0" footer="0"/>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0070C0"/>
  </sheetPr>
  <dimension ref="A1:S59"/>
  <sheetViews>
    <sheetView topLeftCell="B51" workbookViewId="0">
      <selection activeCell="F66" sqref="F66"/>
    </sheetView>
  </sheetViews>
  <sheetFormatPr baseColWidth="10" defaultColWidth="14.42578125" defaultRowHeight="15" customHeight="1"/>
  <cols>
    <col min="1" max="1" width="25.140625" style="1131" customWidth="1"/>
    <col min="2" max="2" width="39.140625" style="1131" customWidth="1"/>
    <col min="3" max="13" width="11.42578125" style="1131" customWidth="1"/>
    <col min="14" max="26" width="10.7109375" style="1131" customWidth="1"/>
    <col min="27" max="16384" width="14.42578125" style="1131"/>
  </cols>
  <sheetData>
    <row r="1" spans="1:19" ht="15.75" customHeight="1" thickBot="1">
      <c r="A1" s="1126"/>
      <c r="B1" s="1127" t="s">
        <v>1604</v>
      </c>
      <c r="C1" s="1128"/>
      <c r="D1" s="1128"/>
      <c r="E1" s="1128"/>
      <c r="F1" s="1128"/>
      <c r="G1" s="1128"/>
      <c r="H1" s="1128"/>
      <c r="I1" s="1128"/>
      <c r="J1" s="1128"/>
      <c r="K1" s="1128"/>
      <c r="L1" s="1128"/>
      <c r="M1" s="1129"/>
      <c r="N1" s="1130"/>
      <c r="O1" s="1130"/>
      <c r="P1" s="1130"/>
      <c r="Q1" s="1130"/>
      <c r="R1" s="1130"/>
      <c r="S1" s="1130"/>
    </row>
    <row r="2" spans="1:19" ht="15.6" customHeight="1" thickBot="1">
      <c r="A2" s="1647" t="s">
        <v>890</v>
      </c>
      <c r="B2" s="1132" t="s">
        <v>891</v>
      </c>
      <c r="C2" s="1616" t="s">
        <v>1605</v>
      </c>
      <c r="D2" s="1617"/>
      <c r="E2" s="1617"/>
      <c r="F2" s="1617"/>
      <c r="G2" s="1617"/>
      <c r="H2" s="1617"/>
      <c r="I2" s="1617"/>
      <c r="J2" s="1617"/>
      <c r="K2" s="1617"/>
      <c r="L2" s="1617"/>
      <c r="M2" s="1618"/>
      <c r="N2" s="1130"/>
      <c r="O2" s="1130"/>
      <c r="P2" s="1130"/>
      <c r="Q2" s="1130"/>
      <c r="R2" s="1130"/>
      <c r="S2" s="1130"/>
    </row>
    <row r="3" spans="1:19" ht="15.6" customHeight="1" thickBot="1">
      <c r="A3" s="1648"/>
      <c r="B3" s="1133" t="s">
        <v>982</v>
      </c>
      <c r="C3" s="1616" t="s">
        <v>1673</v>
      </c>
      <c r="D3" s="1617"/>
      <c r="E3" s="1617"/>
      <c r="F3" s="1617"/>
      <c r="G3" s="1617"/>
      <c r="H3" s="1617"/>
      <c r="I3" s="1617"/>
      <c r="J3" s="1617"/>
      <c r="K3" s="1617"/>
      <c r="L3" s="1617"/>
      <c r="M3" s="1618"/>
      <c r="N3" s="1130"/>
      <c r="O3" s="1130"/>
      <c r="P3" s="1130"/>
      <c r="Q3" s="1130"/>
      <c r="R3" s="1130"/>
      <c r="S3" s="1130"/>
    </row>
    <row r="4" spans="1:19" ht="46.5" customHeight="1" thickBot="1">
      <c r="A4" s="1648"/>
      <c r="B4" s="1133" t="s">
        <v>293</v>
      </c>
      <c r="C4" s="1134" t="s">
        <v>93</v>
      </c>
      <c r="D4" s="1134" t="s">
        <v>1606</v>
      </c>
      <c r="E4" s="1135"/>
      <c r="F4" s="1645" t="s">
        <v>294</v>
      </c>
      <c r="G4" s="1646"/>
      <c r="H4" s="1136">
        <v>27</v>
      </c>
      <c r="I4" s="1616" t="s">
        <v>1402</v>
      </c>
      <c r="J4" s="1617"/>
      <c r="K4" s="1617"/>
      <c r="L4" s="1617"/>
      <c r="M4" s="1618"/>
      <c r="N4" s="1130"/>
      <c r="O4" s="1130"/>
      <c r="P4" s="1130"/>
      <c r="Q4" s="1130"/>
      <c r="R4" s="1130"/>
      <c r="S4" s="1130"/>
    </row>
    <row r="5" spans="1:19" ht="15.6" customHeight="1" thickBot="1">
      <c r="A5" s="1648"/>
      <c r="B5" s="1133" t="s">
        <v>898</v>
      </c>
      <c r="C5" s="1616" t="s">
        <v>1498</v>
      </c>
      <c r="D5" s="1617"/>
      <c r="E5" s="1617"/>
      <c r="F5" s="1617"/>
      <c r="G5" s="1617"/>
      <c r="H5" s="1617"/>
      <c r="I5" s="1617"/>
      <c r="J5" s="1617"/>
      <c r="K5" s="1617"/>
      <c r="L5" s="1617"/>
      <c r="M5" s="1618"/>
      <c r="N5" s="1130"/>
      <c r="O5" s="1130"/>
      <c r="P5" s="1130"/>
      <c r="Q5" s="1130"/>
      <c r="R5" s="1130"/>
      <c r="S5" s="1130"/>
    </row>
    <row r="6" spans="1:19" ht="15.6" customHeight="1" thickBot="1">
      <c r="A6" s="1648"/>
      <c r="B6" s="1133" t="s">
        <v>900</v>
      </c>
      <c r="C6" s="1616" t="s">
        <v>1499</v>
      </c>
      <c r="D6" s="1617"/>
      <c r="E6" s="1617"/>
      <c r="F6" s="1617"/>
      <c r="G6" s="1617"/>
      <c r="H6" s="1617"/>
      <c r="I6" s="1617"/>
      <c r="J6" s="1617"/>
      <c r="K6" s="1617"/>
      <c r="L6" s="1617"/>
      <c r="M6" s="1618"/>
      <c r="N6" s="1130"/>
      <c r="O6" s="1130"/>
      <c r="P6" s="1130"/>
      <c r="Q6" s="1130"/>
      <c r="R6" s="1130"/>
      <c r="S6" s="1130"/>
    </row>
    <row r="7" spans="1:19" ht="15.6" customHeight="1" thickBot="1">
      <c r="A7" s="1648"/>
      <c r="B7" s="1133" t="s">
        <v>902</v>
      </c>
      <c r="C7" s="1616" t="s">
        <v>35</v>
      </c>
      <c r="D7" s="1617"/>
      <c r="E7" s="1617"/>
      <c r="F7" s="1617"/>
      <c r="G7" s="1618"/>
      <c r="H7" s="1137" t="s">
        <v>297</v>
      </c>
      <c r="I7" s="1616" t="s">
        <v>1551</v>
      </c>
      <c r="J7" s="1617"/>
      <c r="K7" s="1617"/>
      <c r="L7" s="1617"/>
      <c r="M7" s="1618"/>
      <c r="N7" s="1130"/>
      <c r="O7" s="1625"/>
      <c r="P7" s="1626"/>
      <c r="Q7" s="1626"/>
      <c r="R7" s="1626"/>
      <c r="S7" s="1627"/>
    </row>
    <row r="8" spans="1:19" ht="15.6" customHeight="1" thickBot="1">
      <c r="A8" s="1648"/>
      <c r="B8" s="1628"/>
      <c r="C8" s="1630" t="s">
        <v>863</v>
      </c>
      <c r="D8" s="1631"/>
      <c r="E8" s="1135"/>
      <c r="F8" s="1619"/>
      <c r="G8" s="1620"/>
      <c r="H8" s="1135"/>
      <c r="I8" s="1616" t="s">
        <v>1030</v>
      </c>
      <c r="J8" s="1618"/>
      <c r="K8" s="1135"/>
      <c r="L8" s="1135"/>
      <c r="M8" s="1135"/>
      <c r="N8" s="1130"/>
      <c r="O8" s="1130"/>
      <c r="P8" s="1130"/>
      <c r="Q8" s="1130"/>
      <c r="R8" s="1130"/>
      <c r="S8" s="1130"/>
    </row>
    <row r="9" spans="1:19" ht="15.6" customHeight="1" thickBot="1">
      <c r="A9" s="1648"/>
      <c r="B9" s="1629"/>
      <c r="C9" s="1630" t="s">
        <v>297</v>
      </c>
      <c r="D9" s="1631"/>
      <c r="E9" s="1135"/>
      <c r="F9" s="1616" t="s">
        <v>297</v>
      </c>
      <c r="G9" s="1618"/>
      <c r="H9" s="1135"/>
      <c r="I9" s="1616" t="s">
        <v>297</v>
      </c>
      <c r="J9" s="1618"/>
      <c r="K9" s="1135"/>
      <c r="L9" s="1135"/>
      <c r="M9" s="1135"/>
      <c r="N9" s="1130"/>
      <c r="O9" s="1130"/>
      <c r="P9" s="1130"/>
      <c r="Q9" s="1130"/>
      <c r="R9" s="1130"/>
      <c r="S9" s="1130"/>
    </row>
    <row r="10" spans="1:19" ht="127.5" customHeight="1" thickBot="1">
      <c r="A10" s="1648"/>
      <c r="B10" s="1133" t="s">
        <v>905</v>
      </c>
      <c r="C10" s="1616" t="s">
        <v>1915</v>
      </c>
      <c r="D10" s="1617"/>
      <c r="E10" s="1617"/>
      <c r="F10" s="1617"/>
      <c r="G10" s="1617"/>
      <c r="H10" s="1617"/>
      <c r="I10" s="1617"/>
      <c r="J10" s="1617"/>
      <c r="K10" s="1617"/>
      <c r="L10" s="1617"/>
      <c r="M10" s="1618"/>
      <c r="N10" s="1130"/>
      <c r="O10" s="1130"/>
      <c r="P10" s="1130"/>
      <c r="Q10" s="1130"/>
      <c r="R10" s="1130"/>
      <c r="S10" s="1130"/>
    </row>
    <row r="11" spans="1:19" ht="325.5" customHeight="1" thickBot="1">
      <c r="A11" s="1648"/>
      <c r="B11" s="1133" t="s">
        <v>985</v>
      </c>
      <c r="C11" s="1616" t="s">
        <v>1916</v>
      </c>
      <c r="D11" s="1617"/>
      <c r="E11" s="1617"/>
      <c r="F11" s="1617"/>
      <c r="G11" s="1617"/>
      <c r="H11" s="1617"/>
      <c r="I11" s="1617"/>
      <c r="J11" s="1617"/>
      <c r="K11" s="1617"/>
      <c r="L11" s="1617"/>
      <c r="M11" s="1618"/>
      <c r="N11" s="1130"/>
      <c r="O11" s="1130"/>
      <c r="P11" s="1130"/>
      <c r="Q11" s="1130"/>
      <c r="R11" s="1130"/>
      <c r="S11" s="1130"/>
    </row>
    <row r="12" spans="1:19" ht="15.6" customHeight="1" thickBot="1">
      <c r="A12" s="1648"/>
      <c r="B12" s="1133" t="s">
        <v>987</v>
      </c>
      <c r="C12" s="1630" t="s">
        <v>1917</v>
      </c>
      <c r="D12" s="1644"/>
      <c r="E12" s="1644"/>
      <c r="F12" s="1644"/>
      <c r="G12" s="1644"/>
      <c r="H12" s="1644"/>
      <c r="I12" s="1644"/>
      <c r="J12" s="1644"/>
      <c r="K12" s="1644"/>
      <c r="L12" s="1644"/>
      <c r="M12" s="1631"/>
      <c r="N12" s="1130"/>
      <c r="O12" s="1130"/>
      <c r="P12" s="1130"/>
      <c r="Q12" s="1130"/>
      <c r="R12" s="1130"/>
      <c r="S12" s="1130"/>
    </row>
    <row r="13" spans="1:19" ht="46.5" customHeight="1" thickBot="1">
      <c r="A13" s="1648"/>
      <c r="B13" s="1650" t="s">
        <v>989</v>
      </c>
      <c r="C13" s="1630" t="s">
        <v>65</v>
      </c>
      <c r="D13" s="1631"/>
      <c r="E13" s="1138" t="s">
        <v>108</v>
      </c>
      <c r="F13" s="1616" t="s">
        <v>800</v>
      </c>
      <c r="G13" s="1617"/>
      <c r="H13" s="1617"/>
      <c r="I13" s="1617"/>
      <c r="J13" s="1617"/>
      <c r="K13" s="1617"/>
      <c r="L13" s="1617"/>
      <c r="M13" s="1618"/>
      <c r="N13" s="1130"/>
      <c r="O13" s="1130"/>
      <c r="P13" s="1130"/>
      <c r="Q13" s="1130"/>
      <c r="R13" s="1130"/>
      <c r="S13" s="1130"/>
    </row>
    <row r="14" spans="1:19" ht="15.75" customHeight="1" thickBot="1">
      <c r="A14" s="1649"/>
      <c r="B14" s="1651"/>
      <c r="C14" s="1619"/>
      <c r="D14" s="1657"/>
      <c r="E14" s="1657"/>
      <c r="F14" s="1657"/>
      <c r="G14" s="1657"/>
      <c r="H14" s="1657"/>
      <c r="I14" s="1657"/>
      <c r="J14" s="1657"/>
      <c r="K14" s="1657"/>
      <c r="L14" s="1657"/>
      <c r="M14" s="1620"/>
      <c r="N14" s="1130"/>
      <c r="O14" s="1130"/>
      <c r="P14" s="1130"/>
      <c r="Q14" s="1130"/>
      <c r="R14" s="1130"/>
      <c r="S14" s="1130"/>
    </row>
    <row r="15" spans="1:19" ht="15.6" customHeight="1" thickBot="1">
      <c r="A15" s="1647" t="s">
        <v>238</v>
      </c>
      <c r="B15" s="1133" t="s">
        <v>282</v>
      </c>
      <c r="C15" s="1616" t="s">
        <v>518</v>
      </c>
      <c r="D15" s="1617"/>
      <c r="E15" s="1617"/>
      <c r="F15" s="1617"/>
      <c r="G15" s="1617"/>
      <c r="H15" s="1617"/>
      <c r="I15" s="1617"/>
      <c r="J15" s="1617"/>
      <c r="K15" s="1617"/>
      <c r="L15" s="1617"/>
      <c r="M15" s="1618"/>
      <c r="N15" s="1130"/>
      <c r="O15" s="1130"/>
      <c r="P15" s="1130"/>
      <c r="Q15" s="1130"/>
      <c r="R15" s="1130"/>
      <c r="S15" s="1130"/>
    </row>
    <row r="16" spans="1:19" ht="36" customHeight="1" thickBot="1">
      <c r="A16" s="1648"/>
      <c r="B16" s="1133" t="s">
        <v>990</v>
      </c>
      <c r="C16" s="1616" t="s">
        <v>1607</v>
      </c>
      <c r="D16" s="1617"/>
      <c r="E16" s="1617"/>
      <c r="F16" s="1617"/>
      <c r="G16" s="1617"/>
      <c r="H16" s="1617"/>
      <c r="I16" s="1617"/>
      <c r="J16" s="1617"/>
      <c r="K16" s="1617"/>
      <c r="L16" s="1617"/>
      <c r="M16" s="1618"/>
      <c r="N16" s="1130"/>
      <c r="O16" s="1130"/>
      <c r="P16" s="1130"/>
      <c r="Q16" s="1130"/>
      <c r="R16" s="1130"/>
      <c r="S16" s="1130"/>
    </row>
    <row r="17" spans="1:13" ht="15.75" customHeight="1" thickBot="1">
      <c r="A17" s="1648"/>
      <c r="B17" s="1628"/>
      <c r="C17" s="1139" t="s">
        <v>909</v>
      </c>
      <c r="D17" s="1135"/>
      <c r="E17" s="1139" t="s">
        <v>910</v>
      </c>
      <c r="F17" s="1135"/>
      <c r="G17" s="1139" t="s">
        <v>911</v>
      </c>
      <c r="H17" s="1135"/>
      <c r="I17" s="1139" t="s">
        <v>912</v>
      </c>
      <c r="J17" s="1135"/>
      <c r="K17" s="1130"/>
      <c r="L17" s="1130"/>
      <c r="M17" s="1140"/>
    </row>
    <row r="18" spans="1:13" ht="15.75" customHeight="1" thickBot="1">
      <c r="A18" s="1648"/>
      <c r="B18" s="1652"/>
      <c r="C18" s="1139" t="s">
        <v>913</v>
      </c>
      <c r="D18" s="1135"/>
      <c r="E18" s="1139" t="s">
        <v>914</v>
      </c>
      <c r="F18" s="1135"/>
      <c r="G18" s="1139" t="s">
        <v>915</v>
      </c>
      <c r="H18" s="1135"/>
      <c r="I18" s="1130"/>
      <c r="J18" s="1130"/>
      <c r="K18" s="1130"/>
      <c r="L18" s="1130"/>
      <c r="M18" s="1140"/>
    </row>
    <row r="19" spans="1:13" ht="15.75" customHeight="1" thickBot="1">
      <c r="A19" s="1648"/>
      <c r="B19" s="1652"/>
      <c r="C19" s="1139" t="s">
        <v>916</v>
      </c>
      <c r="D19" s="1135"/>
      <c r="E19" s="1139" t="s">
        <v>917</v>
      </c>
      <c r="F19" s="1135"/>
      <c r="G19" s="1130"/>
      <c r="H19" s="1130"/>
      <c r="I19" s="1130"/>
      <c r="J19" s="1130"/>
      <c r="K19" s="1130"/>
      <c r="L19" s="1130"/>
      <c r="M19" s="1140"/>
    </row>
    <row r="20" spans="1:13" ht="15.75" customHeight="1" thickBot="1">
      <c r="A20" s="1648"/>
      <c r="B20" s="1629"/>
      <c r="C20" s="1141" t="s">
        <v>105</v>
      </c>
      <c r="D20" s="1134" t="s">
        <v>918</v>
      </c>
      <c r="E20" s="1142" t="s">
        <v>919</v>
      </c>
      <c r="F20" s="1143" t="s">
        <v>1608</v>
      </c>
      <c r="G20" s="1144"/>
      <c r="H20" s="1144"/>
      <c r="I20" s="1144"/>
      <c r="J20" s="1144"/>
      <c r="K20" s="1144"/>
      <c r="L20" s="1144"/>
      <c r="M20" s="1135"/>
    </row>
    <row r="21" spans="1:13" ht="15.75" customHeight="1" thickBot="1">
      <c r="A21" s="1648"/>
      <c r="B21" s="1650" t="s">
        <v>921</v>
      </c>
      <c r="C21" s="1130"/>
      <c r="D21" s="1144"/>
      <c r="E21" s="1130"/>
      <c r="F21" s="1130"/>
      <c r="G21" s="1144"/>
      <c r="H21" s="1130"/>
      <c r="I21" s="1130"/>
      <c r="J21" s="1144"/>
      <c r="K21" s="1130"/>
      <c r="L21" s="1130"/>
      <c r="M21" s="1140"/>
    </row>
    <row r="22" spans="1:13" ht="15.75" customHeight="1" thickBot="1">
      <c r="A22" s="1648"/>
      <c r="B22" s="1653"/>
      <c r="C22" s="1139" t="s">
        <v>922</v>
      </c>
      <c r="D22" s="1135"/>
      <c r="E22" s="1130"/>
      <c r="F22" s="1139" t="s">
        <v>923</v>
      </c>
      <c r="G22" s="1135"/>
      <c r="H22" s="1130"/>
      <c r="I22" s="1139" t="s">
        <v>924</v>
      </c>
      <c r="J22" s="1135" t="s">
        <v>918</v>
      </c>
      <c r="K22" s="1130"/>
      <c r="L22" s="1130"/>
      <c r="M22" s="1140"/>
    </row>
    <row r="23" spans="1:13" ht="15.75" customHeight="1" thickBot="1">
      <c r="A23" s="1648"/>
      <c r="B23" s="1653"/>
      <c r="C23" s="1139" t="s">
        <v>925</v>
      </c>
      <c r="D23" s="1135"/>
      <c r="E23" s="1130"/>
      <c r="F23" s="1139" t="s">
        <v>926</v>
      </c>
      <c r="G23" s="1135"/>
      <c r="H23" s="1130"/>
      <c r="I23" s="1130"/>
      <c r="J23" s="1130"/>
      <c r="K23" s="1130"/>
      <c r="L23" s="1130"/>
      <c r="M23" s="1140"/>
    </row>
    <row r="24" spans="1:13" ht="15.75" customHeight="1" thickBot="1">
      <c r="A24" s="1648"/>
      <c r="B24" s="1651"/>
      <c r="C24" s="1144"/>
      <c r="D24" s="1144"/>
      <c r="E24" s="1144"/>
      <c r="F24" s="1144"/>
      <c r="G24" s="1144"/>
      <c r="H24" s="1144"/>
      <c r="I24" s="1144"/>
      <c r="J24" s="1144"/>
      <c r="K24" s="1144"/>
      <c r="L24" s="1144"/>
      <c r="M24" s="1135"/>
    </row>
    <row r="25" spans="1:13" ht="15.75" customHeight="1" thickBot="1">
      <c r="A25" s="1648"/>
      <c r="B25" s="1145" t="s">
        <v>928</v>
      </c>
      <c r="C25" s="1130"/>
      <c r="D25" s="1144"/>
      <c r="E25" s="1130"/>
      <c r="F25" s="1130"/>
      <c r="G25" s="1144"/>
      <c r="H25" s="1130"/>
      <c r="I25" s="1130"/>
      <c r="J25" s="1144"/>
      <c r="K25" s="1130"/>
      <c r="L25" s="1130"/>
      <c r="M25" s="1140"/>
    </row>
    <row r="26" spans="1:13" ht="15.75" customHeight="1" thickBot="1">
      <c r="A26" s="1648"/>
      <c r="B26" s="1146"/>
      <c r="C26" s="1139" t="s">
        <v>929</v>
      </c>
      <c r="D26" s="1135" t="s">
        <v>509</v>
      </c>
      <c r="E26" s="1130"/>
      <c r="F26" s="1139" t="s">
        <v>930</v>
      </c>
      <c r="G26" s="1147">
        <v>2022</v>
      </c>
      <c r="H26" s="1130"/>
      <c r="I26" s="1139" t="s">
        <v>931</v>
      </c>
      <c r="J26" s="1135"/>
      <c r="K26" s="1130"/>
      <c r="L26" s="1130"/>
      <c r="M26" s="1140"/>
    </row>
    <row r="27" spans="1:13" ht="15.75" customHeight="1" thickBot="1">
      <c r="A27" s="1648"/>
      <c r="B27" s="1148"/>
      <c r="C27" s="1144"/>
      <c r="D27" s="1144"/>
      <c r="E27" s="1144"/>
      <c r="F27" s="1144"/>
      <c r="G27" s="1144"/>
      <c r="H27" s="1144"/>
      <c r="I27" s="1144"/>
      <c r="J27" s="1144"/>
      <c r="K27" s="1144"/>
      <c r="L27" s="1144"/>
      <c r="M27" s="1135"/>
    </row>
    <row r="28" spans="1:13" ht="15.75" customHeight="1" thickBot="1">
      <c r="A28" s="1648"/>
      <c r="B28" s="1650" t="s">
        <v>933</v>
      </c>
      <c r="C28" s="1130"/>
      <c r="D28" s="1144"/>
      <c r="E28" s="1130"/>
      <c r="F28" s="1130"/>
      <c r="G28" s="1144"/>
      <c r="H28" s="1130"/>
      <c r="I28" s="1130"/>
      <c r="J28" s="1130"/>
      <c r="K28" s="1130"/>
      <c r="L28" s="1130"/>
      <c r="M28" s="1140"/>
    </row>
    <row r="29" spans="1:13" ht="15.75" customHeight="1" thickBot="1">
      <c r="A29" s="1648"/>
      <c r="B29" s="1653"/>
      <c r="C29" s="1149" t="s">
        <v>934</v>
      </c>
      <c r="D29" s="1150">
        <v>2023</v>
      </c>
      <c r="E29" s="1130"/>
      <c r="F29" s="1151" t="s">
        <v>935</v>
      </c>
      <c r="G29" s="1135">
        <v>2040</v>
      </c>
      <c r="H29" s="1130"/>
      <c r="I29" s="1130"/>
      <c r="J29" s="1130"/>
      <c r="K29" s="1130"/>
      <c r="L29" s="1130"/>
      <c r="M29" s="1140"/>
    </row>
    <row r="30" spans="1:13" ht="15.75" customHeight="1" thickBot="1">
      <c r="A30" s="1648"/>
      <c r="B30" s="1651"/>
      <c r="C30" s="1144"/>
      <c r="D30" s="1144"/>
      <c r="E30" s="1144"/>
      <c r="F30" s="1144"/>
      <c r="G30" s="1144"/>
      <c r="H30" s="1144"/>
      <c r="I30" s="1144"/>
      <c r="J30" s="1144"/>
      <c r="K30" s="1144"/>
      <c r="L30" s="1144"/>
      <c r="M30" s="1135"/>
    </row>
    <row r="31" spans="1:13" ht="15.75" customHeight="1" thickBot="1">
      <c r="A31" s="1648"/>
      <c r="B31" s="1650" t="s">
        <v>937</v>
      </c>
      <c r="C31" s="1130"/>
      <c r="D31" s="1130"/>
      <c r="E31" s="1130"/>
      <c r="F31" s="1130"/>
      <c r="G31" s="1130"/>
      <c r="H31" s="1130"/>
      <c r="I31" s="1130"/>
      <c r="J31" s="1130"/>
      <c r="K31" s="1130"/>
      <c r="L31" s="1130"/>
      <c r="M31" s="1140"/>
    </row>
    <row r="32" spans="1:13" ht="15.75" customHeight="1" thickBot="1">
      <c r="A32" s="1648"/>
      <c r="B32" s="1653"/>
      <c r="C32" s="1130"/>
      <c r="D32" s="1144" t="s">
        <v>938</v>
      </c>
      <c r="E32" s="1144"/>
      <c r="F32" s="1144" t="s">
        <v>939</v>
      </c>
      <c r="G32" s="1144"/>
      <c r="H32" s="1144" t="s">
        <v>940</v>
      </c>
      <c r="I32" s="1144"/>
      <c r="J32" s="1144" t="s">
        <v>941</v>
      </c>
      <c r="K32" s="1144"/>
      <c r="L32" s="1144" t="s">
        <v>942</v>
      </c>
      <c r="M32" s="1135"/>
    </row>
    <row r="33" spans="1:13" ht="15.75" customHeight="1" thickBot="1">
      <c r="A33" s="1648"/>
      <c r="B33" s="1653"/>
      <c r="C33" s="1140"/>
      <c r="D33" s="1147">
        <v>2023</v>
      </c>
      <c r="E33" s="1152">
        <v>0.03</v>
      </c>
      <c r="F33" s="1147">
        <v>2024</v>
      </c>
      <c r="G33" s="1152">
        <v>0.08</v>
      </c>
      <c r="H33" s="1147">
        <v>2025</v>
      </c>
      <c r="I33" s="1152">
        <v>0.14000000000000001</v>
      </c>
      <c r="J33" s="1147">
        <v>2026</v>
      </c>
      <c r="K33" s="1152">
        <v>0.2</v>
      </c>
      <c r="L33" s="1147">
        <v>2027</v>
      </c>
      <c r="M33" s="1152">
        <v>0.26</v>
      </c>
    </row>
    <row r="34" spans="1:13" ht="15.75" customHeight="1" thickBot="1">
      <c r="A34" s="1648"/>
      <c r="B34" s="1653"/>
      <c r="C34" s="1130"/>
      <c r="D34" s="1144" t="s">
        <v>943</v>
      </c>
      <c r="E34" s="1144"/>
      <c r="F34" s="1144" t="s">
        <v>944</v>
      </c>
      <c r="G34" s="1144"/>
      <c r="H34" s="1144" t="s">
        <v>945</v>
      </c>
      <c r="I34" s="1144"/>
      <c r="J34" s="1144" t="s">
        <v>946</v>
      </c>
      <c r="K34" s="1144"/>
      <c r="L34" s="1144" t="s">
        <v>947</v>
      </c>
      <c r="M34" s="1135"/>
    </row>
    <row r="35" spans="1:13" ht="15.75" customHeight="1" thickBot="1">
      <c r="A35" s="1648"/>
      <c r="B35" s="1653"/>
      <c r="C35" s="1140"/>
      <c r="D35" s="1147">
        <v>2028</v>
      </c>
      <c r="E35" s="1152">
        <v>0.32</v>
      </c>
      <c r="F35" s="1147">
        <v>2029</v>
      </c>
      <c r="G35" s="1152">
        <v>0.38</v>
      </c>
      <c r="H35" s="1147">
        <v>2030</v>
      </c>
      <c r="I35" s="1152">
        <v>0.44</v>
      </c>
      <c r="J35" s="1147">
        <v>2031</v>
      </c>
      <c r="K35" s="1152">
        <v>0.5</v>
      </c>
      <c r="L35" s="1147">
        <v>2032</v>
      </c>
      <c r="M35" s="1152">
        <v>0.56000000000000005</v>
      </c>
    </row>
    <row r="36" spans="1:13" ht="15.75" customHeight="1" thickBot="1">
      <c r="A36" s="1648"/>
      <c r="B36" s="1653"/>
      <c r="C36" s="1130"/>
      <c r="D36" s="1144" t="s">
        <v>948</v>
      </c>
      <c r="E36" s="1144"/>
      <c r="F36" s="1144" t="s">
        <v>949</v>
      </c>
      <c r="G36" s="1144"/>
      <c r="H36" s="1144" t="s">
        <v>950</v>
      </c>
      <c r="I36" s="1144"/>
      <c r="J36" s="1144" t="s">
        <v>951</v>
      </c>
      <c r="K36" s="1144"/>
      <c r="L36" s="1144" t="s">
        <v>952</v>
      </c>
      <c r="M36" s="1135"/>
    </row>
    <row r="37" spans="1:13" ht="15.75" customHeight="1" thickBot="1">
      <c r="A37" s="1648"/>
      <c r="B37" s="1653"/>
      <c r="C37" s="1140"/>
      <c r="D37" s="1147">
        <v>2033</v>
      </c>
      <c r="E37" s="1152">
        <v>0.62</v>
      </c>
      <c r="F37" s="1147">
        <v>2034</v>
      </c>
      <c r="G37" s="1152">
        <v>0.68</v>
      </c>
      <c r="H37" s="1147">
        <v>2035</v>
      </c>
      <c r="I37" s="1152">
        <v>0.74</v>
      </c>
      <c r="J37" s="1147">
        <v>2036</v>
      </c>
      <c r="K37" s="1152">
        <v>0.8</v>
      </c>
      <c r="L37" s="1147">
        <v>2037</v>
      </c>
      <c r="M37" s="1152">
        <v>0.86</v>
      </c>
    </row>
    <row r="38" spans="1:13" ht="15.75" customHeight="1" thickBot="1">
      <c r="A38" s="1648"/>
      <c r="B38" s="1653"/>
      <c r="C38" s="1130"/>
      <c r="D38" s="1153" t="s">
        <v>953</v>
      </c>
      <c r="E38" s="1144"/>
      <c r="F38" s="1153" t="s">
        <v>954</v>
      </c>
      <c r="G38" s="1144"/>
      <c r="H38" s="1144" t="s">
        <v>955</v>
      </c>
      <c r="I38" s="1144"/>
      <c r="J38" s="1130"/>
      <c r="K38" s="1130"/>
      <c r="L38" s="1130"/>
      <c r="M38" s="1140"/>
    </row>
    <row r="39" spans="1:13" ht="15.75" customHeight="1" thickBot="1">
      <c r="A39" s="1648"/>
      <c r="B39" s="1653"/>
      <c r="C39" s="1140"/>
      <c r="D39" s="1147">
        <v>2038</v>
      </c>
      <c r="E39" s="1152">
        <v>0.92</v>
      </c>
      <c r="F39" s="1154">
        <v>2039</v>
      </c>
      <c r="G39" s="1152">
        <v>0.98</v>
      </c>
      <c r="H39" s="1155">
        <v>2040</v>
      </c>
      <c r="I39" s="1156">
        <v>1</v>
      </c>
      <c r="J39" s="1130"/>
      <c r="K39" s="1130"/>
      <c r="L39" s="1130"/>
      <c r="M39" s="1140"/>
    </row>
    <row r="40" spans="1:13" ht="15.75" customHeight="1" thickBot="1">
      <c r="A40" s="1648"/>
      <c r="B40" s="1653"/>
      <c r="C40" s="1130"/>
      <c r="D40" s="1157" t="s">
        <v>303</v>
      </c>
      <c r="E40" s="1157" t="s">
        <v>957</v>
      </c>
      <c r="F40" s="1621"/>
      <c r="G40" s="1622"/>
      <c r="H40" s="1623"/>
      <c r="I40" s="1624"/>
      <c r="J40" s="1130"/>
      <c r="K40" s="1130"/>
      <c r="L40" s="1130"/>
      <c r="M40" s="1140"/>
    </row>
    <row r="41" spans="1:13" ht="15.75" customHeight="1" thickBot="1">
      <c r="A41" s="1648"/>
      <c r="B41" s="1651"/>
      <c r="C41" s="1144"/>
      <c r="D41" s="1153">
        <v>2040</v>
      </c>
      <c r="E41" s="1158">
        <v>1</v>
      </c>
      <c r="F41" s="1144"/>
      <c r="G41" s="1144"/>
      <c r="H41" s="1144"/>
      <c r="I41" s="1144"/>
      <c r="J41" s="1144"/>
      <c r="K41" s="1144"/>
      <c r="L41" s="1144"/>
      <c r="M41" s="1135"/>
    </row>
    <row r="42" spans="1:13" ht="18" customHeight="1" thickBot="1">
      <c r="A42" s="1648"/>
      <c r="B42" s="1650" t="s">
        <v>958</v>
      </c>
      <c r="C42" s="1130"/>
      <c r="D42" s="1144"/>
      <c r="E42" s="1144"/>
      <c r="F42" s="1144"/>
      <c r="G42" s="1144"/>
      <c r="H42" s="1144"/>
      <c r="I42" s="1144"/>
      <c r="J42" s="1144"/>
      <c r="K42" s="1144"/>
      <c r="L42" s="1130"/>
      <c r="M42" s="1140"/>
    </row>
    <row r="43" spans="1:13" ht="15.75" customHeight="1" thickBot="1">
      <c r="A43" s="1648"/>
      <c r="B43" s="1653"/>
      <c r="C43" s="1140"/>
      <c r="D43" s="1159" t="s">
        <v>93</v>
      </c>
      <c r="E43" s="1159" t="s">
        <v>95</v>
      </c>
      <c r="F43" s="1632" t="s">
        <v>959</v>
      </c>
      <c r="G43" s="1634" t="s">
        <v>103</v>
      </c>
      <c r="H43" s="1635"/>
      <c r="I43" s="1635"/>
      <c r="J43" s="1636"/>
      <c r="K43" s="1160" t="s">
        <v>960</v>
      </c>
      <c r="L43" s="1640"/>
      <c r="M43" s="1641"/>
    </row>
    <row r="44" spans="1:13" ht="15.75" customHeight="1" thickBot="1">
      <c r="A44" s="1648"/>
      <c r="B44" s="1653"/>
      <c r="C44" s="1140"/>
      <c r="D44" s="1144" t="s">
        <v>918</v>
      </c>
      <c r="E44" s="1144"/>
      <c r="F44" s="1633"/>
      <c r="G44" s="1637"/>
      <c r="H44" s="1638"/>
      <c r="I44" s="1638"/>
      <c r="J44" s="1639"/>
      <c r="K44" s="1135"/>
      <c r="L44" s="1642"/>
      <c r="M44" s="1643"/>
    </row>
    <row r="45" spans="1:13" ht="15.75" customHeight="1" thickBot="1">
      <c r="A45" s="1648"/>
      <c r="B45" s="1651"/>
      <c r="C45" s="1144"/>
      <c r="D45" s="1144"/>
      <c r="E45" s="1144"/>
      <c r="F45" s="1144"/>
      <c r="G45" s="1144"/>
      <c r="H45" s="1144"/>
      <c r="I45" s="1144"/>
      <c r="J45" s="1144"/>
      <c r="K45" s="1144"/>
      <c r="L45" s="1144"/>
      <c r="M45" s="1135"/>
    </row>
    <row r="46" spans="1:13" ht="63.75" customHeight="1" thickBot="1">
      <c r="A46" s="1648"/>
      <c r="B46" s="1133" t="s">
        <v>961</v>
      </c>
      <c r="C46" s="1616" t="s">
        <v>1918</v>
      </c>
      <c r="D46" s="1617"/>
      <c r="E46" s="1617"/>
      <c r="F46" s="1617"/>
      <c r="G46" s="1617"/>
      <c r="H46" s="1617"/>
      <c r="I46" s="1617"/>
      <c r="J46" s="1617"/>
      <c r="K46" s="1617"/>
      <c r="L46" s="1617"/>
      <c r="M46" s="1618"/>
    </row>
    <row r="47" spans="1:13" ht="15.6" customHeight="1" thickBot="1">
      <c r="A47" s="1648"/>
      <c r="B47" s="1133" t="s">
        <v>963</v>
      </c>
      <c r="C47" s="1616" t="s">
        <v>377</v>
      </c>
      <c r="D47" s="1617"/>
      <c r="E47" s="1617"/>
      <c r="F47" s="1617"/>
      <c r="G47" s="1617"/>
      <c r="H47" s="1617"/>
      <c r="I47" s="1617"/>
      <c r="J47" s="1617"/>
      <c r="K47" s="1617"/>
      <c r="L47" s="1617"/>
      <c r="M47" s="1618"/>
    </row>
    <row r="48" spans="1:13" ht="15.6" customHeight="1" thickBot="1">
      <c r="A48" s="1648"/>
      <c r="B48" s="1133" t="s">
        <v>965</v>
      </c>
      <c r="C48" s="1616" t="s">
        <v>1268</v>
      </c>
      <c r="D48" s="1617"/>
      <c r="E48" s="1617"/>
      <c r="F48" s="1617"/>
      <c r="G48" s="1617"/>
      <c r="H48" s="1617"/>
      <c r="I48" s="1617"/>
      <c r="J48" s="1617"/>
      <c r="K48" s="1617"/>
      <c r="L48" s="1617"/>
      <c r="M48" s="1618"/>
    </row>
    <row r="49" spans="1:13" ht="15.6" customHeight="1" thickBot="1">
      <c r="A49" s="1649"/>
      <c r="B49" s="1133" t="s">
        <v>966</v>
      </c>
      <c r="C49" s="1616" t="s">
        <v>449</v>
      </c>
      <c r="D49" s="1617"/>
      <c r="E49" s="1617"/>
      <c r="F49" s="1617"/>
      <c r="G49" s="1617"/>
      <c r="H49" s="1617"/>
      <c r="I49" s="1617"/>
      <c r="J49" s="1617"/>
      <c r="K49" s="1617"/>
      <c r="L49" s="1617"/>
      <c r="M49" s="1618"/>
    </row>
    <row r="50" spans="1:13" ht="15.6" customHeight="1" thickBot="1">
      <c r="A50" s="1647" t="s">
        <v>250</v>
      </c>
      <c r="B50" s="1161" t="s">
        <v>968</v>
      </c>
      <c r="C50" s="1616" t="s">
        <v>378</v>
      </c>
      <c r="D50" s="1617"/>
      <c r="E50" s="1617"/>
      <c r="F50" s="1617"/>
      <c r="G50" s="1617"/>
      <c r="H50" s="1617"/>
      <c r="I50" s="1617"/>
      <c r="J50" s="1617"/>
      <c r="K50" s="1617"/>
      <c r="L50" s="1617"/>
      <c r="M50" s="1618"/>
    </row>
    <row r="51" spans="1:13" ht="15.6" customHeight="1" thickBot="1">
      <c r="A51" s="1648"/>
      <c r="B51" s="1161" t="s">
        <v>969</v>
      </c>
      <c r="C51" s="1616" t="s">
        <v>970</v>
      </c>
      <c r="D51" s="1617"/>
      <c r="E51" s="1617"/>
      <c r="F51" s="1617"/>
      <c r="G51" s="1617"/>
      <c r="H51" s="1617"/>
      <c r="I51" s="1617"/>
      <c r="J51" s="1617"/>
      <c r="K51" s="1617"/>
      <c r="L51" s="1617"/>
      <c r="M51" s="1618"/>
    </row>
    <row r="52" spans="1:13" ht="15.6" customHeight="1" thickBot="1">
      <c r="A52" s="1648"/>
      <c r="B52" s="1161" t="s">
        <v>971</v>
      </c>
      <c r="C52" s="1616" t="s">
        <v>60</v>
      </c>
      <c r="D52" s="1617"/>
      <c r="E52" s="1617"/>
      <c r="F52" s="1617"/>
      <c r="G52" s="1617"/>
      <c r="H52" s="1617"/>
      <c r="I52" s="1617"/>
      <c r="J52" s="1617"/>
      <c r="K52" s="1617"/>
      <c r="L52" s="1617"/>
      <c r="M52" s="1618"/>
    </row>
    <row r="53" spans="1:13" ht="15.6" customHeight="1" thickBot="1">
      <c r="A53" s="1648"/>
      <c r="B53" s="1161" t="s">
        <v>972</v>
      </c>
      <c r="C53" s="1616" t="s">
        <v>377</v>
      </c>
      <c r="D53" s="1617"/>
      <c r="E53" s="1617"/>
      <c r="F53" s="1617"/>
      <c r="G53" s="1617"/>
      <c r="H53" s="1617"/>
      <c r="I53" s="1617"/>
      <c r="J53" s="1617"/>
      <c r="K53" s="1617"/>
      <c r="L53" s="1617"/>
      <c r="M53" s="1618"/>
    </row>
    <row r="54" spans="1:13" ht="15.75" customHeight="1" thickBot="1">
      <c r="A54" s="1648"/>
      <c r="B54" s="1161" t="s">
        <v>973</v>
      </c>
      <c r="C54" s="1658" t="s">
        <v>380</v>
      </c>
      <c r="D54" s="1659"/>
      <c r="E54" s="1659"/>
      <c r="F54" s="1659"/>
      <c r="G54" s="1659"/>
      <c r="H54" s="1659"/>
      <c r="I54" s="1659"/>
      <c r="J54" s="1659"/>
      <c r="K54" s="1659"/>
      <c r="L54" s="1659"/>
      <c r="M54" s="1660"/>
    </row>
    <row r="55" spans="1:13" ht="15.6" customHeight="1" thickBot="1">
      <c r="A55" s="1649"/>
      <c r="B55" s="1161" t="s">
        <v>974</v>
      </c>
      <c r="C55" s="1616" t="s">
        <v>975</v>
      </c>
      <c r="D55" s="1617"/>
      <c r="E55" s="1617"/>
      <c r="F55" s="1617"/>
      <c r="G55" s="1617"/>
      <c r="H55" s="1617"/>
      <c r="I55" s="1617"/>
      <c r="J55" s="1617"/>
      <c r="K55" s="1617"/>
      <c r="L55" s="1617"/>
      <c r="M55" s="1618"/>
    </row>
    <row r="56" spans="1:13" ht="15.6" customHeight="1" thickBot="1">
      <c r="A56" s="1647" t="s">
        <v>976</v>
      </c>
      <c r="B56" s="1161" t="s">
        <v>977</v>
      </c>
      <c r="C56" s="1616" t="s">
        <v>1603</v>
      </c>
      <c r="D56" s="1617"/>
      <c r="E56" s="1617"/>
      <c r="F56" s="1617"/>
      <c r="G56" s="1617"/>
      <c r="H56" s="1617"/>
      <c r="I56" s="1617"/>
      <c r="J56" s="1617"/>
      <c r="K56" s="1617"/>
      <c r="L56" s="1617"/>
      <c r="M56" s="1618"/>
    </row>
    <row r="57" spans="1:13" ht="30" customHeight="1" thickBot="1">
      <c r="A57" s="1648"/>
      <c r="B57" s="1161" t="s">
        <v>979</v>
      </c>
      <c r="C57" s="1616" t="s">
        <v>980</v>
      </c>
      <c r="D57" s="1617"/>
      <c r="E57" s="1617"/>
      <c r="F57" s="1617"/>
      <c r="G57" s="1617"/>
      <c r="H57" s="1617"/>
      <c r="I57" s="1617"/>
      <c r="J57" s="1617"/>
      <c r="K57" s="1617"/>
      <c r="L57" s="1617"/>
      <c r="M57" s="1618"/>
    </row>
    <row r="58" spans="1:13" ht="30" customHeight="1" thickBot="1">
      <c r="A58" s="1649"/>
      <c r="B58" s="1162" t="s">
        <v>297</v>
      </c>
      <c r="C58" s="1616" t="s">
        <v>376</v>
      </c>
      <c r="D58" s="1617"/>
      <c r="E58" s="1617"/>
      <c r="F58" s="1617"/>
      <c r="G58" s="1617"/>
      <c r="H58" s="1617"/>
      <c r="I58" s="1617"/>
      <c r="J58" s="1617"/>
      <c r="K58" s="1617"/>
      <c r="L58" s="1617"/>
      <c r="M58" s="1618"/>
    </row>
    <row r="59" spans="1:13" ht="15.6" customHeight="1" thickBot="1">
      <c r="A59" s="1163" t="s">
        <v>254</v>
      </c>
      <c r="B59" s="1135"/>
      <c r="C59" s="1654" t="s">
        <v>1609</v>
      </c>
      <c r="D59" s="1655"/>
      <c r="E59" s="1655"/>
      <c r="F59" s="1655"/>
      <c r="G59" s="1655"/>
      <c r="H59" s="1655"/>
      <c r="I59" s="1655"/>
      <c r="J59" s="1655"/>
      <c r="K59" s="1655"/>
      <c r="L59" s="1655"/>
      <c r="M59" s="1656"/>
    </row>
  </sheetData>
  <mergeCells count="53">
    <mergeCell ref="C57:M57"/>
    <mergeCell ref="C58:M58"/>
    <mergeCell ref="C2:M2"/>
    <mergeCell ref="C3:M3"/>
    <mergeCell ref="C59:M59"/>
    <mergeCell ref="C13:D13"/>
    <mergeCell ref="F13:M13"/>
    <mergeCell ref="C14:M14"/>
    <mergeCell ref="C15:M15"/>
    <mergeCell ref="C16:M16"/>
    <mergeCell ref="C55:M55"/>
    <mergeCell ref="C56:M56"/>
    <mergeCell ref="C53:M53"/>
    <mergeCell ref="C54:M54"/>
    <mergeCell ref="C46:M46"/>
    <mergeCell ref="C47:M47"/>
    <mergeCell ref="A15:A49"/>
    <mergeCell ref="A50:A55"/>
    <mergeCell ref="A56:A58"/>
    <mergeCell ref="A2:A14"/>
    <mergeCell ref="B13:B14"/>
    <mergeCell ref="B17:B20"/>
    <mergeCell ref="B21:B24"/>
    <mergeCell ref="B28:B30"/>
    <mergeCell ref="B31:B41"/>
    <mergeCell ref="B42:B45"/>
    <mergeCell ref="F4:G4"/>
    <mergeCell ref="I4:M4"/>
    <mergeCell ref="C5:M5"/>
    <mergeCell ref="C7:G7"/>
    <mergeCell ref="I7:M7"/>
    <mergeCell ref="C6:M6"/>
    <mergeCell ref="O7:S7"/>
    <mergeCell ref="B8:B9"/>
    <mergeCell ref="C8:D8"/>
    <mergeCell ref="C9:D9"/>
    <mergeCell ref="F43:F44"/>
    <mergeCell ref="G43:J44"/>
    <mergeCell ref="L43:M44"/>
    <mergeCell ref="C12:M12"/>
    <mergeCell ref="C52:M52"/>
    <mergeCell ref="F8:G8"/>
    <mergeCell ref="I8:J8"/>
    <mergeCell ref="F9:G9"/>
    <mergeCell ref="I9:J9"/>
    <mergeCell ref="F40:G40"/>
    <mergeCell ref="H40:I40"/>
    <mergeCell ref="C10:M10"/>
    <mergeCell ref="C11:M11"/>
    <mergeCell ref="C48:M48"/>
    <mergeCell ref="C49:M49"/>
    <mergeCell ref="C50:M50"/>
    <mergeCell ref="C51:M51"/>
  </mergeCells>
  <hyperlinks>
    <hyperlink ref="B2" location="gid=1672165860" display="gid=1672165860" xr:uid="{0D8B62DB-A4EA-45FA-ADF2-6C04C15AD860}"/>
    <hyperlink ref="C54" r:id="rId1" display="mailto:rafael.tamayo@scrd.gov.co" xr:uid="{1D0EB80F-7396-44BE-A0C1-BBD3E0599CCF}"/>
  </hyperlinks>
  <pageMargins left="0.7" right="0.7" top="0.75" bottom="0.75" header="0" footer="0"/>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70C0"/>
  </sheetPr>
  <dimension ref="A1:M62"/>
  <sheetViews>
    <sheetView topLeftCell="B33" workbookViewId="0">
      <selection activeCell="C49" sqref="C49:M49"/>
    </sheetView>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1610</v>
      </c>
      <c r="C1" s="230"/>
      <c r="D1" s="230"/>
      <c r="E1" s="230"/>
      <c r="F1" s="230"/>
      <c r="G1" s="230"/>
      <c r="H1" s="230"/>
      <c r="I1" s="230"/>
      <c r="J1" s="230"/>
      <c r="K1" s="230"/>
      <c r="L1" s="230"/>
      <c r="M1" s="231"/>
    </row>
    <row r="2" spans="1:13" ht="15.75" customHeight="1">
      <c r="A2" s="1242" t="s">
        <v>890</v>
      </c>
      <c r="B2" s="718" t="s">
        <v>891</v>
      </c>
      <c r="C2" s="1398" t="s">
        <v>1611</v>
      </c>
      <c r="D2" s="1175"/>
      <c r="E2" s="1175"/>
      <c r="F2" s="1175"/>
      <c r="G2" s="1175"/>
      <c r="H2" s="1175"/>
      <c r="I2" s="1175"/>
      <c r="J2" s="1175"/>
      <c r="K2" s="1175"/>
      <c r="L2" s="1175"/>
      <c r="M2" s="1188"/>
    </row>
    <row r="3" spans="1:13" ht="15.75" customHeight="1">
      <c r="A3" s="1241"/>
      <c r="B3" s="455" t="s">
        <v>982</v>
      </c>
      <c r="C3" s="1297" t="s">
        <v>666</v>
      </c>
      <c r="D3" s="1175"/>
      <c r="E3" s="1175"/>
      <c r="F3" s="1175"/>
      <c r="G3" s="1175"/>
      <c r="H3" s="1175"/>
      <c r="I3" s="1175"/>
      <c r="J3" s="1175"/>
      <c r="K3" s="1175"/>
      <c r="L3" s="1175"/>
      <c r="M3" s="1188"/>
    </row>
    <row r="4" spans="1:13" ht="31.5" customHeight="1">
      <c r="A4" s="1241"/>
      <c r="B4" s="236" t="s">
        <v>293</v>
      </c>
      <c r="C4" s="345" t="s">
        <v>93</v>
      </c>
      <c r="D4" s="111" t="s">
        <v>1489</v>
      </c>
      <c r="E4" s="68"/>
      <c r="F4" s="1302" t="s">
        <v>294</v>
      </c>
      <c r="G4" s="1188"/>
      <c r="H4" s="345">
        <v>27</v>
      </c>
      <c r="I4" s="1297" t="s">
        <v>1402</v>
      </c>
      <c r="J4" s="1175"/>
      <c r="K4" s="1175"/>
      <c r="L4" s="1175"/>
      <c r="M4" s="1188"/>
    </row>
    <row r="5" spans="1:13" ht="15.75" customHeight="1">
      <c r="A5" s="1241"/>
      <c r="B5" s="382" t="s">
        <v>898</v>
      </c>
      <c r="C5" s="259" t="s">
        <v>1498</v>
      </c>
      <c r="D5" s="68"/>
      <c r="E5" s="68"/>
      <c r="F5" s="68"/>
      <c r="G5" s="68"/>
      <c r="H5" s="68"/>
      <c r="I5" s="68"/>
      <c r="J5" s="68"/>
      <c r="K5" s="68"/>
      <c r="L5" s="68"/>
      <c r="M5" s="6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98" t="s">
        <v>35</v>
      </c>
      <c r="D7" s="1175"/>
      <c r="E7" s="1175"/>
      <c r="F7" s="1175"/>
      <c r="G7" s="1188"/>
      <c r="H7" s="610" t="s">
        <v>297</v>
      </c>
      <c r="I7" s="1276" t="s">
        <v>1551</v>
      </c>
      <c r="J7" s="1180"/>
      <c r="K7" s="1180"/>
      <c r="L7" s="1180"/>
      <c r="M7" s="1181"/>
    </row>
    <row r="8" spans="1:13" ht="15.75" customHeight="1">
      <c r="A8" s="1241"/>
      <c r="B8" s="1308" t="s">
        <v>903</v>
      </c>
      <c r="C8" s="1306"/>
      <c r="D8" s="1183"/>
      <c r="E8" s="1183"/>
      <c r="F8" s="1183"/>
      <c r="G8" s="1183"/>
      <c r="H8" s="1183"/>
      <c r="I8" s="1183"/>
      <c r="J8" s="1183"/>
      <c r="K8" s="1183"/>
      <c r="L8" s="1183"/>
      <c r="M8" s="1234"/>
    </row>
    <row r="9" spans="1:13" ht="15.75" customHeight="1">
      <c r="A9" s="1241"/>
      <c r="B9" s="1241"/>
      <c r="C9" s="1235"/>
      <c r="D9" s="1180"/>
      <c r="E9" s="1180"/>
      <c r="F9" s="1180"/>
      <c r="G9" s="1180"/>
      <c r="H9" s="1180"/>
      <c r="I9" s="1180"/>
      <c r="J9" s="1180"/>
      <c r="K9" s="1180"/>
      <c r="L9" s="1180"/>
      <c r="M9" s="1181"/>
    </row>
    <row r="10" spans="1:13" ht="15.75" customHeight="1">
      <c r="A10" s="1241"/>
      <c r="B10" s="1309"/>
      <c r="C10" s="1258" t="s">
        <v>1058</v>
      </c>
      <c r="D10" s="1188"/>
      <c r="E10" s="68"/>
      <c r="F10" s="1312" t="s">
        <v>1058</v>
      </c>
      <c r="G10" s="1188"/>
      <c r="H10" s="68"/>
      <c r="I10" s="1312" t="s">
        <v>1058</v>
      </c>
      <c r="J10" s="1188"/>
      <c r="K10" s="68"/>
      <c r="L10" s="68"/>
      <c r="M10" s="68"/>
    </row>
    <row r="11" spans="1:13" ht="37.5" customHeight="1">
      <c r="A11" s="1241"/>
      <c r="B11" s="455" t="s">
        <v>905</v>
      </c>
      <c r="C11" s="1297" t="s">
        <v>1612</v>
      </c>
      <c r="D11" s="1175"/>
      <c r="E11" s="1175"/>
      <c r="F11" s="1175"/>
      <c r="G11" s="1175"/>
      <c r="H11" s="1175"/>
      <c r="I11" s="1175"/>
      <c r="J11" s="1175"/>
      <c r="K11" s="1175"/>
      <c r="L11" s="1175"/>
      <c r="M11" s="1188"/>
    </row>
    <row r="12" spans="1:13" ht="79.5" customHeight="1">
      <c r="A12" s="1241"/>
      <c r="B12" s="455" t="s">
        <v>985</v>
      </c>
      <c r="C12" s="1297" t="s">
        <v>1613</v>
      </c>
      <c r="D12" s="1175"/>
      <c r="E12" s="1175"/>
      <c r="F12" s="1175"/>
      <c r="G12" s="1175"/>
      <c r="H12" s="1175"/>
      <c r="I12" s="1175"/>
      <c r="J12" s="1175"/>
      <c r="K12" s="1175"/>
      <c r="L12" s="1175"/>
      <c r="M12" s="1188"/>
    </row>
    <row r="13" spans="1:13" ht="15.75" customHeight="1">
      <c r="A13" s="1241"/>
      <c r="B13" s="455" t="s">
        <v>987</v>
      </c>
      <c r="C13" s="1398" t="s">
        <v>1614</v>
      </c>
      <c r="D13" s="1175"/>
      <c r="E13" s="1175"/>
      <c r="F13" s="1175"/>
      <c r="G13" s="1175"/>
      <c r="H13" s="1175"/>
      <c r="I13" s="1175"/>
      <c r="J13" s="1175"/>
      <c r="K13" s="1175"/>
      <c r="L13" s="1175"/>
      <c r="M13" s="1188"/>
    </row>
    <row r="14" spans="1:13" ht="45.75" customHeight="1">
      <c r="A14" s="1241"/>
      <c r="B14" s="1308" t="s">
        <v>989</v>
      </c>
      <c r="C14" s="1312" t="s">
        <v>57</v>
      </c>
      <c r="D14" s="1188"/>
      <c r="E14" s="377" t="s">
        <v>108</v>
      </c>
      <c r="F14" s="1297" t="s">
        <v>1174</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518</v>
      </c>
      <c r="D16" s="1175"/>
      <c r="E16" s="1175"/>
      <c r="F16" s="1175"/>
      <c r="G16" s="1175"/>
      <c r="H16" s="1175"/>
      <c r="I16" s="1175"/>
      <c r="J16" s="1175"/>
      <c r="K16" s="1175"/>
      <c r="L16" s="1175"/>
      <c r="M16" s="1188"/>
    </row>
    <row r="17" spans="1:13" ht="19.5" customHeight="1">
      <c r="A17" s="1241"/>
      <c r="B17" s="455" t="s">
        <v>990</v>
      </c>
      <c r="C17" s="1297" t="s">
        <v>1615</v>
      </c>
      <c r="D17" s="1175"/>
      <c r="E17" s="1175"/>
      <c r="F17" s="1175"/>
      <c r="G17" s="1175"/>
      <c r="H17" s="1175"/>
      <c r="I17" s="1175"/>
      <c r="J17" s="1175"/>
      <c r="K17" s="1175"/>
      <c r="L17" s="1175"/>
      <c r="M17" s="1188"/>
    </row>
    <row r="18" spans="1:13" ht="9" customHeight="1">
      <c r="A18" s="1241"/>
      <c r="B18" s="1244"/>
      <c r="C18" s="369"/>
      <c r="D18" s="371"/>
      <c r="E18" s="371"/>
      <c r="F18" s="371"/>
      <c r="G18" s="371"/>
      <c r="H18" s="371"/>
      <c r="I18" s="371"/>
      <c r="J18" s="371"/>
      <c r="K18" s="371"/>
      <c r="L18" s="371"/>
      <c r="M18" s="372"/>
    </row>
    <row r="19" spans="1:13" ht="15.75" customHeight="1">
      <c r="A19" s="1241"/>
      <c r="B19" s="1245"/>
      <c r="C19" s="340" t="s">
        <v>909</v>
      </c>
      <c r="D19" s="68"/>
      <c r="E19" s="342" t="s">
        <v>910</v>
      </c>
      <c r="F19" s="68"/>
      <c r="G19" s="342" t="s">
        <v>911</v>
      </c>
      <c r="H19" s="68"/>
      <c r="I19" s="342" t="s">
        <v>912</v>
      </c>
      <c r="J19" s="345" t="s">
        <v>918</v>
      </c>
      <c r="K19" s="342"/>
      <c r="L19" s="342"/>
      <c r="M19" s="374"/>
    </row>
    <row r="20" spans="1:13" ht="15.75" customHeight="1">
      <c r="A20" s="1241"/>
      <c r="B20" s="1245"/>
      <c r="C20" s="340" t="s">
        <v>913</v>
      </c>
      <c r="D20" s="68"/>
      <c r="E20" s="342" t="s">
        <v>914</v>
      </c>
      <c r="F20" s="68"/>
      <c r="G20" s="342" t="s">
        <v>915</v>
      </c>
      <c r="H20" s="68"/>
      <c r="I20" s="342"/>
      <c r="J20" s="140"/>
      <c r="K20" s="342"/>
      <c r="L20" s="342"/>
      <c r="M20" s="374"/>
    </row>
    <row r="21" spans="1:13" ht="15.75" customHeight="1">
      <c r="A21" s="1241"/>
      <c r="B21" s="1245"/>
      <c r="C21" s="340" t="s">
        <v>916</v>
      </c>
      <c r="D21" s="68"/>
      <c r="E21" s="342" t="s">
        <v>917</v>
      </c>
      <c r="F21" s="68"/>
      <c r="G21" s="342"/>
      <c r="H21" s="140"/>
      <c r="I21" s="342"/>
      <c r="J21" s="140"/>
      <c r="K21" s="342"/>
      <c r="L21" s="342"/>
      <c r="M21" s="374"/>
    </row>
    <row r="22" spans="1:13" ht="15.75" customHeight="1">
      <c r="A22" s="1241"/>
      <c r="B22" s="1246"/>
      <c r="C22" s="363" t="s">
        <v>105</v>
      </c>
      <c r="D22" s="345" t="s">
        <v>918</v>
      </c>
      <c r="E22" s="358" t="s">
        <v>919</v>
      </c>
      <c r="F22" s="375"/>
      <c r="G22" s="375"/>
      <c r="H22" s="375"/>
      <c r="I22" s="375"/>
      <c r="J22" s="375"/>
      <c r="K22" s="375"/>
      <c r="L22" s="375"/>
      <c r="M22" s="376"/>
    </row>
    <row r="23" spans="1:13" ht="15.75" customHeight="1">
      <c r="A23" s="1241"/>
      <c r="B23" s="1308" t="s">
        <v>921</v>
      </c>
      <c r="C23" s="369"/>
      <c r="D23" s="371"/>
      <c r="E23" s="371"/>
      <c r="F23" s="371"/>
      <c r="G23" s="371"/>
      <c r="H23" s="371"/>
      <c r="I23" s="371"/>
      <c r="J23" s="371"/>
      <c r="K23" s="371"/>
      <c r="L23" s="371"/>
      <c r="M23" s="372"/>
    </row>
    <row r="24" spans="1:13" ht="15.75" customHeight="1">
      <c r="A24" s="1241"/>
      <c r="B24" s="1241"/>
      <c r="C24" s="340" t="s">
        <v>922</v>
      </c>
      <c r="D24" s="68"/>
      <c r="E24" s="140"/>
      <c r="F24" s="342" t="s">
        <v>923</v>
      </c>
      <c r="G24" s="68"/>
      <c r="H24" s="140"/>
      <c r="I24" s="342" t="s">
        <v>924</v>
      </c>
      <c r="J24" s="68" t="s">
        <v>918</v>
      </c>
      <c r="K24" s="140"/>
      <c r="L24" s="140"/>
      <c r="M24" s="374"/>
    </row>
    <row r="25" spans="1:13" ht="15.75" customHeight="1">
      <c r="A25" s="1241"/>
      <c r="B25" s="1241"/>
      <c r="C25" s="340" t="s">
        <v>925</v>
      </c>
      <c r="D25" s="68"/>
      <c r="E25" s="140"/>
      <c r="F25" s="342" t="s">
        <v>926</v>
      </c>
      <c r="G25" s="345"/>
      <c r="H25" s="140"/>
      <c r="I25" s="140"/>
      <c r="J25" s="140"/>
      <c r="K25" s="140"/>
      <c r="L25" s="140"/>
      <c r="M25" s="374"/>
    </row>
    <row r="26" spans="1:13" ht="15.75" customHeight="1">
      <c r="A26" s="1241"/>
      <c r="B26" s="1309"/>
      <c r="C26" s="379"/>
      <c r="D26" s="140"/>
      <c r="E26" s="140"/>
      <c r="F26" s="140"/>
      <c r="G26" s="140"/>
      <c r="H26" s="140"/>
      <c r="I26" s="140"/>
      <c r="J26" s="140"/>
      <c r="K26" s="140"/>
      <c r="L26" s="140"/>
      <c r="M26" s="374"/>
    </row>
    <row r="27" spans="1:13" ht="15.75" customHeight="1">
      <c r="A27" s="1241"/>
      <c r="B27" s="380" t="s">
        <v>928</v>
      </c>
      <c r="C27" s="369"/>
      <c r="D27" s="371"/>
      <c r="E27" s="371"/>
      <c r="F27" s="371"/>
      <c r="G27" s="371"/>
      <c r="H27" s="371"/>
      <c r="I27" s="371"/>
      <c r="J27" s="371"/>
      <c r="K27" s="371"/>
      <c r="L27" s="371"/>
      <c r="M27" s="372"/>
    </row>
    <row r="28" spans="1:13" ht="15.75" customHeight="1">
      <c r="A28" s="1241"/>
      <c r="B28" s="380"/>
      <c r="C28" s="340" t="s">
        <v>929</v>
      </c>
      <c r="D28" s="68">
        <v>0</v>
      </c>
      <c r="E28" s="140"/>
      <c r="F28" s="210" t="s">
        <v>930</v>
      </c>
      <c r="G28" s="68">
        <v>2022</v>
      </c>
      <c r="H28" s="140"/>
      <c r="I28" s="210" t="s">
        <v>931</v>
      </c>
      <c r="J28" s="68" t="s">
        <v>1212</v>
      </c>
      <c r="K28" s="140"/>
      <c r="L28" s="140"/>
      <c r="M28" s="374"/>
    </row>
    <row r="29" spans="1:13" ht="15.75" customHeight="1">
      <c r="A29" s="1241"/>
      <c r="B29" s="382"/>
      <c r="C29" s="379"/>
      <c r="D29" s="140"/>
      <c r="E29" s="140"/>
      <c r="F29" s="140"/>
      <c r="G29" s="140"/>
      <c r="H29" s="140"/>
      <c r="I29" s="140"/>
      <c r="J29" s="140"/>
      <c r="K29" s="140"/>
      <c r="L29" s="140"/>
      <c r="M29" s="374"/>
    </row>
    <row r="30" spans="1:13" ht="15.75" customHeight="1">
      <c r="A30" s="1241"/>
      <c r="B30" s="1308" t="s">
        <v>933</v>
      </c>
      <c r="C30" s="383"/>
      <c r="D30" s="384"/>
      <c r="E30" s="384"/>
      <c r="F30" s="384"/>
      <c r="G30" s="384"/>
      <c r="H30" s="384"/>
      <c r="I30" s="384"/>
      <c r="J30" s="384"/>
      <c r="K30" s="384"/>
      <c r="L30" s="371"/>
      <c r="M30" s="372"/>
    </row>
    <row r="31" spans="1:13" ht="15.75" customHeight="1">
      <c r="A31" s="1241"/>
      <c r="B31" s="1241"/>
      <c r="C31" s="331" t="s">
        <v>934</v>
      </c>
      <c r="D31" s="385">
        <v>2023</v>
      </c>
      <c r="E31" s="386"/>
      <c r="F31" s="140" t="s">
        <v>935</v>
      </c>
      <c r="G31" s="440" t="s">
        <v>936</v>
      </c>
      <c r="H31" s="386"/>
      <c r="I31" s="210"/>
      <c r="J31" s="386"/>
      <c r="K31" s="386"/>
      <c r="L31" s="140"/>
      <c r="M31" s="374"/>
    </row>
    <row r="32" spans="1:13" ht="15.75" customHeight="1">
      <c r="A32" s="1241"/>
      <c r="B32" s="1309"/>
      <c r="C32" s="379"/>
      <c r="D32" s="606"/>
      <c r="E32" s="386"/>
      <c r="F32" s="140"/>
      <c r="G32" s="386"/>
      <c r="H32" s="386"/>
      <c r="I32" s="140"/>
      <c r="J32" s="386"/>
      <c r="K32" s="386"/>
      <c r="L32" s="140"/>
      <c r="M32" s="374"/>
    </row>
    <row r="33" spans="1:13" ht="15.75" customHeight="1">
      <c r="A33" s="1241"/>
      <c r="B33" s="1308" t="s">
        <v>937</v>
      </c>
      <c r="C33" s="369"/>
      <c r="D33" s="371"/>
      <c r="E33" s="371"/>
      <c r="F33" s="371"/>
      <c r="G33" s="371"/>
      <c r="H33" s="371"/>
      <c r="I33" s="371"/>
      <c r="J33" s="371"/>
      <c r="K33" s="371"/>
      <c r="L33" s="371"/>
      <c r="M33" s="372"/>
    </row>
    <row r="34" spans="1:13" ht="15.75" customHeight="1">
      <c r="A34" s="1241"/>
      <c r="B34" s="1241"/>
      <c r="C34" s="340"/>
      <c r="D34" s="140" t="s">
        <v>938</v>
      </c>
      <c r="E34" s="140"/>
      <c r="F34" s="140" t="s">
        <v>939</v>
      </c>
      <c r="G34" s="140"/>
      <c r="H34" s="140" t="s">
        <v>940</v>
      </c>
      <c r="I34" s="140"/>
      <c r="J34" s="140" t="s">
        <v>941</v>
      </c>
      <c r="K34" s="140"/>
      <c r="L34" s="140" t="s">
        <v>942</v>
      </c>
      <c r="M34" s="374"/>
    </row>
    <row r="35" spans="1:13" ht="15.75" customHeight="1">
      <c r="A35" s="1241"/>
      <c r="B35" s="1241"/>
      <c r="C35" s="340"/>
      <c r="D35" s="390">
        <v>2023</v>
      </c>
      <c r="E35" s="631">
        <v>300</v>
      </c>
      <c r="F35" s="631">
        <v>2024</v>
      </c>
      <c r="G35" s="631">
        <v>300</v>
      </c>
      <c r="H35" s="631">
        <v>2025</v>
      </c>
      <c r="I35" s="631">
        <v>300</v>
      </c>
      <c r="J35" s="631">
        <v>2026</v>
      </c>
      <c r="K35" s="631">
        <v>300</v>
      </c>
      <c r="L35" s="631">
        <v>2027</v>
      </c>
      <c r="M35" s="391">
        <v>300</v>
      </c>
    </row>
    <row r="36" spans="1:13" ht="15.75" customHeight="1">
      <c r="A36" s="1241"/>
      <c r="B36" s="1241"/>
      <c r="C36" s="340"/>
      <c r="D36" s="140" t="s">
        <v>943</v>
      </c>
      <c r="E36" s="140"/>
      <c r="F36" s="140" t="s">
        <v>944</v>
      </c>
      <c r="G36" s="140"/>
      <c r="H36" s="140" t="s">
        <v>945</v>
      </c>
      <c r="I36" s="140"/>
      <c r="J36" s="140" t="s">
        <v>946</v>
      </c>
      <c r="K36" s="140"/>
      <c r="L36" s="140" t="s">
        <v>947</v>
      </c>
      <c r="M36" s="374"/>
    </row>
    <row r="37" spans="1:13" ht="15.75" customHeight="1">
      <c r="A37" s="1241"/>
      <c r="B37" s="1241"/>
      <c r="C37" s="340"/>
      <c r="D37" s="390">
        <v>2028</v>
      </c>
      <c r="E37" s="631">
        <v>300</v>
      </c>
      <c r="F37" s="631">
        <v>2029</v>
      </c>
      <c r="G37" s="631">
        <v>300</v>
      </c>
      <c r="H37" s="631">
        <v>2030</v>
      </c>
      <c r="I37" s="631">
        <v>300</v>
      </c>
      <c r="J37" s="631">
        <v>2031</v>
      </c>
      <c r="K37" s="631">
        <v>300</v>
      </c>
      <c r="L37" s="631">
        <v>2032</v>
      </c>
      <c r="M37" s="391">
        <v>300</v>
      </c>
    </row>
    <row r="38" spans="1:13" ht="15.75" customHeight="1">
      <c r="A38" s="1241"/>
      <c r="B38" s="1241"/>
      <c r="C38" s="340"/>
      <c r="D38" s="140" t="s">
        <v>948</v>
      </c>
      <c r="E38" s="140"/>
      <c r="F38" s="140" t="s">
        <v>949</v>
      </c>
      <c r="G38" s="140"/>
      <c r="H38" s="140" t="s">
        <v>950</v>
      </c>
      <c r="I38" s="140"/>
      <c r="J38" s="140" t="s">
        <v>951</v>
      </c>
      <c r="K38" s="140"/>
      <c r="L38" s="140" t="s">
        <v>952</v>
      </c>
      <c r="M38" s="374"/>
    </row>
    <row r="39" spans="1:13" ht="15.75" customHeight="1">
      <c r="A39" s="1241"/>
      <c r="B39" s="1241"/>
      <c r="C39" s="340"/>
      <c r="D39" s="390">
        <v>2033</v>
      </c>
      <c r="E39" s="631">
        <v>300</v>
      </c>
      <c r="F39" s="631">
        <v>2034</v>
      </c>
      <c r="G39" s="631">
        <v>300</v>
      </c>
      <c r="H39" s="631">
        <v>2035</v>
      </c>
      <c r="I39" s="631">
        <v>300</v>
      </c>
      <c r="J39" s="631">
        <v>2036</v>
      </c>
      <c r="K39" s="631">
        <v>300</v>
      </c>
      <c r="L39" s="631">
        <v>2037</v>
      </c>
      <c r="M39" s="391">
        <v>300</v>
      </c>
    </row>
    <row r="40" spans="1:13" ht="15.75" customHeight="1">
      <c r="A40" s="1241"/>
      <c r="B40" s="1241"/>
      <c r="C40" s="340"/>
      <c r="D40" s="814" t="s">
        <v>953</v>
      </c>
      <c r="E40" s="140"/>
      <c r="F40" s="814" t="s">
        <v>954</v>
      </c>
      <c r="G40" s="140"/>
      <c r="H40" s="140" t="s">
        <v>955</v>
      </c>
      <c r="I40" s="140"/>
      <c r="J40" s="140" t="s">
        <v>957</v>
      </c>
      <c r="K40" s="140"/>
      <c r="L40" s="140"/>
      <c r="M40" s="374"/>
    </row>
    <row r="41" spans="1:13" ht="15.75" customHeight="1">
      <c r="A41" s="1241"/>
      <c r="B41" s="1241"/>
      <c r="C41" s="340"/>
      <c r="D41" s="815">
        <v>2038</v>
      </c>
      <c r="E41" s="631">
        <v>300</v>
      </c>
      <c r="F41" s="816">
        <v>2039</v>
      </c>
      <c r="G41" s="631">
        <v>300</v>
      </c>
      <c r="H41" s="631">
        <v>2040</v>
      </c>
      <c r="I41" s="391">
        <v>300</v>
      </c>
      <c r="J41" s="391">
        <v>5400</v>
      </c>
      <c r="K41" s="140"/>
      <c r="L41" s="394"/>
      <c r="M41" s="374"/>
    </row>
    <row r="42" spans="1:13" ht="15.75" customHeight="1">
      <c r="A42" s="1241"/>
      <c r="B42" s="1241"/>
      <c r="C42" s="340"/>
      <c r="D42" s="394"/>
      <c r="E42" s="140"/>
      <c r="F42" s="1263"/>
      <c r="G42" s="1252"/>
      <c r="H42" s="1264"/>
      <c r="I42" s="1252"/>
      <c r="J42" s="394"/>
      <c r="K42" s="140"/>
      <c r="L42" s="394"/>
      <c r="M42" s="374"/>
    </row>
    <row r="43" spans="1:13" ht="15.75" customHeight="1">
      <c r="A43" s="1241"/>
      <c r="B43" s="1241"/>
      <c r="C43" s="340"/>
      <c r="D43" s="140"/>
      <c r="E43" s="140"/>
      <c r="F43" s="278"/>
      <c r="G43" s="278"/>
      <c r="H43" s="279"/>
      <c r="I43" s="279"/>
      <c r="J43" s="394"/>
      <c r="K43" s="140"/>
      <c r="L43" s="394"/>
      <c r="M43" s="374"/>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810" t="s">
        <v>93</v>
      </c>
      <c r="E46" s="811" t="s">
        <v>95</v>
      </c>
      <c r="F46" s="1611" t="s">
        <v>959</v>
      </c>
      <c r="G46" s="1306" t="s">
        <v>103</v>
      </c>
      <c r="H46" s="1183"/>
      <c r="I46" s="1183"/>
      <c r="J46" s="1234"/>
      <c r="K46" s="813" t="s">
        <v>960</v>
      </c>
      <c r="L46" s="1456"/>
      <c r="M46" s="1260"/>
    </row>
    <row r="47" spans="1:13" ht="15.75" customHeight="1">
      <c r="A47" s="1241"/>
      <c r="B47" s="1241"/>
      <c r="C47" s="379"/>
      <c r="D47" s="248" t="s">
        <v>918</v>
      </c>
      <c r="E47" s="375"/>
      <c r="F47" s="1181"/>
      <c r="G47" s="1235"/>
      <c r="H47" s="1180"/>
      <c r="I47" s="1180"/>
      <c r="J47" s="1181"/>
      <c r="K47" s="723"/>
      <c r="L47" s="1252"/>
      <c r="M47" s="1260"/>
    </row>
    <row r="48" spans="1:13" ht="15.75" customHeight="1">
      <c r="A48" s="1241"/>
      <c r="B48" s="1309"/>
      <c r="C48" s="387"/>
      <c r="D48" s="375"/>
      <c r="E48" s="375"/>
      <c r="F48" s="375"/>
      <c r="G48" s="375"/>
      <c r="H48" s="375"/>
      <c r="I48" s="375"/>
      <c r="J48" s="375"/>
      <c r="K48" s="375"/>
      <c r="L48" s="375"/>
      <c r="M48" s="376"/>
    </row>
    <row r="49" spans="1:13" ht="48" customHeight="1">
      <c r="A49" s="1241"/>
      <c r="B49" s="455" t="s">
        <v>961</v>
      </c>
      <c r="C49" s="1300" t="s">
        <v>1616</v>
      </c>
      <c r="D49" s="1180"/>
      <c r="E49" s="1180"/>
      <c r="F49" s="1180"/>
      <c r="G49" s="1180"/>
      <c r="H49" s="1180"/>
      <c r="I49" s="1180"/>
      <c r="J49" s="1180"/>
      <c r="K49" s="1180"/>
      <c r="L49" s="1180"/>
      <c r="M49" s="1181"/>
    </row>
    <row r="50" spans="1:13" ht="15.75" customHeight="1">
      <c r="A50" s="1241"/>
      <c r="B50" s="455" t="s">
        <v>996</v>
      </c>
      <c r="C50" s="1297" t="s">
        <v>1617</v>
      </c>
      <c r="D50" s="1175"/>
      <c r="E50" s="1175"/>
      <c r="F50" s="1175"/>
      <c r="G50" s="1175"/>
      <c r="H50" s="1188"/>
      <c r="I50" s="68"/>
      <c r="J50" s="68"/>
      <c r="K50" s="68"/>
      <c r="L50" s="68"/>
      <c r="M50" s="68"/>
    </row>
    <row r="51" spans="1:13" ht="15.75" customHeight="1">
      <c r="A51" s="1241"/>
      <c r="B51" s="455" t="s">
        <v>965</v>
      </c>
      <c r="C51" s="1261" t="s">
        <v>1268</v>
      </c>
      <c r="D51" s="1175"/>
      <c r="E51" s="1175"/>
      <c r="F51" s="1175"/>
      <c r="G51" s="1175"/>
      <c r="H51" s="1175"/>
      <c r="I51" s="1175"/>
      <c r="J51" s="1175"/>
      <c r="K51" s="1175"/>
      <c r="L51" s="1175"/>
      <c r="M51" s="1188"/>
    </row>
    <row r="52" spans="1:13" ht="15.75" customHeight="1">
      <c r="A52" s="1241"/>
      <c r="B52" s="455" t="s">
        <v>966</v>
      </c>
      <c r="C52" s="1312" t="s">
        <v>449</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970</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297" t="s">
        <v>1038</v>
      </c>
      <c r="D59" s="1175"/>
      <c r="E59" s="1175"/>
      <c r="F59" s="1175"/>
      <c r="G59" s="1175"/>
      <c r="H59" s="1175"/>
      <c r="I59" s="1175"/>
      <c r="J59" s="1175"/>
      <c r="K59" s="1175"/>
      <c r="L59" s="1175"/>
      <c r="M59" s="1188"/>
    </row>
    <row r="60" spans="1:13" ht="30" customHeight="1">
      <c r="A60" s="1241"/>
      <c r="B60" s="240" t="s">
        <v>979</v>
      </c>
      <c r="C60" s="1297" t="s">
        <v>980</v>
      </c>
      <c r="D60" s="1175"/>
      <c r="E60" s="1175"/>
      <c r="F60" s="1175"/>
      <c r="G60" s="1175"/>
      <c r="H60" s="1175"/>
      <c r="I60" s="1175"/>
      <c r="J60" s="1175"/>
      <c r="K60" s="1175"/>
      <c r="L60" s="1175"/>
      <c r="M60" s="1188"/>
    </row>
    <row r="61" spans="1:13" ht="30" customHeight="1">
      <c r="A61" s="1241"/>
      <c r="B61" s="608" t="s">
        <v>297</v>
      </c>
      <c r="C61" s="1297"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49">
    <mergeCell ref="C62:M62"/>
    <mergeCell ref="C50:H50"/>
    <mergeCell ref="C51:M51"/>
    <mergeCell ref="C52:M52"/>
    <mergeCell ref="C53:M53"/>
    <mergeCell ref="C54:M54"/>
    <mergeCell ref="C55:M55"/>
    <mergeCell ref="C56:M56"/>
    <mergeCell ref="A2:A15"/>
    <mergeCell ref="B8:B10"/>
    <mergeCell ref="B14:B15"/>
    <mergeCell ref="B18:B22"/>
    <mergeCell ref="B23:B26"/>
    <mergeCell ref="C49:M49"/>
    <mergeCell ref="A16:A52"/>
    <mergeCell ref="A53:A58"/>
    <mergeCell ref="A59:A61"/>
    <mergeCell ref="B30:B32"/>
    <mergeCell ref="B45:B48"/>
    <mergeCell ref="C57:M57"/>
    <mergeCell ref="C58:M58"/>
    <mergeCell ref="C59:M59"/>
    <mergeCell ref="C60:M60"/>
    <mergeCell ref="C61:M61"/>
    <mergeCell ref="B33:B44"/>
    <mergeCell ref="F42:G42"/>
    <mergeCell ref="H42:I42"/>
    <mergeCell ref="F46:F47"/>
    <mergeCell ref="G46:J47"/>
    <mergeCell ref="L46:M47"/>
    <mergeCell ref="C7:G7"/>
    <mergeCell ref="I7:M7"/>
    <mergeCell ref="C14:D14"/>
    <mergeCell ref="F14:M14"/>
    <mergeCell ref="C15:M15"/>
    <mergeCell ref="C16:M16"/>
    <mergeCell ref="C17:M17"/>
    <mergeCell ref="C8:M9"/>
    <mergeCell ref="C10:D10"/>
    <mergeCell ref="F10:G10"/>
    <mergeCell ref="I10:J10"/>
    <mergeCell ref="C11:M11"/>
    <mergeCell ref="C12:M12"/>
    <mergeCell ref="C13:M13"/>
    <mergeCell ref="C2:M2"/>
    <mergeCell ref="C3:M3"/>
    <mergeCell ref="F4:G4"/>
    <mergeCell ref="I4:M4"/>
    <mergeCell ref="C6:M6"/>
  </mergeCells>
  <dataValidations count="1">
    <dataValidation type="list" allowBlank="1" showErrorMessage="1" sqref="I7" xr:uid="{00000000-0002-0000-3D00-000003000000}">
      <formula1>INDIRECT($C$7)</formula1>
    </dataValidation>
  </dataValidations>
  <hyperlinks>
    <hyperlink ref="B2" location="'Plan de acción'!A1" display="Nombre del indicador" xr:uid="{00000000-0004-0000-3D00-000000000000}"/>
    <hyperlink ref="C57" r:id="rId1" xr:uid="{00000000-0004-0000-3D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D00-000000000000}">
          <x14:formula1>
            <xm:f>Desplegables!$I$4:$I$18</xm:f>
          </x14:formula1>
          <xm:sqref>C7</xm:sqref>
        </x14:dataValidation>
        <x14:dataValidation type="list" allowBlank="1" showErrorMessage="1" xr:uid="{00000000-0002-0000-3D00-000001000000}">
          <x14:formula1>
            <xm:f>Desplegables!$L$24:$L$39</xm:f>
          </x14:formula1>
          <xm:sqref>C14</xm:sqref>
        </x14:dataValidation>
        <x14:dataValidation type="list" allowBlank="1" showErrorMessage="1" xr:uid="{00000000-0002-0000-3D00-000002000000}">
          <x14:formula1>
            <xm:f>Desplegables!$B$45:$B$46</xm:f>
          </x14:formula1>
          <xm:sqref>C4</xm:sqref>
        </x14:dataValidation>
        <x14:dataValidation type="list" allowBlank="1" showErrorMessage="1" xr:uid="{00000000-0002-0000-3D00-000004000000}">
          <x14:formula1>
            <xm:f>Desplegables!$B$50:$B$52</xm:f>
          </x14:formula1>
          <xm:sqref>G46</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1618</v>
      </c>
      <c r="C1" s="230"/>
      <c r="D1" s="230"/>
      <c r="E1" s="230"/>
      <c r="F1" s="230"/>
      <c r="G1" s="230"/>
      <c r="H1" s="230"/>
      <c r="I1" s="230"/>
      <c r="J1" s="230"/>
      <c r="K1" s="230"/>
      <c r="L1" s="230"/>
      <c r="M1" s="231"/>
    </row>
    <row r="2" spans="1:13" ht="15.75" customHeight="1">
      <c r="A2" s="1242" t="s">
        <v>890</v>
      </c>
      <c r="B2" s="718" t="s">
        <v>891</v>
      </c>
      <c r="C2" s="1398" t="s">
        <v>1619</v>
      </c>
      <c r="D2" s="1175"/>
      <c r="E2" s="1175"/>
      <c r="F2" s="1175"/>
      <c r="G2" s="1175"/>
      <c r="H2" s="1175"/>
      <c r="I2" s="1175"/>
      <c r="J2" s="1175"/>
      <c r="K2" s="1175"/>
      <c r="L2" s="1175"/>
      <c r="M2" s="1188"/>
    </row>
    <row r="3" spans="1:13" ht="15.75" customHeight="1">
      <c r="A3" s="1241"/>
      <c r="B3" s="455" t="s">
        <v>982</v>
      </c>
      <c r="C3" s="1297" t="s">
        <v>1497</v>
      </c>
      <c r="D3" s="1175"/>
      <c r="E3" s="1175"/>
      <c r="F3" s="1175"/>
      <c r="G3" s="1175"/>
      <c r="H3" s="1175"/>
      <c r="I3" s="1175"/>
      <c r="J3" s="1175"/>
      <c r="K3" s="1175"/>
      <c r="L3" s="1175"/>
      <c r="M3" s="1188"/>
    </row>
    <row r="4" spans="1:13" ht="30" customHeight="1">
      <c r="A4" s="1241"/>
      <c r="B4" s="236" t="s">
        <v>293</v>
      </c>
      <c r="C4" s="345" t="s">
        <v>93</v>
      </c>
      <c r="D4" s="345" t="s">
        <v>1489</v>
      </c>
      <c r="E4" s="817"/>
      <c r="F4" s="1302" t="s">
        <v>294</v>
      </c>
      <c r="G4" s="1188"/>
      <c r="H4" s="345">
        <v>27</v>
      </c>
      <c r="I4" s="1297"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98" t="s">
        <v>35</v>
      </c>
      <c r="D7" s="1175"/>
      <c r="E7" s="1175"/>
      <c r="F7" s="1175"/>
      <c r="G7" s="1188"/>
      <c r="H7" s="610" t="s">
        <v>297</v>
      </c>
      <c r="I7" s="1276" t="s">
        <v>1551</v>
      </c>
      <c r="J7" s="1180"/>
      <c r="K7" s="1180"/>
      <c r="L7" s="1180"/>
      <c r="M7" s="1181"/>
    </row>
    <row r="8" spans="1:13" ht="15.75" customHeight="1">
      <c r="A8" s="1241"/>
      <c r="B8" s="1308" t="s">
        <v>903</v>
      </c>
      <c r="C8" s="817"/>
      <c r="D8" s="817"/>
      <c r="E8" s="817"/>
      <c r="F8" s="817"/>
      <c r="G8" s="817"/>
      <c r="H8" s="817"/>
      <c r="I8" s="817"/>
      <c r="J8" s="817"/>
      <c r="K8" s="817"/>
      <c r="L8" s="817"/>
      <c r="M8" s="817"/>
    </row>
    <row r="9" spans="1:13" ht="15.75" customHeight="1">
      <c r="A9" s="1241"/>
      <c r="B9" s="1241"/>
      <c r="C9" s="1250"/>
      <c r="D9" s="1181"/>
      <c r="E9" s="817"/>
      <c r="F9" s="1253"/>
      <c r="G9" s="1181"/>
      <c r="H9" s="817"/>
      <c r="I9" s="1253"/>
      <c r="J9" s="1181"/>
      <c r="K9" s="817"/>
      <c r="L9" s="817"/>
      <c r="M9" s="817"/>
    </row>
    <row r="10" spans="1:13" ht="15.75" customHeight="1">
      <c r="A10" s="1241"/>
      <c r="B10" s="1309"/>
      <c r="C10" s="1258" t="s">
        <v>1058</v>
      </c>
      <c r="D10" s="1188"/>
      <c r="E10" s="817"/>
      <c r="F10" s="1661" t="s">
        <v>1058</v>
      </c>
      <c r="G10" s="1188"/>
      <c r="H10" s="817"/>
      <c r="I10" s="1661" t="s">
        <v>1058</v>
      </c>
      <c r="J10" s="1188"/>
      <c r="K10" s="817"/>
      <c r="L10" s="817"/>
      <c r="M10" s="817"/>
    </row>
    <row r="11" spans="1:13" ht="19.5" customHeight="1">
      <c r="A11" s="1241"/>
      <c r="B11" s="455" t="s">
        <v>905</v>
      </c>
      <c r="C11" s="1297" t="s">
        <v>1620</v>
      </c>
      <c r="D11" s="1175"/>
      <c r="E11" s="1175"/>
      <c r="F11" s="1175"/>
      <c r="G11" s="1175"/>
      <c r="H11" s="1175"/>
      <c r="I11" s="1175"/>
      <c r="J11" s="1175"/>
      <c r="K11" s="1175"/>
      <c r="L11" s="1175"/>
      <c r="M11" s="1188"/>
    </row>
    <row r="12" spans="1:13" ht="51.75" customHeight="1">
      <c r="A12" s="1241"/>
      <c r="B12" s="455" t="s">
        <v>985</v>
      </c>
      <c r="C12" s="1297" t="s">
        <v>1621</v>
      </c>
      <c r="D12" s="1175"/>
      <c r="E12" s="1175"/>
      <c r="F12" s="1175"/>
      <c r="G12" s="1175"/>
      <c r="H12" s="1175"/>
      <c r="I12" s="1175"/>
      <c r="J12" s="1175"/>
      <c r="K12" s="1175"/>
      <c r="L12" s="1175"/>
      <c r="M12" s="1188"/>
    </row>
    <row r="13" spans="1:13" ht="15.75" customHeight="1">
      <c r="A13" s="1241"/>
      <c r="B13" s="455" t="s">
        <v>987</v>
      </c>
      <c r="C13" s="1297" t="s">
        <v>1622</v>
      </c>
      <c r="D13" s="1175"/>
      <c r="E13" s="1175"/>
      <c r="F13" s="1175"/>
      <c r="G13" s="1175"/>
      <c r="H13" s="1175"/>
      <c r="I13" s="1175"/>
      <c r="J13" s="1175"/>
      <c r="K13" s="1175"/>
      <c r="L13" s="1175"/>
      <c r="M13" s="1188"/>
    </row>
    <row r="14" spans="1:13" ht="15.75" customHeight="1">
      <c r="A14" s="1241"/>
      <c r="B14" s="1308" t="s">
        <v>989</v>
      </c>
      <c r="C14" s="1257" t="s">
        <v>57</v>
      </c>
      <c r="D14" s="1188"/>
      <c r="E14" s="377" t="s">
        <v>108</v>
      </c>
      <c r="F14" s="1297" t="s">
        <v>1623</v>
      </c>
      <c r="G14" s="1175"/>
      <c r="H14" s="1188"/>
      <c r="I14" s="817"/>
      <c r="J14" s="817"/>
      <c r="K14" s="817"/>
      <c r="L14" s="817"/>
      <c r="M14" s="817"/>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1575</v>
      </c>
      <c r="D16" s="1175"/>
      <c r="E16" s="1175"/>
      <c r="F16" s="1175"/>
      <c r="G16" s="1175"/>
      <c r="H16" s="1175"/>
      <c r="I16" s="1175"/>
      <c r="J16" s="1175"/>
      <c r="K16" s="1175"/>
      <c r="L16" s="1175"/>
      <c r="M16" s="1188"/>
    </row>
    <row r="17" spans="1:13" ht="15.75" customHeight="1">
      <c r="A17" s="1241"/>
      <c r="B17" s="455" t="s">
        <v>990</v>
      </c>
      <c r="C17" s="1307" t="s">
        <v>1624</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309"/>
      <c r="C23" s="363" t="s">
        <v>105</v>
      </c>
      <c r="D23" s="345" t="s">
        <v>918</v>
      </c>
      <c r="E23" s="358" t="s">
        <v>919</v>
      </c>
      <c r="F23" s="304" t="s">
        <v>1625</v>
      </c>
      <c r="G23" s="375"/>
      <c r="H23" s="375"/>
      <c r="I23" s="375"/>
      <c r="J23" s="375"/>
      <c r="K23" s="375"/>
      <c r="L23" s="375"/>
      <c r="M23" s="376"/>
    </row>
    <row r="24" spans="1:13" ht="15.75" customHeight="1">
      <c r="A24" s="1241"/>
      <c r="B24" s="1308" t="s">
        <v>921</v>
      </c>
      <c r="C24" s="369"/>
      <c r="D24" s="371"/>
      <c r="E24" s="371"/>
      <c r="F24" s="371"/>
      <c r="G24" s="371"/>
      <c r="H24" s="371"/>
      <c r="I24" s="371"/>
      <c r="J24" s="371"/>
      <c r="K24" s="371"/>
      <c r="L24" s="371"/>
      <c r="M24" s="372"/>
    </row>
    <row r="25" spans="1:13" ht="15.75" customHeight="1">
      <c r="A25" s="1241"/>
      <c r="B25" s="1241"/>
      <c r="C25" s="340" t="s">
        <v>922</v>
      </c>
      <c r="D25" s="68"/>
      <c r="E25" s="140"/>
      <c r="F25" s="342" t="s">
        <v>923</v>
      </c>
      <c r="G25" s="68"/>
      <c r="H25" s="140"/>
      <c r="I25" s="342" t="s">
        <v>924</v>
      </c>
      <c r="J25" s="68" t="s">
        <v>918</v>
      </c>
      <c r="K25" s="140"/>
      <c r="L25" s="140"/>
      <c r="M25" s="374"/>
    </row>
    <row r="26" spans="1:13" ht="15.75" customHeight="1">
      <c r="A26" s="1241"/>
      <c r="B26" s="1241"/>
      <c r="C26" s="340" t="s">
        <v>925</v>
      </c>
      <c r="D26" s="68"/>
      <c r="E26" s="140"/>
      <c r="F26" s="342" t="s">
        <v>926</v>
      </c>
      <c r="G26" s="345"/>
      <c r="H26" s="140"/>
      <c r="I26" s="140"/>
      <c r="J26" s="140"/>
      <c r="K26" s="140"/>
      <c r="L26" s="140"/>
      <c r="M26" s="374"/>
    </row>
    <row r="27" spans="1:13" ht="15.75" customHeight="1">
      <c r="A27" s="1241"/>
      <c r="B27" s="1309"/>
      <c r="C27" s="379"/>
      <c r="D27" s="140"/>
      <c r="E27" s="140"/>
      <c r="F27" s="140"/>
      <c r="G27" s="140"/>
      <c r="H27" s="140"/>
      <c r="I27" s="140"/>
      <c r="J27" s="140"/>
      <c r="K27" s="140"/>
      <c r="L27" s="140"/>
      <c r="M27" s="374"/>
    </row>
    <row r="28" spans="1:13" ht="15.75" customHeight="1">
      <c r="A28" s="1241"/>
      <c r="B28" s="380" t="s">
        <v>928</v>
      </c>
      <c r="C28" s="369"/>
      <c r="D28" s="371"/>
      <c r="E28" s="371"/>
      <c r="F28" s="371"/>
      <c r="G28" s="371"/>
      <c r="H28" s="371"/>
      <c r="I28" s="371"/>
      <c r="J28" s="371"/>
      <c r="K28" s="371"/>
      <c r="L28" s="371"/>
      <c r="M28" s="372"/>
    </row>
    <row r="29" spans="1:13" ht="15.75" customHeight="1">
      <c r="A29" s="1241"/>
      <c r="B29" s="380"/>
      <c r="C29" s="340" t="s">
        <v>929</v>
      </c>
      <c r="D29" s="818" t="s">
        <v>509</v>
      </c>
      <c r="E29" s="140"/>
      <c r="F29" s="210" t="s">
        <v>930</v>
      </c>
      <c r="G29" s="68"/>
      <c r="H29" s="140"/>
      <c r="I29" s="210" t="s">
        <v>931</v>
      </c>
      <c r="J29" s="68"/>
      <c r="K29" s="140"/>
      <c r="L29" s="140"/>
      <c r="M29" s="374"/>
    </row>
    <row r="30" spans="1:13" ht="15.75" customHeight="1">
      <c r="A30" s="1241"/>
      <c r="B30" s="382"/>
      <c r="C30" s="379"/>
      <c r="D30" s="140"/>
      <c r="E30" s="140"/>
      <c r="F30" s="140"/>
      <c r="G30" s="140"/>
      <c r="H30" s="140"/>
      <c r="I30" s="140"/>
      <c r="J30" s="140"/>
      <c r="K30" s="140"/>
      <c r="L30" s="140"/>
      <c r="M30" s="374"/>
    </row>
    <row r="31" spans="1:13" ht="15.75" customHeight="1">
      <c r="A31" s="1241"/>
      <c r="B31" s="1308" t="s">
        <v>933</v>
      </c>
      <c r="C31" s="383"/>
      <c r="D31" s="384"/>
      <c r="E31" s="384"/>
      <c r="F31" s="384"/>
      <c r="G31" s="384"/>
      <c r="H31" s="384"/>
      <c r="I31" s="384"/>
      <c r="J31" s="384"/>
      <c r="K31" s="384"/>
      <c r="L31" s="371"/>
      <c r="M31" s="372"/>
    </row>
    <row r="32" spans="1:13" ht="15.75" customHeight="1">
      <c r="A32" s="1241"/>
      <c r="B32" s="1241"/>
      <c r="C32" s="331" t="s">
        <v>934</v>
      </c>
      <c r="D32" s="385">
        <v>2023</v>
      </c>
      <c r="E32" s="386"/>
      <c r="F32" s="140" t="s">
        <v>935</v>
      </c>
      <c r="G32" s="440" t="s">
        <v>936</v>
      </c>
      <c r="H32" s="386"/>
      <c r="I32" s="210"/>
      <c r="J32" s="386"/>
      <c r="K32" s="386"/>
      <c r="L32" s="140"/>
      <c r="M32" s="374"/>
    </row>
    <row r="33" spans="1:13" ht="15.75" customHeight="1">
      <c r="A33" s="1241"/>
      <c r="B33" s="1309"/>
      <c r="C33" s="379"/>
      <c r="D33" s="606"/>
      <c r="E33" s="386"/>
      <c r="F33" s="140"/>
      <c r="G33" s="386"/>
      <c r="H33" s="386"/>
      <c r="I33" s="140"/>
      <c r="J33" s="386"/>
      <c r="K33" s="386"/>
      <c r="L33" s="140"/>
      <c r="M33" s="374"/>
    </row>
    <row r="34" spans="1:13" ht="15.75" customHeight="1">
      <c r="A34" s="1241"/>
      <c r="B34" s="1308" t="s">
        <v>937</v>
      </c>
      <c r="C34" s="68"/>
      <c r="D34" s="68"/>
      <c r="E34" s="68"/>
      <c r="F34" s="68"/>
      <c r="G34" s="68"/>
      <c r="H34" s="68"/>
      <c r="I34" s="68"/>
      <c r="J34" s="68"/>
      <c r="K34" s="68"/>
      <c r="L34" s="68"/>
      <c r="M34" s="68"/>
    </row>
    <row r="35" spans="1:13" ht="15.75" customHeight="1">
      <c r="A35" s="1241"/>
      <c r="B35" s="1241"/>
      <c r="C35" s="351"/>
      <c r="D35" s="68" t="s">
        <v>938</v>
      </c>
      <c r="E35" s="68"/>
      <c r="F35" s="68" t="s">
        <v>939</v>
      </c>
      <c r="G35" s="68"/>
      <c r="H35" s="68" t="s">
        <v>940</v>
      </c>
      <c r="I35" s="68"/>
      <c r="J35" s="68" t="s">
        <v>941</v>
      </c>
      <c r="K35" s="68"/>
      <c r="L35" s="68" t="s">
        <v>942</v>
      </c>
      <c r="M35" s="68"/>
    </row>
    <row r="36" spans="1:13" ht="15.75" customHeight="1">
      <c r="A36" s="1241"/>
      <c r="B36" s="1241"/>
      <c r="C36" s="351"/>
      <c r="D36" s="68">
        <v>2023</v>
      </c>
      <c r="E36" s="650">
        <v>1</v>
      </c>
      <c r="F36" s="68">
        <v>2024</v>
      </c>
      <c r="G36" s="650">
        <v>1</v>
      </c>
      <c r="H36" s="68">
        <v>2025</v>
      </c>
      <c r="I36" s="650">
        <v>1</v>
      </c>
      <c r="J36" s="68">
        <v>2026</v>
      </c>
      <c r="K36" s="650">
        <v>1</v>
      </c>
      <c r="L36" s="68">
        <v>2027</v>
      </c>
      <c r="M36" s="650">
        <v>1</v>
      </c>
    </row>
    <row r="37" spans="1:13" ht="15.75" customHeight="1">
      <c r="A37" s="1241"/>
      <c r="B37" s="1241"/>
      <c r="C37" s="351"/>
      <c r="D37" s="68" t="s">
        <v>943</v>
      </c>
      <c r="E37" s="68"/>
      <c r="F37" s="68" t="s">
        <v>944</v>
      </c>
      <c r="G37" s="68"/>
      <c r="H37" s="68" t="s">
        <v>945</v>
      </c>
      <c r="I37" s="68"/>
      <c r="J37" s="68" t="s">
        <v>946</v>
      </c>
      <c r="K37" s="68"/>
      <c r="L37" s="68" t="s">
        <v>947</v>
      </c>
      <c r="M37" s="68"/>
    </row>
    <row r="38" spans="1:13" ht="15.75" customHeight="1">
      <c r="A38" s="1241"/>
      <c r="B38" s="1241"/>
      <c r="C38" s="351"/>
      <c r="D38" s="68">
        <v>2028</v>
      </c>
      <c r="E38" s="650">
        <v>1</v>
      </c>
      <c r="F38" s="68">
        <v>2029</v>
      </c>
      <c r="G38" s="650">
        <v>1</v>
      </c>
      <c r="H38" s="68">
        <v>2030</v>
      </c>
      <c r="I38" s="650">
        <v>1</v>
      </c>
      <c r="J38" s="68">
        <v>2031</v>
      </c>
      <c r="K38" s="650">
        <v>1</v>
      </c>
      <c r="L38" s="68">
        <v>2032</v>
      </c>
      <c r="M38" s="650">
        <v>1</v>
      </c>
    </row>
    <row r="39" spans="1:13" ht="15.75" customHeight="1">
      <c r="A39" s="1241"/>
      <c r="B39" s="1241"/>
      <c r="C39" s="351"/>
      <c r="D39" s="68" t="s">
        <v>948</v>
      </c>
      <c r="E39" s="68"/>
      <c r="F39" s="68" t="s">
        <v>949</v>
      </c>
      <c r="G39" s="68"/>
      <c r="H39" s="68" t="s">
        <v>950</v>
      </c>
      <c r="I39" s="68"/>
      <c r="J39" s="68" t="s">
        <v>951</v>
      </c>
      <c r="K39" s="68"/>
      <c r="L39" s="68" t="s">
        <v>952</v>
      </c>
      <c r="M39" s="68"/>
    </row>
    <row r="40" spans="1:13" ht="15.75" customHeight="1">
      <c r="A40" s="1241"/>
      <c r="B40" s="1241"/>
      <c r="C40" s="351"/>
      <c r="D40" s="68">
        <v>2033</v>
      </c>
      <c r="E40" s="650">
        <v>1</v>
      </c>
      <c r="F40" s="68">
        <v>2034</v>
      </c>
      <c r="G40" s="650">
        <v>1</v>
      </c>
      <c r="H40" s="68">
        <v>2035</v>
      </c>
      <c r="I40" s="650">
        <v>1</v>
      </c>
      <c r="J40" s="68">
        <v>2036</v>
      </c>
      <c r="K40" s="650">
        <v>1</v>
      </c>
      <c r="L40" s="68">
        <v>2037</v>
      </c>
      <c r="M40" s="650">
        <v>1</v>
      </c>
    </row>
    <row r="41" spans="1:13" ht="15.75" customHeight="1">
      <c r="A41" s="1241"/>
      <c r="B41" s="1241"/>
      <c r="C41" s="351"/>
      <c r="D41" s="784" t="s">
        <v>953</v>
      </c>
      <c r="E41" s="68"/>
      <c r="F41" s="784" t="s">
        <v>954</v>
      </c>
      <c r="G41" s="68"/>
      <c r="H41" s="68" t="s">
        <v>955</v>
      </c>
      <c r="I41" s="68"/>
      <c r="J41" s="68"/>
      <c r="K41" s="68"/>
      <c r="L41" s="68"/>
      <c r="M41" s="68"/>
    </row>
    <row r="42" spans="1:13" ht="15.75" customHeight="1">
      <c r="A42" s="1241"/>
      <c r="B42" s="1241"/>
      <c r="C42" s="351"/>
      <c r="D42" s="784">
        <v>2038</v>
      </c>
      <c r="E42" s="650">
        <v>1</v>
      </c>
      <c r="F42" s="784">
        <v>2039</v>
      </c>
      <c r="G42" s="650">
        <v>1</v>
      </c>
      <c r="H42" s="68">
        <v>2040</v>
      </c>
      <c r="I42" s="650">
        <v>1</v>
      </c>
      <c r="J42" s="650"/>
      <c r="K42" s="68"/>
      <c r="L42" s="650"/>
      <c r="M42" s="68"/>
    </row>
    <row r="43" spans="1:13" ht="15.75" customHeight="1">
      <c r="A43" s="1241"/>
      <c r="B43" s="1241"/>
      <c r="C43" s="351"/>
      <c r="D43" s="650"/>
      <c r="E43" s="68"/>
      <c r="F43" s="1262"/>
      <c r="G43" s="1188"/>
      <c r="H43" s="1408"/>
      <c r="I43" s="1188"/>
      <c r="J43" s="650"/>
      <c r="K43" s="68"/>
      <c r="L43" s="650"/>
      <c r="M43" s="68"/>
    </row>
    <row r="44" spans="1:13" ht="15.75" customHeight="1">
      <c r="A44" s="1241"/>
      <c r="B44" s="1241"/>
      <c r="C44" s="387"/>
      <c r="D44" s="364"/>
      <c r="E44" s="375"/>
      <c r="F44" s="364"/>
      <c r="G44" s="375"/>
      <c r="H44" s="392"/>
      <c r="I44" s="375"/>
      <c r="J44" s="392"/>
      <c r="K44" s="375"/>
      <c r="L44" s="392"/>
      <c r="M44" s="376"/>
    </row>
    <row r="45" spans="1:13" ht="18" customHeight="1">
      <c r="A45" s="1241"/>
      <c r="B45" s="1308" t="s">
        <v>958</v>
      </c>
      <c r="C45" s="379"/>
      <c r="D45" s="140"/>
      <c r="E45" s="140"/>
      <c r="F45" s="140"/>
      <c r="G45" s="140"/>
      <c r="H45" s="140"/>
      <c r="I45" s="140"/>
      <c r="J45" s="140"/>
      <c r="K45" s="140"/>
      <c r="L45" s="140"/>
      <c r="M45" s="374"/>
    </row>
    <row r="46" spans="1:13" ht="15.75" customHeight="1">
      <c r="A46" s="1241"/>
      <c r="B46" s="1241"/>
      <c r="C46" s="379"/>
      <c r="D46" s="810" t="s">
        <v>93</v>
      </c>
      <c r="E46" s="812" t="s">
        <v>95</v>
      </c>
      <c r="F46" s="1662" t="s">
        <v>959</v>
      </c>
      <c r="G46" s="1390" t="s">
        <v>103</v>
      </c>
      <c r="H46" s="1183"/>
      <c r="I46" s="1183"/>
      <c r="J46" s="1234"/>
      <c r="K46" s="813" t="s">
        <v>960</v>
      </c>
      <c r="L46" s="1456"/>
      <c r="M46" s="1260"/>
    </row>
    <row r="47" spans="1:13" ht="15.75" customHeight="1">
      <c r="A47" s="1241"/>
      <c r="B47" s="1241"/>
      <c r="C47" s="379"/>
      <c r="D47" s="387"/>
      <c r="E47" s="376" t="s">
        <v>918</v>
      </c>
      <c r="F47" s="1235"/>
      <c r="G47" s="1180"/>
      <c r="H47" s="1180"/>
      <c r="I47" s="1180"/>
      <c r="J47" s="1181"/>
      <c r="K47" s="723"/>
      <c r="L47" s="1252"/>
      <c r="M47" s="1260"/>
    </row>
    <row r="48" spans="1:13" ht="15.75" customHeight="1">
      <c r="A48" s="1241"/>
      <c r="B48" s="1309"/>
      <c r="C48" s="387"/>
      <c r="D48" s="375"/>
      <c r="E48" s="375"/>
      <c r="F48" s="375"/>
      <c r="G48" s="375"/>
      <c r="H48" s="375"/>
      <c r="I48" s="375"/>
      <c r="J48" s="375"/>
      <c r="K48" s="375"/>
      <c r="L48" s="375"/>
      <c r="M48" s="376"/>
    </row>
    <row r="49" spans="1:13" ht="61.5" customHeight="1">
      <c r="A49" s="1241"/>
      <c r="B49" s="455" t="s">
        <v>961</v>
      </c>
      <c r="C49" s="1300" t="s">
        <v>1626</v>
      </c>
      <c r="D49" s="1180"/>
      <c r="E49" s="1180"/>
      <c r="F49" s="1180"/>
      <c r="G49" s="1180"/>
      <c r="H49" s="1180"/>
      <c r="I49" s="1180"/>
      <c r="J49" s="1180"/>
      <c r="K49" s="1180"/>
      <c r="L49" s="1180"/>
      <c r="M49" s="1181"/>
    </row>
    <row r="50" spans="1:13" ht="15.75" customHeight="1">
      <c r="A50" s="1241"/>
      <c r="B50" s="455" t="s">
        <v>996</v>
      </c>
      <c r="C50" s="1261" t="s">
        <v>1212</v>
      </c>
      <c r="D50" s="1175"/>
      <c r="E50" s="1175"/>
      <c r="F50" s="1175"/>
      <c r="G50" s="1175"/>
      <c r="H50" s="1175"/>
      <c r="I50" s="1175"/>
      <c r="J50" s="1175"/>
      <c r="K50" s="1175"/>
      <c r="L50" s="1175"/>
      <c r="M50" s="1188"/>
    </row>
    <row r="51" spans="1:13" ht="15.75" customHeight="1">
      <c r="A51" s="1241"/>
      <c r="B51" s="455" t="s">
        <v>965</v>
      </c>
      <c r="C51" s="1261" t="s">
        <v>1268</v>
      </c>
      <c r="D51" s="1175"/>
      <c r="E51" s="1175"/>
      <c r="F51" s="1175"/>
      <c r="G51" s="1175"/>
      <c r="H51" s="1175"/>
      <c r="I51" s="1175"/>
      <c r="J51" s="1175"/>
      <c r="K51" s="1175"/>
      <c r="L51" s="1175"/>
      <c r="M51" s="1188"/>
    </row>
    <row r="52" spans="1:13" ht="15.75" customHeight="1">
      <c r="A52" s="1241"/>
      <c r="B52" s="455" t="s">
        <v>966</v>
      </c>
      <c r="C52" s="1374" t="s">
        <v>449</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970</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297" t="s">
        <v>1038</v>
      </c>
      <c r="D59" s="1175"/>
      <c r="E59" s="1175"/>
      <c r="F59" s="1175"/>
      <c r="G59" s="1175"/>
      <c r="H59" s="1175"/>
      <c r="I59" s="1175"/>
      <c r="J59" s="1175"/>
      <c r="K59" s="1175"/>
      <c r="L59" s="1175"/>
      <c r="M59" s="1188"/>
    </row>
    <row r="60" spans="1:13" ht="30" customHeight="1">
      <c r="A60" s="1241"/>
      <c r="B60" s="240" t="s">
        <v>979</v>
      </c>
      <c r="C60" s="1297" t="s">
        <v>980</v>
      </c>
      <c r="D60" s="1175"/>
      <c r="E60" s="1175"/>
      <c r="F60" s="1175"/>
      <c r="G60" s="1175"/>
      <c r="H60" s="1175"/>
      <c r="I60" s="1175"/>
      <c r="J60" s="1175"/>
      <c r="K60" s="1175"/>
      <c r="L60" s="1175"/>
      <c r="M60" s="1188"/>
    </row>
    <row r="61" spans="1:13" ht="30" customHeight="1">
      <c r="A61" s="1241"/>
      <c r="B61" s="608" t="s">
        <v>297</v>
      </c>
      <c r="C61" s="1297" t="s">
        <v>376</v>
      </c>
      <c r="D61" s="1175"/>
      <c r="E61" s="1175"/>
      <c r="F61" s="1175"/>
      <c r="G61" s="1175"/>
      <c r="H61" s="1175"/>
      <c r="I61" s="1175"/>
      <c r="J61" s="1175"/>
      <c r="K61" s="1175"/>
      <c r="L61" s="1175"/>
      <c r="M61" s="1188"/>
    </row>
    <row r="62" spans="1:13" ht="15.75" customHeight="1">
      <c r="A62" s="288" t="s">
        <v>254</v>
      </c>
      <c r="B62" s="289"/>
      <c r="C62" s="1270" t="s">
        <v>1627</v>
      </c>
      <c r="D62" s="1175"/>
      <c r="E62" s="1175"/>
      <c r="F62" s="1175"/>
      <c r="G62" s="1175"/>
      <c r="H62" s="1175"/>
      <c r="I62" s="1175"/>
      <c r="J62" s="1175"/>
      <c r="K62" s="1175"/>
      <c r="L62" s="1175"/>
      <c r="M62" s="1188"/>
    </row>
  </sheetData>
  <mergeCells count="52">
    <mergeCell ref="C60:M60"/>
    <mergeCell ref="C61:M61"/>
    <mergeCell ref="C2:M2"/>
    <mergeCell ref="C3:M3"/>
    <mergeCell ref="C62:M62"/>
    <mergeCell ref="C14:D14"/>
    <mergeCell ref="F14:H14"/>
    <mergeCell ref="C15:M15"/>
    <mergeCell ref="C16:M16"/>
    <mergeCell ref="C17:M17"/>
    <mergeCell ref="C58:M58"/>
    <mergeCell ref="C59:M59"/>
    <mergeCell ref="L46:M47"/>
    <mergeCell ref="C56:M56"/>
    <mergeCell ref="C57:M57"/>
    <mergeCell ref="C49:M49"/>
    <mergeCell ref="A16:A52"/>
    <mergeCell ref="A53:A58"/>
    <mergeCell ref="A59:A61"/>
    <mergeCell ref="A2:A15"/>
    <mergeCell ref="B14:B15"/>
    <mergeCell ref="B18:B23"/>
    <mergeCell ref="B24:B27"/>
    <mergeCell ref="B31:B33"/>
    <mergeCell ref="B34:B44"/>
    <mergeCell ref="B45:B48"/>
    <mergeCell ref="B8:B10"/>
    <mergeCell ref="F46:F47"/>
    <mergeCell ref="G46:J47"/>
    <mergeCell ref="C13:M13"/>
    <mergeCell ref="F4:G4"/>
    <mergeCell ref="I4:M4"/>
    <mergeCell ref="C5:M5"/>
    <mergeCell ref="C7:G7"/>
    <mergeCell ref="I7:M7"/>
    <mergeCell ref="C6:M6"/>
    <mergeCell ref="C54:M54"/>
    <mergeCell ref="C55:M55"/>
    <mergeCell ref="F9:G9"/>
    <mergeCell ref="I9:J9"/>
    <mergeCell ref="F10:G10"/>
    <mergeCell ref="I10:J10"/>
    <mergeCell ref="F43:G43"/>
    <mergeCell ref="H43:I43"/>
    <mergeCell ref="C11:M11"/>
    <mergeCell ref="C12:M12"/>
    <mergeCell ref="C50:M50"/>
    <mergeCell ref="C51:M51"/>
    <mergeCell ref="C52:M52"/>
    <mergeCell ref="C53:M53"/>
    <mergeCell ref="C9:D9"/>
    <mergeCell ref="C10:D10"/>
  </mergeCells>
  <dataValidations count="1">
    <dataValidation type="list" allowBlank="1" showErrorMessage="1" sqref="I7" xr:uid="{00000000-0002-0000-3E00-000003000000}">
      <formula1>INDIRECT($C$7)</formula1>
    </dataValidation>
  </dataValidations>
  <hyperlinks>
    <hyperlink ref="B2" location="'Plan de acción'!A1" display="Nombre del indicador" xr:uid="{00000000-0004-0000-3E00-000000000000}"/>
    <hyperlink ref="C57" r:id="rId1" xr:uid="{00000000-0004-0000-3E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E00-000000000000}">
          <x14:formula1>
            <xm:f>Desplegables!$I$4:$I$18</xm:f>
          </x14:formula1>
          <xm:sqref>C7</xm:sqref>
        </x14:dataValidation>
        <x14:dataValidation type="list" allowBlank="1" showErrorMessage="1" xr:uid="{00000000-0002-0000-3E00-000001000000}">
          <x14:formula1>
            <xm:f>Desplegables!$L$24:$L$39</xm:f>
          </x14:formula1>
          <xm:sqref>C14</xm:sqref>
        </x14:dataValidation>
        <x14:dataValidation type="list" allowBlank="1" showErrorMessage="1" xr:uid="{00000000-0002-0000-3E00-000002000000}">
          <x14:formula1>
            <xm:f>Desplegables!$B$45:$B$46</xm:f>
          </x14:formula1>
          <xm:sqref>C4</xm:sqref>
        </x14:dataValidation>
        <x14:dataValidation type="list" allowBlank="1" showErrorMessage="1" xr:uid="{00000000-0002-0000-3E00-000004000000}">
          <x14:formula1>
            <xm:f>Desplegables!$B$50:$B$52</xm:f>
          </x14:formula1>
          <xm:sqref>G46</xm:sqref>
        </x14:dataValidation>
      </x14:dataValidation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70C0"/>
  </sheetPr>
  <dimension ref="A1:M61"/>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1628</v>
      </c>
      <c r="C1" s="230"/>
      <c r="D1" s="230"/>
      <c r="E1" s="230"/>
      <c r="F1" s="230"/>
      <c r="G1" s="230"/>
      <c r="H1" s="230"/>
      <c r="I1" s="230"/>
      <c r="J1" s="230"/>
      <c r="K1" s="230"/>
      <c r="L1" s="230"/>
      <c r="M1" s="231"/>
    </row>
    <row r="2" spans="1:13" ht="15.75" customHeight="1">
      <c r="A2" s="1242" t="s">
        <v>890</v>
      </c>
      <c r="B2" s="233" t="s">
        <v>891</v>
      </c>
      <c r="C2" s="1297" t="s">
        <v>739</v>
      </c>
      <c r="D2" s="1175"/>
      <c r="E2" s="1175"/>
      <c r="F2" s="1175"/>
      <c r="G2" s="1175"/>
      <c r="H2" s="1175"/>
      <c r="I2" s="1175"/>
      <c r="J2" s="1175"/>
      <c r="K2" s="1175"/>
      <c r="L2" s="1175"/>
      <c r="M2" s="1188"/>
    </row>
    <row r="3" spans="1:13" ht="15.75" customHeight="1">
      <c r="A3" s="1241"/>
      <c r="B3" s="455" t="s">
        <v>982</v>
      </c>
      <c r="C3" s="1297" t="s">
        <v>1629</v>
      </c>
      <c r="D3" s="1175"/>
      <c r="E3" s="1175"/>
      <c r="F3" s="1175"/>
      <c r="G3" s="1175"/>
      <c r="H3" s="1175"/>
      <c r="I3" s="1175"/>
      <c r="J3" s="1175"/>
      <c r="K3" s="1175"/>
      <c r="L3" s="1175"/>
      <c r="M3" s="1188"/>
    </row>
    <row r="4" spans="1:13" ht="42" customHeight="1">
      <c r="A4" s="1241"/>
      <c r="B4" s="236" t="s">
        <v>293</v>
      </c>
      <c r="C4" s="345" t="s">
        <v>93</v>
      </c>
      <c r="D4" s="345" t="s">
        <v>1489</v>
      </c>
      <c r="E4" s="68"/>
      <c r="F4" s="1302" t="s">
        <v>294</v>
      </c>
      <c r="G4" s="1188"/>
      <c r="H4" s="345">
        <v>27</v>
      </c>
      <c r="I4" s="1415"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98" t="s">
        <v>35</v>
      </c>
      <c r="D7" s="1175"/>
      <c r="E7" s="1175"/>
      <c r="F7" s="1175"/>
      <c r="G7" s="1188"/>
      <c r="H7" s="610" t="s">
        <v>297</v>
      </c>
      <c r="I7" s="232" t="s">
        <v>1551</v>
      </c>
      <c r="J7" s="232"/>
      <c r="K7" s="232"/>
      <c r="L7" s="232"/>
      <c r="M7" s="819"/>
    </row>
    <row r="8" spans="1:13" ht="15.75" customHeight="1">
      <c r="A8" s="1241"/>
      <c r="B8" s="1308" t="s">
        <v>903</v>
      </c>
      <c r="C8" s="1306"/>
      <c r="D8" s="1183"/>
      <c r="E8" s="1183"/>
      <c r="F8" s="1183"/>
      <c r="G8" s="1183"/>
      <c r="H8" s="1183"/>
      <c r="I8" s="1183"/>
      <c r="J8" s="1183"/>
      <c r="K8" s="1183"/>
      <c r="L8" s="1183"/>
      <c r="M8" s="1234"/>
    </row>
    <row r="9" spans="1:13" ht="15.75" customHeight="1">
      <c r="A9" s="1241"/>
      <c r="B9" s="1241"/>
      <c r="C9" s="1235"/>
      <c r="D9" s="1180"/>
      <c r="E9" s="1180"/>
      <c r="F9" s="1180"/>
      <c r="G9" s="1180"/>
      <c r="H9" s="1180"/>
      <c r="I9" s="1180"/>
      <c r="J9" s="1180"/>
      <c r="K9" s="1180"/>
      <c r="L9" s="1180"/>
      <c r="M9" s="1181"/>
    </row>
    <row r="10" spans="1:13" ht="15.75" customHeight="1">
      <c r="A10" s="1241"/>
      <c r="B10" s="1309"/>
      <c r="C10" s="1258" t="s">
        <v>1058</v>
      </c>
      <c r="D10" s="1188"/>
      <c r="E10" s="68"/>
      <c r="F10" s="1312" t="s">
        <v>1058</v>
      </c>
      <c r="G10" s="1188"/>
      <c r="H10" s="68"/>
      <c r="I10" s="1312" t="s">
        <v>1058</v>
      </c>
      <c r="J10" s="1188"/>
      <c r="K10" s="68"/>
      <c r="L10" s="68"/>
      <c r="M10" s="68"/>
    </row>
    <row r="11" spans="1:13" ht="31.5" customHeight="1">
      <c r="A11" s="1241"/>
      <c r="B11" s="455" t="s">
        <v>905</v>
      </c>
      <c r="C11" s="1297" t="s">
        <v>1630</v>
      </c>
      <c r="D11" s="1175"/>
      <c r="E11" s="1175"/>
      <c r="F11" s="1175"/>
      <c r="G11" s="1175"/>
      <c r="H11" s="1175"/>
      <c r="I11" s="1175"/>
      <c r="J11" s="1175"/>
      <c r="K11" s="1175"/>
      <c r="L11" s="1175"/>
      <c r="M11" s="1188"/>
    </row>
    <row r="12" spans="1:13" ht="60.75" customHeight="1">
      <c r="A12" s="1241"/>
      <c r="B12" s="455" t="s">
        <v>985</v>
      </c>
      <c r="C12" s="1297" t="s">
        <v>1631</v>
      </c>
      <c r="D12" s="1175"/>
      <c r="E12" s="1175"/>
      <c r="F12" s="1175"/>
      <c r="G12" s="1175"/>
      <c r="H12" s="1175"/>
      <c r="I12" s="1175"/>
      <c r="J12" s="1175"/>
      <c r="K12" s="1175"/>
      <c r="L12" s="1175"/>
      <c r="M12" s="1188"/>
    </row>
    <row r="13" spans="1:13" ht="15.75" customHeight="1">
      <c r="A13" s="1241"/>
      <c r="B13" s="455" t="s">
        <v>987</v>
      </c>
      <c r="C13" s="1297" t="s">
        <v>1632</v>
      </c>
      <c r="D13" s="1175"/>
      <c r="E13" s="1175"/>
      <c r="F13" s="1175"/>
      <c r="G13" s="1175"/>
      <c r="H13" s="1175"/>
      <c r="I13" s="1175"/>
      <c r="J13" s="1175"/>
      <c r="K13" s="1175"/>
      <c r="L13" s="1175"/>
      <c r="M13" s="1188"/>
    </row>
    <row r="14" spans="1:13" ht="15.75" customHeight="1">
      <c r="A14" s="1241"/>
      <c r="B14" s="1308" t="s">
        <v>989</v>
      </c>
      <c r="C14" s="1297" t="s">
        <v>1633</v>
      </c>
      <c r="D14" s="1188"/>
      <c r="E14" s="377" t="s">
        <v>108</v>
      </c>
      <c r="F14" s="1297" t="s">
        <v>742</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1634</v>
      </c>
      <c r="D16" s="1175"/>
      <c r="E16" s="1175"/>
      <c r="F16" s="1175"/>
      <c r="G16" s="1175"/>
      <c r="H16" s="1175"/>
      <c r="I16" s="1175"/>
      <c r="J16" s="1175"/>
      <c r="K16" s="1175"/>
      <c r="L16" s="1175"/>
      <c r="M16" s="1188"/>
    </row>
    <row r="17" spans="1:13" ht="15.75" customHeight="1">
      <c r="A17" s="1241"/>
      <c r="B17" s="455" t="s">
        <v>990</v>
      </c>
      <c r="C17" s="1257" t="s">
        <v>740</v>
      </c>
      <c r="D17" s="1175"/>
      <c r="E17" s="1175"/>
      <c r="F17" s="1175"/>
      <c r="G17" s="1175"/>
      <c r="H17" s="1175"/>
      <c r="I17" s="1175"/>
      <c r="J17" s="1175"/>
      <c r="K17" s="1175"/>
      <c r="L17" s="1175"/>
      <c r="M17" s="1188"/>
    </row>
    <row r="18" spans="1:13" ht="15.75" customHeight="1">
      <c r="A18" s="1241"/>
      <c r="B18" s="1244"/>
      <c r="C18" s="717" t="s">
        <v>909</v>
      </c>
      <c r="D18" s="68"/>
      <c r="E18" s="801" t="s">
        <v>910</v>
      </c>
      <c r="F18" s="68"/>
      <c r="G18" s="801" t="s">
        <v>911</v>
      </c>
      <c r="H18" s="68"/>
      <c r="I18" s="801" t="s">
        <v>912</v>
      </c>
      <c r="J18" s="68"/>
      <c r="K18" s="801"/>
      <c r="L18" s="801"/>
      <c r="M18" s="372"/>
    </row>
    <row r="19" spans="1:13" ht="15.75" customHeight="1">
      <c r="A19" s="1241"/>
      <c r="B19" s="1245"/>
      <c r="C19" s="340" t="s">
        <v>913</v>
      </c>
      <c r="D19" s="68"/>
      <c r="E19" s="342" t="s">
        <v>914</v>
      </c>
      <c r="F19" s="68"/>
      <c r="G19" s="342" t="s">
        <v>915</v>
      </c>
      <c r="H19" s="68"/>
      <c r="I19" s="342"/>
      <c r="J19" s="140"/>
      <c r="K19" s="342"/>
      <c r="L19" s="342"/>
      <c r="M19" s="374"/>
    </row>
    <row r="20" spans="1:13" ht="15.75" customHeight="1">
      <c r="A20" s="1241"/>
      <c r="B20" s="1245"/>
      <c r="C20" s="340" t="s">
        <v>916</v>
      </c>
      <c r="D20" s="68"/>
      <c r="E20" s="342" t="s">
        <v>917</v>
      </c>
      <c r="F20" s="68"/>
      <c r="G20" s="342"/>
      <c r="H20" s="140"/>
      <c r="I20" s="342"/>
      <c r="J20" s="140"/>
      <c r="K20" s="342"/>
      <c r="L20" s="342"/>
      <c r="M20" s="374"/>
    </row>
    <row r="21" spans="1:13" ht="15.75" customHeight="1">
      <c r="A21" s="1241"/>
      <c r="B21" s="1246"/>
      <c r="C21" s="363" t="s">
        <v>105</v>
      </c>
      <c r="D21" s="345" t="s">
        <v>918</v>
      </c>
      <c r="E21" s="358" t="s">
        <v>919</v>
      </c>
      <c r="F21" s="249" t="s">
        <v>1635</v>
      </c>
      <c r="G21" s="375"/>
      <c r="H21" s="375"/>
      <c r="I21" s="375"/>
      <c r="J21" s="375"/>
      <c r="K21" s="375"/>
      <c r="L21" s="375"/>
      <c r="M21" s="376"/>
    </row>
    <row r="22" spans="1:13" ht="15.75" customHeight="1">
      <c r="A22" s="1241"/>
      <c r="B22" s="1308" t="s">
        <v>921</v>
      </c>
      <c r="C22" s="369"/>
      <c r="D22" s="371"/>
      <c r="E22" s="371"/>
      <c r="F22" s="371"/>
      <c r="G22" s="371"/>
      <c r="H22" s="371"/>
      <c r="I22" s="371"/>
      <c r="J22" s="371"/>
      <c r="K22" s="371"/>
      <c r="L22" s="371"/>
      <c r="M22" s="372"/>
    </row>
    <row r="23" spans="1:13" ht="15.75" customHeight="1">
      <c r="A23" s="1241"/>
      <c r="B23" s="1241"/>
      <c r="C23" s="340" t="s">
        <v>922</v>
      </c>
      <c r="D23" s="68"/>
      <c r="E23" s="140"/>
      <c r="F23" s="342" t="s">
        <v>923</v>
      </c>
      <c r="G23" s="68"/>
      <c r="H23" s="140"/>
      <c r="I23" s="342" t="s">
        <v>924</v>
      </c>
      <c r="J23" s="346" t="s">
        <v>918</v>
      </c>
      <c r="K23" s="140"/>
      <c r="L23" s="140"/>
      <c r="M23" s="374"/>
    </row>
    <row r="24" spans="1:13" ht="15.75" customHeight="1">
      <c r="A24" s="1241"/>
      <c r="B24" s="1241"/>
      <c r="C24" s="340" t="s">
        <v>925</v>
      </c>
      <c r="D24" s="68"/>
      <c r="E24" s="140"/>
      <c r="F24" s="342" t="s">
        <v>926</v>
      </c>
      <c r="G24" s="68"/>
      <c r="H24" s="140"/>
      <c r="I24" s="140"/>
      <c r="J24" s="140"/>
      <c r="K24" s="140"/>
      <c r="L24" s="140"/>
      <c r="M24" s="374"/>
    </row>
    <row r="25" spans="1:13" ht="15.75" customHeight="1">
      <c r="A25" s="1241"/>
      <c r="B25" s="1309"/>
      <c r="C25" s="379"/>
      <c r="D25" s="140"/>
      <c r="E25" s="140"/>
      <c r="F25" s="140"/>
      <c r="G25" s="140"/>
      <c r="H25" s="140"/>
      <c r="I25" s="140"/>
      <c r="J25" s="140"/>
      <c r="K25" s="140"/>
      <c r="L25" s="140"/>
      <c r="M25" s="374"/>
    </row>
    <row r="26" spans="1:13" ht="15.75" customHeight="1">
      <c r="A26" s="1241"/>
      <c r="B26" s="380" t="s">
        <v>928</v>
      </c>
      <c r="C26" s="369"/>
      <c r="D26" s="371"/>
      <c r="E26" s="371"/>
      <c r="F26" s="371"/>
      <c r="G26" s="371"/>
      <c r="H26" s="371"/>
      <c r="I26" s="371"/>
      <c r="J26" s="371"/>
      <c r="K26" s="371"/>
      <c r="L26" s="371"/>
      <c r="M26" s="372"/>
    </row>
    <row r="27" spans="1:13" ht="15.75" customHeight="1">
      <c r="A27" s="1241"/>
      <c r="B27" s="380"/>
      <c r="C27" s="340" t="s">
        <v>929</v>
      </c>
      <c r="D27" s="68">
        <v>17</v>
      </c>
      <c r="E27" s="140"/>
      <c r="F27" s="210" t="s">
        <v>930</v>
      </c>
      <c r="G27" s="68">
        <v>2022</v>
      </c>
      <c r="H27" s="140"/>
      <c r="I27" s="210" t="s">
        <v>931</v>
      </c>
      <c r="J27" s="68" t="s">
        <v>1212</v>
      </c>
      <c r="K27" s="140"/>
      <c r="L27" s="140"/>
      <c r="M27" s="374"/>
    </row>
    <row r="28" spans="1:13" ht="15.75" customHeight="1">
      <c r="A28" s="1241"/>
      <c r="B28" s="382"/>
      <c r="C28" s="379"/>
      <c r="D28" s="140"/>
      <c r="E28" s="140"/>
      <c r="F28" s="140"/>
      <c r="G28" s="140"/>
      <c r="H28" s="140"/>
      <c r="I28" s="140"/>
      <c r="J28" s="140"/>
      <c r="K28" s="140"/>
      <c r="L28" s="140"/>
      <c r="M28" s="374"/>
    </row>
    <row r="29" spans="1:13" ht="15.75" customHeight="1">
      <c r="A29" s="1241"/>
      <c r="B29" s="1308" t="s">
        <v>933</v>
      </c>
      <c r="C29" s="383"/>
      <c r="D29" s="384"/>
      <c r="E29" s="384"/>
      <c r="F29" s="384"/>
      <c r="G29" s="384"/>
      <c r="H29" s="384"/>
      <c r="I29" s="384"/>
      <c r="J29" s="384"/>
      <c r="K29" s="384"/>
      <c r="L29" s="371"/>
      <c r="M29" s="372"/>
    </row>
    <row r="30" spans="1:13" ht="15.75" customHeight="1">
      <c r="A30" s="1241"/>
      <c r="B30" s="1241"/>
      <c r="C30" s="331" t="s">
        <v>934</v>
      </c>
      <c r="D30" s="805">
        <v>2023</v>
      </c>
      <c r="E30" s="386"/>
      <c r="F30" s="140" t="s">
        <v>935</v>
      </c>
      <c r="G30" s="200" t="s">
        <v>936</v>
      </c>
      <c r="H30" s="386"/>
      <c r="I30" s="210"/>
      <c r="J30" s="386"/>
      <c r="K30" s="386"/>
      <c r="L30" s="140"/>
      <c r="M30" s="374"/>
    </row>
    <row r="31" spans="1:13" ht="15.75" customHeight="1">
      <c r="A31" s="1241"/>
      <c r="B31" s="1309"/>
      <c r="C31" s="379"/>
      <c r="D31" s="606"/>
      <c r="E31" s="386"/>
      <c r="F31" s="140"/>
      <c r="G31" s="386"/>
      <c r="H31" s="386"/>
      <c r="I31" s="140"/>
      <c r="J31" s="386"/>
      <c r="K31" s="386"/>
      <c r="L31" s="140"/>
      <c r="M31" s="374"/>
    </row>
    <row r="32" spans="1:13" ht="15.75" customHeight="1">
      <c r="A32" s="1241"/>
      <c r="B32" s="1308" t="s">
        <v>937</v>
      </c>
      <c r="C32" s="369"/>
      <c r="D32" s="371"/>
      <c r="E32" s="371"/>
      <c r="F32" s="371"/>
      <c r="G32" s="371"/>
      <c r="H32" s="371"/>
      <c r="I32" s="371"/>
      <c r="J32" s="371"/>
      <c r="K32" s="371"/>
      <c r="L32" s="371"/>
      <c r="M32" s="372"/>
    </row>
    <row r="33" spans="1:13" ht="15.75" customHeight="1">
      <c r="A33" s="1241"/>
      <c r="B33" s="1241"/>
      <c r="C33" s="340"/>
      <c r="D33" s="140" t="s">
        <v>938</v>
      </c>
      <c r="E33" s="140"/>
      <c r="F33" s="140" t="s">
        <v>939</v>
      </c>
      <c r="G33" s="140"/>
      <c r="H33" s="140" t="s">
        <v>940</v>
      </c>
      <c r="I33" s="140"/>
      <c r="J33" s="140" t="s">
        <v>941</v>
      </c>
      <c r="K33" s="140"/>
      <c r="L33" s="140" t="s">
        <v>942</v>
      </c>
      <c r="M33" s="374"/>
    </row>
    <row r="34" spans="1:13" ht="15.75" customHeight="1">
      <c r="A34" s="1241"/>
      <c r="B34" s="1241"/>
      <c r="C34" s="340"/>
      <c r="D34" s="68">
        <v>2023</v>
      </c>
      <c r="E34" s="68">
        <v>32</v>
      </c>
      <c r="F34" s="68">
        <v>2024</v>
      </c>
      <c r="G34" s="68">
        <v>47</v>
      </c>
      <c r="H34" s="68">
        <v>2025</v>
      </c>
      <c r="I34" s="68">
        <v>62</v>
      </c>
      <c r="J34" s="68">
        <v>2026</v>
      </c>
      <c r="K34" s="68">
        <v>77</v>
      </c>
      <c r="L34" s="68">
        <v>2027</v>
      </c>
      <c r="M34" s="68">
        <v>92</v>
      </c>
    </row>
    <row r="35" spans="1:13" ht="15.75" customHeight="1">
      <c r="A35" s="1241"/>
      <c r="B35" s="1241"/>
      <c r="C35" s="340"/>
      <c r="D35" s="140" t="s">
        <v>943</v>
      </c>
      <c r="E35" s="140"/>
      <c r="F35" s="140" t="s">
        <v>944</v>
      </c>
      <c r="G35" s="140"/>
      <c r="H35" s="140" t="s">
        <v>945</v>
      </c>
      <c r="I35" s="140"/>
      <c r="J35" s="140" t="s">
        <v>946</v>
      </c>
      <c r="K35" s="140"/>
      <c r="L35" s="140" t="s">
        <v>947</v>
      </c>
      <c r="M35" s="374"/>
    </row>
    <row r="36" spans="1:13" ht="15.75" customHeight="1">
      <c r="A36" s="1241"/>
      <c r="B36" s="1241"/>
      <c r="C36" s="340"/>
      <c r="D36" s="68">
        <v>2028</v>
      </c>
      <c r="E36" s="68">
        <v>107</v>
      </c>
      <c r="F36" s="68">
        <v>2029</v>
      </c>
      <c r="G36" s="68">
        <v>122</v>
      </c>
      <c r="H36" s="68">
        <v>2030</v>
      </c>
      <c r="I36" s="68">
        <v>137</v>
      </c>
      <c r="J36" s="68">
        <v>2031</v>
      </c>
      <c r="K36" s="68">
        <v>152</v>
      </c>
      <c r="L36" s="68">
        <v>2032</v>
      </c>
      <c r="M36" s="68">
        <v>167</v>
      </c>
    </row>
    <row r="37" spans="1:13" ht="15.75" customHeight="1">
      <c r="A37" s="1241"/>
      <c r="B37" s="1241"/>
      <c r="C37" s="340"/>
      <c r="D37" s="140" t="s">
        <v>948</v>
      </c>
      <c r="E37" s="140"/>
      <c r="F37" s="140" t="s">
        <v>949</v>
      </c>
      <c r="G37" s="140"/>
      <c r="H37" s="140" t="s">
        <v>950</v>
      </c>
      <c r="I37" s="140"/>
      <c r="J37" s="140" t="s">
        <v>951</v>
      </c>
      <c r="K37" s="140"/>
      <c r="L37" s="140" t="s">
        <v>952</v>
      </c>
      <c r="M37" s="374"/>
    </row>
    <row r="38" spans="1:13" ht="15.75" customHeight="1">
      <c r="A38" s="1241"/>
      <c r="B38" s="1241"/>
      <c r="C38" s="340"/>
      <c r="D38" s="68">
        <v>2033</v>
      </c>
      <c r="E38" s="68">
        <v>182</v>
      </c>
      <c r="F38" s="68">
        <v>2034</v>
      </c>
      <c r="G38" s="68">
        <v>197</v>
      </c>
      <c r="H38" s="68">
        <v>2035</v>
      </c>
      <c r="I38" s="68">
        <v>212</v>
      </c>
      <c r="J38" s="68">
        <v>2036</v>
      </c>
      <c r="K38" s="68">
        <v>227</v>
      </c>
      <c r="L38" s="784">
        <v>2037</v>
      </c>
      <c r="M38" s="68">
        <v>242</v>
      </c>
    </row>
    <row r="39" spans="1:13" ht="15.75" customHeight="1">
      <c r="A39" s="1241"/>
      <c r="B39" s="1241"/>
      <c r="C39" s="340"/>
      <c r="D39" s="814" t="s">
        <v>953</v>
      </c>
      <c r="E39" s="140"/>
      <c r="F39" s="814" t="s">
        <v>954</v>
      </c>
      <c r="G39" s="140"/>
      <c r="H39" s="140" t="s">
        <v>955</v>
      </c>
      <c r="I39" s="140"/>
      <c r="J39" s="140" t="s">
        <v>956</v>
      </c>
      <c r="K39" s="140"/>
      <c r="L39" s="140"/>
      <c r="M39" s="374"/>
    </row>
    <row r="40" spans="1:13" ht="15.75" customHeight="1">
      <c r="A40" s="1241"/>
      <c r="B40" s="1241"/>
      <c r="C40" s="340"/>
      <c r="D40" s="784">
        <v>2038</v>
      </c>
      <c r="E40" s="68">
        <v>257</v>
      </c>
      <c r="F40" s="68">
        <v>2039</v>
      </c>
      <c r="G40" s="68">
        <v>272</v>
      </c>
      <c r="H40" s="68">
        <v>2040</v>
      </c>
      <c r="I40" s="68">
        <v>287</v>
      </c>
      <c r="J40" s="68">
        <v>2040</v>
      </c>
      <c r="K40" s="68">
        <v>287</v>
      </c>
      <c r="L40" s="650"/>
      <c r="M40" s="68"/>
    </row>
    <row r="41" spans="1:13" ht="15.75" customHeight="1">
      <c r="A41" s="1241"/>
      <c r="B41" s="1241"/>
      <c r="C41" s="340"/>
      <c r="D41" s="394"/>
      <c r="E41" s="140"/>
      <c r="F41" s="1263"/>
      <c r="G41" s="1252"/>
      <c r="H41" s="1264"/>
      <c r="I41" s="1252"/>
      <c r="J41" s="394"/>
      <c r="K41" s="140"/>
      <c r="L41" s="394"/>
      <c r="M41" s="374"/>
    </row>
    <row r="42" spans="1:13" ht="15.75" customHeight="1">
      <c r="A42" s="1241"/>
      <c r="B42" s="1241"/>
      <c r="C42" s="340"/>
      <c r="D42" s="820" t="s">
        <v>1636</v>
      </c>
      <c r="E42" s="820" t="s">
        <v>957</v>
      </c>
      <c r="F42" s="278"/>
      <c r="G42" s="278"/>
      <c r="H42" s="279"/>
      <c r="I42" s="279"/>
      <c r="J42" s="394"/>
      <c r="K42" s="140"/>
      <c r="L42" s="394"/>
      <c r="M42" s="374"/>
    </row>
    <row r="43" spans="1:13" ht="15.75" customHeight="1">
      <c r="A43" s="1241"/>
      <c r="B43" s="1241"/>
      <c r="C43" s="387"/>
      <c r="D43" s="821">
        <v>2040</v>
      </c>
      <c r="E43" s="375">
        <v>287</v>
      </c>
      <c r="F43" s="364"/>
      <c r="G43" s="375"/>
      <c r="H43" s="392"/>
      <c r="I43" s="375"/>
      <c r="J43" s="392"/>
      <c r="K43" s="375"/>
      <c r="L43" s="392"/>
      <c r="M43" s="376"/>
    </row>
    <row r="44" spans="1:13" ht="18" customHeight="1">
      <c r="A44" s="1241"/>
      <c r="B44" s="1308" t="s">
        <v>958</v>
      </c>
      <c r="C44" s="369"/>
      <c r="D44" s="371"/>
      <c r="E44" s="371"/>
      <c r="F44" s="371"/>
      <c r="G44" s="371"/>
      <c r="H44" s="371"/>
      <c r="I44" s="371"/>
      <c r="J44" s="371"/>
      <c r="K44" s="371"/>
      <c r="L44" s="371"/>
      <c r="M44" s="372"/>
    </row>
    <row r="45" spans="1:13" ht="15.75" customHeight="1">
      <c r="A45" s="1241"/>
      <c r="B45" s="1241"/>
      <c r="C45" s="379"/>
      <c r="D45" s="810" t="s">
        <v>93</v>
      </c>
      <c r="E45" s="811" t="s">
        <v>95</v>
      </c>
      <c r="F45" s="1611" t="s">
        <v>959</v>
      </c>
      <c r="G45" s="1266"/>
      <c r="H45" s="1183"/>
      <c r="I45" s="1183"/>
      <c r="J45" s="1234"/>
      <c r="K45" s="813" t="s">
        <v>960</v>
      </c>
      <c r="L45" s="1456"/>
      <c r="M45" s="1260"/>
    </row>
    <row r="46" spans="1:13" ht="15.75" customHeight="1">
      <c r="A46" s="1241"/>
      <c r="B46" s="1241"/>
      <c r="C46" s="379"/>
      <c r="D46" s="387"/>
      <c r="E46" s="304" t="s">
        <v>918</v>
      </c>
      <c r="F46" s="1181"/>
      <c r="G46" s="1235"/>
      <c r="H46" s="1180"/>
      <c r="I46" s="1180"/>
      <c r="J46" s="1181"/>
      <c r="K46" s="723"/>
      <c r="L46" s="1252"/>
      <c r="M46" s="1260"/>
    </row>
    <row r="47" spans="1:13" ht="15.75" customHeight="1">
      <c r="A47" s="1241"/>
      <c r="B47" s="1309"/>
      <c r="C47" s="387"/>
      <c r="D47" s="375"/>
      <c r="E47" s="375"/>
      <c r="F47" s="375"/>
      <c r="G47" s="375"/>
      <c r="H47" s="375"/>
      <c r="I47" s="375"/>
      <c r="J47" s="375"/>
      <c r="K47" s="375"/>
      <c r="L47" s="375"/>
      <c r="M47" s="376"/>
    </row>
    <row r="48" spans="1:13" ht="15.75" customHeight="1">
      <c r="A48" s="1241"/>
      <c r="B48" s="455" t="s">
        <v>961</v>
      </c>
      <c r="C48" s="1300" t="s">
        <v>1637</v>
      </c>
      <c r="D48" s="1180"/>
      <c r="E48" s="1180"/>
      <c r="F48" s="1180"/>
      <c r="G48" s="1180"/>
      <c r="H48" s="1180"/>
      <c r="I48" s="1180"/>
      <c r="J48" s="1180"/>
      <c r="K48" s="1180"/>
      <c r="L48" s="1180"/>
      <c r="M48" s="1181"/>
    </row>
    <row r="49" spans="1:13" ht="15.75" customHeight="1">
      <c r="A49" s="1241"/>
      <c r="B49" s="455" t="s">
        <v>996</v>
      </c>
      <c r="C49" s="1297" t="s">
        <v>1638</v>
      </c>
      <c r="D49" s="1175"/>
      <c r="E49" s="1175"/>
      <c r="F49" s="1175"/>
      <c r="G49" s="1175"/>
      <c r="H49" s="1175"/>
      <c r="I49" s="1175"/>
      <c r="J49" s="1175"/>
      <c r="K49" s="1175"/>
      <c r="L49" s="1175"/>
      <c r="M49" s="1188"/>
    </row>
    <row r="50" spans="1:13" ht="15.75" customHeight="1">
      <c r="A50" s="1241"/>
      <c r="B50" s="455" t="s">
        <v>965</v>
      </c>
      <c r="C50" s="1661" t="s">
        <v>1268</v>
      </c>
      <c r="D50" s="1175"/>
      <c r="E50" s="1175"/>
      <c r="F50" s="1175"/>
      <c r="G50" s="1175"/>
      <c r="H50" s="1175"/>
      <c r="I50" s="1175"/>
      <c r="J50" s="1175"/>
      <c r="K50" s="1175"/>
      <c r="L50" s="1175"/>
      <c r="M50" s="1188"/>
    </row>
    <row r="51" spans="1:13" ht="15.75" customHeight="1">
      <c r="A51" s="1241"/>
      <c r="B51" s="455" t="s">
        <v>966</v>
      </c>
      <c r="C51" s="1261">
        <v>2021</v>
      </c>
      <c r="D51" s="1175"/>
      <c r="E51" s="1175"/>
      <c r="F51" s="1175"/>
      <c r="G51" s="1175"/>
      <c r="H51" s="1175"/>
      <c r="I51" s="1175"/>
      <c r="J51" s="1175"/>
      <c r="K51" s="1175"/>
      <c r="L51" s="1175"/>
      <c r="M51" s="1188"/>
    </row>
    <row r="52" spans="1:13" ht="15.75" customHeight="1">
      <c r="A52" s="1242" t="s">
        <v>250</v>
      </c>
      <c r="B52" s="290" t="s">
        <v>968</v>
      </c>
      <c r="C52" s="1297" t="s">
        <v>378</v>
      </c>
      <c r="D52" s="1175"/>
      <c r="E52" s="1175"/>
      <c r="F52" s="1175"/>
      <c r="G52" s="1175"/>
      <c r="H52" s="1175"/>
      <c r="I52" s="1175"/>
      <c r="J52" s="1175"/>
      <c r="K52" s="1175"/>
      <c r="L52" s="1175"/>
      <c r="M52" s="1188"/>
    </row>
    <row r="53" spans="1:13" ht="15.75" customHeight="1">
      <c r="A53" s="1241"/>
      <c r="B53" s="290" t="s">
        <v>969</v>
      </c>
      <c r="C53" s="1297" t="s">
        <v>970</v>
      </c>
      <c r="D53" s="1175"/>
      <c r="E53" s="1175"/>
      <c r="F53" s="1175"/>
      <c r="G53" s="1175"/>
      <c r="H53" s="1175"/>
      <c r="I53" s="1175"/>
      <c r="J53" s="1175"/>
      <c r="K53" s="1175"/>
      <c r="L53" s="1175"/>
      <c r="M53" s="1188"/>
    </row>
    <row r="54" spans="1:13" ht="15.75" customHeight="1">
      <c r="A54" s="1241"/>
      <c r="B54" s="290" t="s">
        <v>971</v>
      </c>
      <c r="C54" s="1297" t="s">
        <v>60</v>
      </c>
      <c r="D54" s="1175"/>
      <c r="E54" s="1175"/>
      <c r="F54" s="1175"/>
      <c r="G54" s="1175"/>
      <c r="H54" s="1175"/>
      <c r="I54" s="1175"/>
      <c r="J54" s="1175"/>
      <c r="K54" s="1175"/>
      <c r="L54" s="1175"/>
      <c r="M54" s="1188"/>
    </row>
    <row r="55" spans="1:13" ht="15.75" customHeight="1">
      <c r="A55" s="1241"/>
      <c r="B55" s="607" t="s">
        <v>972</v>
      </c>
      <c r="C55" s="1297" t="s">
        <v>377</v>
      </c>
      <c r="D55" s="1175"/>
      <c r="E55" s="1175"/>
      <c r="F55" s="1175"/>
      <c r="G55" s="1175"/>
      <c r="H55" s="1175"/>
      <c r="I55" s="1175"/>
      <c r="J55" s="1175"/>
      <c r="K55" s="1175"/>
      <c r="L55" s="1175"/>
      <c r="M55" s="1188"/>
    </row>
    <row r="56" spans="1:13" ht="15.75" customHeight="1">
      <c r="A56" s="1241"/>
      <c r="B56" s="290" t="s">
        <v>973</v>
      </c>
      <c r="C56" s="1311" t="s">
        <v>380</v>
      </c>
      <c r="D56" s="1175"/>
      <c r="E56" s="1175"/>
      <c r="F56" s="1175"/>
      <c r="G56" s="1175"/>
      <c r="H56" s="1175"/>
      <c r="I56" s="1175"/>
      <c r="J56" s="1175"/>
      <c r="K56" s="1175"/>
      <c r="L56" s="1175"/>
      <c r="M56" s="1188"/>
    </row>
    <row r="57" spans="1:13" ht="15.75" customHeight="1">
      <c r="A57" s="1243"/>
      <c r="B57" s="290" t="s">
        <v>974</v>
      </c>
      <c r="C57" s="1297" t="s">
        <v>975</v>
      </c>
      <c r="D57" s="1175"/>
      <c r="E57" s="1175"/>
      <c r="F57" s="1175"/>
      <c r="G57" s="1175"/>
      <c r="H57" s="1175"/>
      <c r="I57" s="1175"/>
      <c r="J57" s="1175"/>
      <c r="K57" s="1175"/>
      <c r="L57" s="1175"/>
      <c r="M57" s="1188"/>
    </row>
    <row r="58" spans="1:13" ht="15.75" customHeight="1">
      <c r="A58" s="1242" t="s">
        <v>976</v>
      </c>
      <c r="B58" s="240" t="s">
        <v>977</v>
      </c>
      <c r="C58" s="1297" t="s">
        <v>1038</v>
      </c>
      <c r="D58" s="1175"/>
      <c r="E58" s="1175"/>
      <c r="F58" s="1175"/>
      <c r="G58" s="1175"/>
      <c r="H58" s="1175"/>
      <c r="I58" s="1175"/>
      <c r="J58" s="1175"/>
      <c r="K58" s="1175"/>
      <c r="L58" s="1175"/>
      <c r="M58" s="1188"/>
    </row>
    <row r="59" spans="1:13" ht="30" customHeight="1">
      <c r="A59" s="1241"/>
      <c r="B59" s="240" t="s">
        <v>979</v>
      </c>
      <c r="C59" s="1297" t="s">
        <v>980</v>
      </c>
      <c r="D59" s="1175"/>
      <c r="E59" s="1175"/>
      <c r="F59" s="1175"/>
      <c r="G59" s="1175"/>
      <c r="H59" s="1175"/>
      <c r="I59" s="1175"/>
      <c r="J59" s="1175"/>
      <c r="K59" s="1175"/>
      <c r="L59" s="1175"/>
      <c r="M59" s="1188"/>
    </row>
    <row r="60" spans="1:13" ht="30" customHeight="1">
      <c r="A60" s="1241"/>
      <c r="B60" s="608" t="s">
        <v>297</v>
      </c>
      <c r="C60" s="1297" t="s">
        <v>376</v>
      </c>
      <c r="D60" s="1175"/>
      <c r="E60" s="1175"/>
      <c r="F60" s="1175"/>
      <c r="G60" s="1175"/>
      <c r="H60" s="1175"/>
      <c r="I60" s="1175"/>
      <c r="J60" s="1175"/>
      <c r="K60" s="1175"/>
      <c r="L60" s="1175"/>
      <c r="M60" s="1188"/>
    </row>
    <row r="61" spans="1:13" ht="15.75" customHeight="1">
      <c r="A61" s="288" t="s">
        <v>254</v>
      </c>
      <c r="B61" s="289"/>
      <c r="C61" s="1270"/>
      <c r="D61" s="1175"/>
      <c r="E61" s="1175"/>
      <c r="F61" s="1175"/>
      <c r="G61" s="1175"/>
      <c r="H61" s="1175"/>
      <c r="I61" s="1175"/>
      <c r="J61" s="1175"/>
      <c r="K61" s="1175"/>
      <c r="L61" s="1175"/>
      <c r="M61" s="1188"/>
    </row>
  </sheetData>
  <mergeCells count="49">
    <mergeCell ref="C61:M61"/>
    <mergeCell ref="C49:M49"/>
    <mergeCell ref="C50:M50"/>
    <mergeCell ref="C51:M51"/>
    <mergeCell ref="C52:M52"/>
    <mergeCell ref="C53:M53"/>
    <mergeCell ref="C54:M54"/>
    <mergeCell ref="C55:M55"/>
    <mergeCell ref="A2:A15"/>
    <mergeCell ref="B8:B10"/>
    <mergeCell ref="B14:B15"/>
    <mergeCell ref="B18:B21"/>
    <mergeCell ref="B22:B25"/>
    <mergeCell ref="C48:M48"/>
    <mergeCell ref="A16:A51"/>
    <mergeCell ref="A52:A57"/>
    <mergeCell ref="A58:A60"/>
    <mergeCell ref="B29:B31"/>
    <mergeCell ref="B44:B47"/>
    <mergeCell ref="C56:M56"/>
    <mergeCell ref="C57:M57"/>
    <mergeCell ref="C58:M58"/>
    <mergeCell ref="C59:M59"/>
    <mergeCell ref="C60:M60"/>
    <mergeCell ref="B32:B43"/>
    <mergeCell ref="F41:G41"/>
    <mergeCell ref="H41:I41"/>
    <mergeCell ref="F45:F46"/>
    <mergeCell ref="G45:J46"/>
    <mergeCell ref="L45:M46"/>
    <mergeCell ref="C6:M6"/>
    <mergeCell ref="C7:G7"/>
    <mergeCell ref="C14:D14"/>
    <mergeCell ref="F14:M14"/>
    <mergeCell ref="C15:M15"/>
    <mergeCell ref="C16:M16"/>
    <mergeCell ref="C17:M17"/>
    <mergeCell ref="C8:M9"/>
    <mergeCell ref="C10:D10"/>
    <mergeCell ref="F10:G10"/>
    <mergeCell ref="I10:J10"/>
    <mergeCell ref="C11:M11"/>
    <mergeCell ref="C12:M12"/>
    <mergeCell ref="C13:M13"/>
    <mergeCell ref="C2:M2"/>
    <mergeCell ref="C3:M3"/>
    <mergeCell ref="F4:G4"/>
    <mergeCell ref="I4:M4"/>
    <mergeCell ref="C5:M5"/>
  </mergeCells>
  <dataValidations count="1">
    <dataValidation type="list" allowBlank="1" showErrorMessage="1" sqref="M7" xr:uid="{00000000-0002-0000-3F00-000003000000}">
      <formula1>INDIRECT($C$7)</formula1>
    </dataValidation>
  </dataValidations>
  <hyperlinks>
    <hyperlink ref="B2" location="'Plan de acción'!A1" display="Nombre del indicador" xr:uid="{00000000-0004-0000-3F00-000000000000}"/>
    <hyperlink ref="C56" r:id="rId1" xr:uid="{00000000-0004-0000-3F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3F00-000000000000}">
          <x14:formula1>
            <xm:f>Desplegables!$I$4:$I$18</xm:f>
          </x14:formula1>
          <xm:sqref>C7</xm:sqref>
        </x14:dataValidation>
        <x14:dataValidation type="list" allowBlank="1" showErrorMessage="1" xr:uid="{00000000-0002-0000-3F00-000001000000}">
          <x14:formula1>
            <xm:f>Desplegables!$L$24:$L$39</xm:f>
          </x14:formula1>
          <xm:sqref>C14</xm:sqref>
        </x14:dataValidation>
        <x14:dataValidation type="list" allowBlank="1" showErrorMessage="1" xr:uid="{00000000-0002-0000-3F00-000002000000}">
          <x14:formula1>
            <xm:f>Desplegables!$B$45:$B$46</xm:f>
          </x14:formula1>
          <xm:sqref>C4</xm:sqref>
        </x14:dataValidation>
        <x14:dataValidation type="list" allowBlank="1" showErrorMessage="1" xr:uid="{00000000-0002-0000-3F00-000004000000}">
          <x14:formula1>
            <xm:f>Desplegables!$B$50:$B$52</xm:f>
          </x14:formula1>
          <xm:sqref>G45</xm:sqref>
        </x14:dataValidation>
      </x14:dataValidation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1639</v>
      </c>
      <c r="C1" s="230"/>
      <c r="D1" s="230"/>
      <c r="E1" s="230"/>
      <c r="F1" s="230"/>
      <c r="G1" s="230"/>
      <c r="H1" s="230"/>
      <c r="I1" s="230"/>
      <c r="J1" s="230"/>
      <c r="K1" s="230"/>
      <c r="L1" s="230"/>
      <c r="M1" s="231"/>
    </row>
    <row r="2" spans="1:13" ht="15.75" customHeight="1">
      <c r="A2" s="1242" t="s">
        <v>890</v>
      </c>
      <c r="B2" s="233" t="s">
        <v>891</v>
      </c>
      <c r="C2" s="1261" t="s">
        <v>1640</v>
      </c>
      <c r="D2" s="1175"/>
      <c r="E2" s="1175"/>
      <c r="F2" s="1175"/>
      <c r="G2" s="1175"/>
      <c r="H2" s="1175"/>
      <c r="I2" s="1175"/>
      <c r="J2" s="1175"/>
      <c r="K2" s="1175"/>
      <c r="L2" s="1175"/>
      <c r="M2" s="1188"/>
    </row>
    <row r="3" spans="1:13" ht="15.75" customHeight="1">
      <c r="A3" s="1241"/>
      <c r="B3" s="235" t="s">
        <v>982</v>
      </c>
      <c r="C3" s="1261" t="s">
        <v>1641</v>
      </c>
      <c r="D3" s="1175"/>
      <c r="E3" s="1175"/>
      <c r="F3" s="1175"/>
      <c r="G3" s="1175"/>
      <c r="H3" s="1175"/>
      <c r="I3" s="1175"/>
      <c r="J3" s="1175"/>
      <c r="K3" s="1175"/>
      <c r="L3" s="1175"/>
      <c r="M3" s="1188"/>
    </row>
    <row r="4" spans="1:13" ht="15.75" customHeight="1">
      <c r="A4" s="1241"/>
      <c r="B4" s="236" t="s">
        <v>293</v>
      </c>
      <c r="C4" s="224" t="s">
        <v>93</v>
      </c>
      <c r="D4" s="224"/>
      <c r="E4" s="237"/>
      <c r="F4" s="1267" t="s">
        <v>896</v>
      </c>
      <c r="G4" s="1188"/>
      <c r="H4" s="238">
        <v>103</v>
      </c>
      <c r="I4" s="239"/>
      <c r="J4" s="239"/>
      <c r="K4" s="239"/>
      <c r="L4" s="239"/>
      <c r="M4" s="238"/>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1042</v>
      </c>
      <c r="D6" s="1175"/>
      <c r="E6" s="1175"/>
      <c r="F6" s="1175"/>
      <c r="G6" s="1175"/>
      <c r="H6" s="1175"/>
      <c r="I6" s="1175"/>
      <c r="J6" s="1175"/>
      <c r="K6" s="1175"/>
      <c r="L6" s="1175"/>
      <c r="M6" s="1188"/>
    </row>
    <row r="7" spans="1:13" ht="15.75" customHeight="1">
      <c r="A7" s="1241"/>
      <c r="B7" s="235" t="s">
        <v>902</v>
      </c>
      <c r="C7" s="1261" t="s">
        <v>35</v>
      </c>
      <c r="D7" s="1175"/>
      <c r="E7" s="241"/>
      <c r="F7" s="241"/>
      <c r="G7" s="242"/>
      <c r="H7" s="243" t="s">
        <v>297</v>
      </c>
      <c r="I7" s="1269" t="s">
        <v>64</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0" t="s">
        <v>1135</v>
      </c>
      <c r="D9" s="1180"/>
      <c r="E9" s="202"/>
      <c r="F9" s="1253"/>
      <c r="G9" s="1180"/>
      <c r="H9" s="202"/>
      <c r="I9" s="1253"/>
      <c r="J9" s="1180"/>
      <c r="K9" s="202"/>
      <c r="L9" s="232"/>
      <c r="M9" s="247"/>
    </row>
    <row r="10" spans="1:13" ht="15.75" customHeight="1">
      <c r="A10" s="1241"/>
      <c r="B10" s="1246"/>
      <c r="C10" s="1250" t="s">
        <v>297</v>
      </c>
      <c r="D10" s="1180"/>
      <c r="E10" s="249"/>
      <c r="F10" s="1253" t="s">
        <v>297</v>
      </c>
      <c r="G10" s="1180"/>
      <c r="H10" s="249"/>
      <c r="I10" s="1253" t="s">
        <v>297</v>
      </c>
      <c r="J10" s="1180"/>
      <c r="K10" s="249"/>
      <c r="L10" s="250"/>
      <c r="M10" s="237"/>
    </row>
    <row r="11" spans="1:13" ht="15.75" customHeight="1">
      <c r="A11" s="1241"/>
      <c r="B11" s="235" t="s">
        <v>905</v>
      </c>
      <c r="C11" s="1257" t="s">
        <v>1642</v>
      </c>
      <c r="D11" s="1175"/>
      <c r="E11" s="1175"/>
      <c r="F11" s="1175"/>
      <c r="G11" s="1175"/>
      <c r="H11" s="1175"/>
      <c r="I11" s="1175"/>
      <c r="J11" s="1175"/>
      <c r="K11" s="1175"/>
      <c r="L11" s="1175"/>
      <c r="M11" s="1188"/>
    </row>
    <row r="12" spans="1:13" ht="15.75" customHeight="1">
      <c r="A12" s="1241"/>
      <c r="B12" s="235" t="s">
        <v>985</v>
      </c>
      <c r="C12" s="1257" t="s">
        <v>1643</v>
      </c>
      <c r="D12" s="1175"/>
      <c r="E12" s="1175"/>
      <c r="F12" s="1175"/>
      <c r="G12" s="1175"/>
      <c r="H12" s="1175"/>
      <c r="I12" s="1175"/>
      <c r="J12" s="1175"/>
      <c r="K12" s="1175"/>
      <c r="L12" s="1175"/>
      <c r="M12" s="1188"/>
    </row>
    <row r="13" spans="1:13" ht="15.75" customHeight="1">
      <c r="A13" s="1241"/>
      <c r="B13" s="235" t="s">
        <v>987</v>
      </c>
      <c r="C13" s="1261" t="s">
        <v>1644</v>
      </c>
      <c r="D13" s="1175"/>
      <c r="E13" s="1175"/>
      <c r="F13" s="1175"/>
      <c r="G13" s="1175"/>
      <c r="H13" s="1175"/>
      <c r="I13" s="1175"/>
      <c r="J13" s="1175"/>
      <c r="K13" s="1175"/>
      <c r="L13" s="1175"/>
      <c r="M13" s="1188"/>
    </row>
    <row r="14" spans="1:13" ht="15.75" customHeight="1">
      <c r="A14" s="1241"/>
      <c r="B14" s="1244" t="s">
        <v>989</v>
      </c>
      <c r="C14" s="1258" t="s">
        <v>57</v>
      </c>
      <c r="D14" s="1175"/>
      <c r="E14" s="252" t="s">
        <v>108</v>
      </c>
      <c r="F14" s="1261" t="s">
        <v>424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58" t="s">
        <v>747</v>
      </c>
      <c r="D16" s="1175"/>
      <c r="E16" s="1175"/>
      <c r="F16" s="1175"/>
      <c r="G16" s="1175"/>
      <c r="H16" s="1175"/>
      <c r="I16" s="1175"/>
      <c r="J16" s="1175"/>
      <c r="K16" s="1175"/>
      <c r="L16" s="1175"/>
      <c r="M16" s="1188"/>
    </row>
    <row r="17" spans="1:13" ht="15.75" customHeight="1">
      <c r="A17" s="1241"/>
      <c r="B17" s="235" t="s">
        <v>990</v>
      </c>
      <c r="C17" s="1258" t="s">
        <v>746</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655"/>
      <c r="E20" s="210" t="s">
        <v>910</v>
      </c>
      <c r="F20" s="655"/>
      <c r="G20" s="210" t="s">
        <v>911</v>
      </c>
      <c r="H20" s="655"/>
      <c r="I20" s="210" t="s">
        <v>912</v>
      </c>
      <c r="J20" s="655"/>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1315" t="s">
        <v>1645</v>
      </c>
      <c r="G23" s="1180"/>
      <c r="H23" s="1180"/>
      <c r="I23" s="1180"/>
      <c r="J23" s="1180"/>
      <c r="K23" s="1180"/>
      <c r="L23" s="1180"/>
      <c r="M23" s="1181"/>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7</v>
      </c>
      <c r="E30" s="202"/>
      <c r="F30" s="210" t="s">
        <v>930</v>
      </c>
      <c r="G30" s="438">
        <v>2022</v>
      </c>
      <c r="H30" s="202"/>
      <c r="I30" s="210" t="s">
        <v>931</v>
      </c>
      <c r="J30" s="1258" t="s">
        <v>1646</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439">
        <v>2023</v>
      </c>
      <c r="E33" s="200"/>
      <c r="F33" s="202" t="s">
        <v>935</v>
      </c>
      <c r="G33" s="440" t="s">
        <v>936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76">
        <v>2023</v>
      </c>
      <c r="E37" s="276">
        <v>5</v>
      </c>
      <c r="F37" s="276">
        <v>2024</v>
      </c>
      <c r="G37" s="276">
        <v>7</v>
      </c>
      <c r="H37" s="276">
        <v>2025</v>
      </c>
      <c r="I37" s="276">
        <v>7</v>
      </c>
      <c r="J37" s="276">
        <v>2026</v>
      </c>
      <c r="K37" s="276">
        <v>7</v>
      </c>
      <c r="L37" s="260">
        <v>2027</v>
      </c>
      <c r="M37" s="276">
        <v>7</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76">
        <v>2028</v>
      </c>
      <c r="E39" s="276">
        <v>7</v>
      </c>
      <c r="F39" s="276">
        <v>2029</v>
      </c>
      <c r="G39" s="276">
        <v>7</v>
      </c>
      <c r="H39" s="276">
        <v>2030</v>
      </c>
      <c r="I39" s="276">
        <v>7</v>
      </c>
      <c r="J39" s="276">
        <v>2031</v>
      </c>
      <c r="K39" s="276">
        <v>7</v>
      </c>
      <c r="L39" s="260">
        <v>2032</v>
      </c>
      <c r="M39" s="276">
        <v>7</v>
      </c>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276">
        <v>2033</v>
      </c>
      <c r="E41" s="276">
        <v>7</v>
      </c>
      <c r="F41" s="276">
        <v>2034</v>
      </c>
      <c r="G41" s="276">
        <v>7</v>
      </c>
      <c r="H41" s="276">
        <v>2035</v>
      </c>
      <c r="I41" s="276">
        <v>7</v>
      </c>
      <c r="J41" s="276">
        <v>2036</v>
      </c>
      <c r="K41" s="276">
        <v>7</v>
      </c>
      <c r="L41" s="257">
        <v>2037</v>
      </c>
      <c r="M41" s="258">
        <v>7</v>
      </c>
    </row>
    <row r="42" spans="1:13" ht="15.75" customHeight="1">
      <c r="A42" s="1241"/>
      <c r="B42" s="1245"/>
      <c r="C42" s="255"/>
      <c r="D42" s="249" t="s">
        <v>953</v>
      </c>
      <c r="E42" s="249"/>
      <c r="F42" s="202" t="s">
        <v>954</v>
      </c>
      <c r="G42" s="202"/>
      <c r="H42" s="202" t="s">
        <v>955</v>
      </c>
      <c r="I42" s="202"/>
      <c r="J42" s="202"/>
      <c r="K42" s="202"/>
      <c r="L42" s="202" t="s">
        <v>957</v>
      </c>
      <c r="M42" s="263"/>
    </row>
    <row r="43" spans="1:13" ht="15.75" customHeight="1">
      <c r="A43" s="1241"/>
      <c r="B43" s="1245"/>
      <c r="C43" s="255"/>
      <c r="D43" s="276">
        <v>2038</v>
      </c>
      <c r="E43" s="276">
        <v>7</v>
      </c>
      <c r="F43" s="276">
        <v>2039</v>
      </c>
      <c r="G43" s="276">
        <v>7</v>
      </c>
      <c r="H43" s="276">
        <v>2040</v>
      </c>
      <c r="I43" s="276">
        <v>7</v>
      </c>
      <c r="J43" s="276"/>
      <c r="K43" s="276"/>
      <c r="L43" s="1258">
        <f>+I43+G43+E43+E41+G41+I41+K41+M41+M39+K39+I39+G39+E39+E37+G37+I37+K37+M37</f>
        <v>124</v>
      </c>
      <c r="M43" s="1188"/>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918</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235" t="s">
        <v>961</v>
      </c>
      <c r="C49" s="1261" t="s">
        <v>1647</v>
      </c>
      <c r="D49" s="1175"/>
      <c r="E49" s="1175"/>
      <c r="F49" s="1175"/>
      <c r="G49" s="1175"/>
      <c r="H49" s="1175"/>
      <c r="I49" s="1175"/>
      <c r="J49" s="1175"/>
      <c r="K49" s="1175"/>
      <c r="L49" s="1175"/>
      <c r="M49" s="1188"/>
    </row>
    <row r="50" spans="1:13" ht="15.75" customHeight="1">
      <c r="A50" s="1241"/>
      <c r="B50" s="235" t="s">
        <v>996</v>
      </c>
      <c r="C50" s="1261" t="s">
        <v>1646</v>
      </c>
      <c r="D50" s="1175"/>
      <c r="E50" s="1175"/>
      <c r="F50" s="1175"/>
      <c r="G50" s="1175"/>
      <c r="H50" s="1175"/>
      <c r="I50" s="1175"/>
      <c r="J50" s="1175"/>
      <c r="K50" s="1175"/>
      <c r="L50" s="1175"/>
      <c r="M50" s="1188"/>
    </row>
    <row r="51" spans="1:13" ht="15.75" customHeight="1">
      <c r="A51" s="1241"/>
      <c r="B51" s="235" t="s">
        <v>965</v>
      </c>
      <c r="C51" s="224">
        <v>30</v>
      </c>
      <c r="D51" s="239"/>
      <c r="E51" s="239"/>
      <c r="F51" s="239"/>
      <c r="G51" s="239"/>
      <c r="H51" s="239"/>
      <c r="I51" s="239"/>
      <c r="J51" s="239"/>
      <c r="K51" s="239"/>
      <c r="L51" s="239"/>
      <c r="M51" s="238"/>
    </row>
    <row r="52" spans="1:13" ht="15.75" customHeight="1">
      <c r="A52" s="1241"/>
      <c r="B52" s="235" t="s">
        <v>966</v>
      </c>
      <c r="C52" s="224">
        <v>2021</v>
      </c>
      <c r="D52" s="239"/>
      <c r="E52" s="239"/>
      <c r="F52" s="239"/>
      <c r="G52" s="239"/>
      <c r="H52" s="239"/>
      <c r="I52" s="239"/>
      <c r="J52" s="239"/>
      <c r="K52" s="239"/>
      <c r="L52" s="239"/>
      <c r="M52" s="238"/>
    </row>
    <row r="53" spans="1:13" ht="15.75" customHeight="1">
      <c r="A53" s="1242" t="s">
        <v>250</v>
      </c>
      <c r="B53" s="284" t="s">
        <v>968</v>
      </c>
      <c r="C53" s="1397" t="s">
        <v>442</v>
      </c>
      <c r="D53" s="1175"/>
      <c r="E53" s="1175"/>
      <c r="F53" s="1175"/>
      <c r="G53" s="1175"/>
      <c r="H53" s="1175"/>
      <c r="I53" s="1175"/>
      <c r="J53" s="1175"/>
      <c r="K53" s="1175"/>
      <c r="L53" s="1175"/>
      <c r="M53" s="1188"/>
    </row>
    <row r="54" spans="1:13" ht="15.75" customHeight="1">
      <c r="A54" s="1241"/>
      <c r="B54" s="284" t="s">
        <v>969</v>
      </c>
      <c r="C54" s="1397" t="s">
        <v>1134</v>
      </c>
      <c r="D54" s="1175"/>
      <c r="E54" s="1175"/>
      <c r="F54" s="1175"/>
      <c r="G54" s="1175"/>
      <c r="H54" s="1175"/>
      <c r="I54" s="1175"/>
      <c r="J54" s="1175"/>
      <c r="K54" s="1175"/>
      <c r="L54" s="1175"/>
      <c r="M54" s="1188"/>
    </row>
    <row r="55" spans="1:13" ht="15.75" customHeight="1">
      <c r="A55" s="1241"/>
      <c r="B55" s="284" t="s">
        <v>971</v>
      </c>
      <c r="C55" s="1397" t="s">
        <v>1135</v>
      </c>
      <c r="D55" s="1175"/>
      <c r="E55" s="1175"/>
      <c r="F55" s="1175"/>
      <c r="G55" s="1175"/>
      <c r="H55" s="1175"/>
      <c r="I55" s="1175"/>
      <c r="J55" s="1175"/>
      <c r="K55" s="1175"/>
      <c r="L55" s="1175"/>
      <c r="M55" s="1188"/>
    </row>
    <row r="56" spans="1:13" ht="15.75" customHeight="1">
      <c r="A56" s="1241"/>
      <c r="B56" s="285" t="s">
        <v>972</v>
      </c>
      <c r="C56" s="1397" t="s">
        <v>1136</v>
      </c>
      <c r="D56" s="1175"/>
      <c r="E56" s="1175"/>
      <c r="F56" s="1175"/>
      <c r="G56" s="1175"/>
      <c r="H56" s="1175"/>
      <c r="I56" s="1175"/>
      <c r="J56" s="1175"/>
      <c r="K56" s="1175"/>
      <c r="L56" s="1175"/>
      <c r="M56" s="1188"/>
    </row>
    <row r="57" spans="1:13" ht="15.75" customHeight="1">
      <c r="A57" s="1241"/>
      <c r="B57" s="284" t="s">
        <v>973</v>
      </c>
      <c r="C57" s="1397" t="s">
        <v>443</v>
      </c>
      <c r="D57" s="1175"/>
      <c r="E57" s="1175"/>
      <c r="F57" s="1175"/>
      <c r="G57" s="1175"/>
      <c r="H57" s="1175"/>
      <c r="I57" s="1175"/>
      <c r="J57" s="1175"/>
      <c r="K57" s="1175"/>
      <c r="L57" s="1175"/>
      <c r="M57" s="1188"/>
    </row>
    <row r="58" spans="1:13" ht="15.75" customHeight="1">
      <c r="A58" s="1243"/>
      <c r="B58" s="284" t="s">
        <v>974</v>
      </c>
      <c r="C58" s="1258">
        <v>3795750</v>
      </c>
      <c r="D58" s="1175"/>
      <c r="E58" s="1175"/>
      <c r="F58" s="1175"/>
      <c r="G58" s="1175"/>
      <c r="H58" s="1175"/>
      <c r="I58" s="1175"/>
      <c r="J58" s="1175"/>
      <c r="K58" s="1175"/>
      <c r="L58" s="1175"/>
      <c r="M58" s="1188"/>
    </row>
    <row r="59" spans="1:13" ht="15.75" customHeight="1">
      <c r="A59" s="1242" t="s">
        <v>976</v>
      </c>
      <c r="B59" s="286" t="s">
        <v>977</v>
      </c>
      <c r="C59" s="1258" t="s">
        <v>1425</v>
      </c>
      <c r="D59" s="1175"/>
      <c r="E59" s="1175"/>
      <c r="F59" s="1175"/>
      <c r="G59" s="1175"/>
      <c r="H59" s="1175"/>
      <c r="I59" s="1175"/>
      <c r="J59" s="1175"/>
      <c r="K59" s="1175"/>
      <c r="L59" s="1175"/>
      <c r="M59" s="1188"/>
    </row>
    <row r="60" spans="1:13" ht="30" customHeight="1">
      <c r="A60" s="1241"/>
      <c r="B60" s="286" t="s">
        <v>979</v>
      </c>
      <c r="C60" s="1258" t="s">
        <v>1051</v>
      </c>
      <c r="D60" s="1175"/>
      <c r="E60" s="1175"/>
      <c r="F60" s="1175"/>
      <c r="G60" s="1175"/>
      <c r="H60" s="1175"/>
      <c r="I60" s="1175"/>
      <c r="J60" s="1175"/>
      <c r="K60" s="1175"/>
      <c r="L60" s="1175"/>
      <c r="M60" s="1188"/>
    </row>
    <row r="61" spans="1:13" ht="30" customHeight="1">
      <c r="A61" s="1241"/>
      <c r="B61" s="287" t="s">
        <v>297</v>
      </c>
      <c r="C61" s="1258" t="s">
        <v>904</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0">
    <mergeCell ref="F23:M23"/>
    <mergeCell ref="J30:L30"/>
    <mergeCell ref="L43:M43"/>
    <mergeCell ref="C53:M53"/>
    <mergeCell ref="F46:F47"/>
    <mergeCell ref="G46:J47"/>
    <mergeCell ref="L46:M47"/>
    <mergeCell ref="C49:M49"/>
    <mergeCell ref="C50:M50"/>
    <mergeCell ref="C16:M16"/>
    <mergeCell ref="C9:D9"/>
    <mergeCell ref="C10:D10"/>
    <mergeCell ref="F9:G9"/>
    <mergeCell ref="C17:M17"/>
    <mergeCell ref="I7:M7"/>
    <mergeCell ref="C13:M13"/>
    <mergeCell ref="C14:D14"/>
    <mergeCell ref="F14:M14"/>
    <mergeCell ref="C15:M15"/>
    <mergeCell ref="I9:J9"/>
    <mergeCell ref="F10:G10"/>
    <mergeCell ref="I10:J10"/>
    <mergeCell ref="C11:M11"/>
    <mergeCell ref="C12:M12"/>
    <mergeCell ref="C7:D7"/>
    <mergeCell ref="C2:M2"/>
    <mergeCell ref="C3:M3"/>
    <mergeCell ref="F4:G4"/>
    <mergeCell ref="C5:M5"/>
    <mergeCell ref="C6:M6"/>
    <mergeCell ref="C62:M62"/>
    <mergeCell ref="C54:M54"/>
    <mergeCell ref="C55:M55"/>
    <mergeCell ref="C56:M56"/>
    <mergeCell ref="C57:M57"/>
    <mergeCell ref="C58:M58"/>
    <mergeCell ref="C59:M59"/>
    <mergeCell ref="C60:M60"/>
    <mergeCell ref="C61:M61"/>
    <mergeCell ref="A16:A52"/>
    <mergeCell ref="A53:A58"/>
    <mergeCell ref="A59:A61"/>
    <mergeCell ref="A2:A15"/>
    <mergeCell ref="B14:B15"/>
    <mergeCell ref="B18:B24"/>
    <mergeCell ref="B25:B28"/>
    <mergeCell ref="B32:B34"/>
    <mergeCell ref="B35:B44"/>
    <mergeCell ref="B45:B48"/>
    <mergeCell ref="B8:B10"/>
  </mergeCells>
  <dataValidations count="1">
    <dataValidation type="list" allowBlank="1" showErrorMessage="1" sqref="I7" xr:uid="{00000000-0002-0000-4000-000000000000}">
      <formula1>INDIRECT($C$7)</formula1>
    </dataValidation>
  </dataValidations>
  <hyperlinks>
    <hyperlink ref="B2" location="'Plan de acción'!A1" display="Nombre del indicador" xr:uid="{00000000-0004-0000-4000-000000000000}"/>
  </hyperlinks>
  <pageMargins left="0.7" right="0.7" top="0.75" bottom="0.75" header="0" footer="0"/>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70C0"/>
  </sheetPr>
  <dimension ref="A1:M62"/>
  <sheetViews>
    <sheetView workbookViewId="0"/>
  </sheetViews>
  <sheetFormatPr baseColWidth="10" defaultColWidth="14.42578125" defaultRowHeight="15" customHeight="1"/>
  <cols>
    <col min="1" max="1" width="27.85546875" customWidth="1"/>
    <col min="2" max="2" width="30.5703125" customWidth="1"/>
    <col min="3" max="26" width="11.42578125" customWidth="1"/>
  </cols>
  <sheetData>
    <row r="1" spans="1:13" ht="14.25" customHeight="1">
      <c r="A1" s="228"/>
      <c r="B1" s="229" t="s">
        <v>1648</v>
      </c>
      <c r="C1" s="230"/>
      <c r="D1" s="230"/>
      <c r="E1" s="230"/>
      <c r="F1" s="230"/>
      <c r="G1" s="230"/>
      <c r="H1" s="230"/>
      <c r="I1" s="230"/>
      <c r="J1" s="230"/>
      <c r="K1" s="230"/>
      <c r="L1" s="230"/>
      <c r="M1" s="231"/>
    </row>
    <row r="2" spans="1:13" ht="15.75" customHeight="1">
      <c r="A2" s="1242" t="s">
        <v>890</v>
      </c>
      <c r="B2" s="233" t="s">
        <v>891</v>
      </c>
      <c r="C2" s="1393" t="s">
        <v>749</v>
      </c>
      <c r="D2" s="1367"/>
      <c r="E2" s="1367"/>
      <c r="F2" s="1367"/>
      <c r="G2" s="1367"/>
      <c r="H2" s="1367"/>
      <c r="I2" s="1367"/>
      <c r="J2" s="1367"/>
      <c r="K2" s="1367"/>
      <c r="L2" s="1367"/>
      <c r="M2" s="1368"/>
    </row>
    <row r="3" spans="1:13" ht="47.25" customHeight="1">
      <c r="A3" s="1241"/>
      <c r="B3" s="235" t="s">
        <v>982</v>
      </c>
      <c r="C3" s="1393" t="s">
        <v>1641</v>
      </c>
      <c r="D3" s="1367"/>
      <c r="E3" s="1367"/>
      <c r="F3" s="1367"/>
      <c r="G3" s="1367"/>
      <c r="H3" s="1367"/>
      <c r="I3" s="1367"/>
      <c r="J3" s="1367"/>
      <c r="K3" s="1367"/>
      <c r="L3" s="1367"/>
      <c r="M3" s="1368"/>
    </row>
    <row r="4" spans="1:13" ht="15.75" customHeight="1">
      <c r="A4" s="1241"/>
      <c r="B4" s="236" t="s">
        <v>293</v>
      </c>
      <c r="C4" s="290" t="s">
        <v>95</v>
      </c>
      <c r="D4" s="624"/>
      <c r="E4" s="625"/>
      <c r="F4" s="1394" t="s">
        <v>294</v>
      </c>
      <c r="G4" s="1188"/>
      <c r="H4" s="466"/>
      <c r="I4" s="626"/>
      <c r="J4" s="626"/>
      <c r="K4" s="626"/>
      <c r="L4" s="626"/>
      <c r="M4" s="641"/>
    </row>
    <row r="5" spans="1:13" ht="14.25" customHeight="1">
      <c r="A5" s="1241"/>
      <c r="B5" s="236" t="s">
        <v>898</v>
      </c>
      <c r="C5" s="290"/>
      <c r="D5" s="626"/>
      <c r="E5" s="626"/>
      <c r="F5" s="626"/>
      <c r="G5" s="626"/>
      <c r="H5" s="626"/>
      <c r="I5" s="626"/>
      <c r="J5" s="626"/>
      <c r="K5" s="626"/>
      <c r="L5" s="626"/>
      <c r="M5" s="641"/>
    </row>
    <row r="6" spans="1:13" ht="14.25" customHeight="1">
      <c r="A6" s="1241"/>
      <c r="B6" s="236" t="s">
        <v>900</v>
      </c>
      <c r="C6" s="290"/>
      <c r="D6" s="626"/>
      <c r="E6" s="626"/>
      <c r="F6" s="626"/>
      <c r="G6" s="626"/>
      <c r="H6" s="626"/>
      <c r="I6" s="626"/>
      <c r="J6" s="626"/>
      <c r="K6" s="626"/>
      <c r="L6" s="626"/>
      <c r="M6" s="641"/>
    </row>
    <row r="7" spans="1:13" ht="14.25" customHeight="1">
      <c r="A7" s="1241"/>
      <c r="B7" s="235" t="s">
        <v>902</v>
      </c>
      <c r="C7" s="1268" t="s">
        <v>342</v>
      </c>
      <c r="D7" s="1175"/>
      <c r="E7" s="448"/>
      <c r="F7" s="448"/>
      <c r="G7" s="449"/>
      <c r="H7" s="450" t="s">
        <v>297</v>
      </c>
      <c r="I7" s="1431" t="s">
        <v>348</v>
      </c>
      <c r="J7" s="1175"/>
      <c r="K7" s="1175"/>
      <c r="L7" s="1175"/>
      <c r="M7" s="1322"/>
    </row>
    <row r="8" spans="1:13" ht="15.75" customHeight="1">
      <c r="A8" s="1241"/>
      <c r="B8" s="1244" t="s">
        <v>903</v>
      </c>
      <c r="C8" s="451"/>
      <c r="D8" s="246"/>
      <c r="E8" s="246"/>
      <c r="F8" s="246"/>
      <c r="G8" s="246"/>
      <c r="H8" s="246"/>
      <c r="I8" s="246"/>
      <c r="J8" s="246"/>
      <c r="K8" s="246"/>
      <c r="L8" s="452"/>
      <c r="M8" s="453"/>
    </row>
    <row r="9" spans="1:13" ht="14.25" customHeight="1">
      <c r="A9" s="1241"/>
      <c r="B9" s="1245"/>
      <c r="C9" s="1340" t="s">
        <v>348</v>
      </c>
      <c r="D9" s="1180"/>
      <c r="E9" s="202"/>
      <c r="F9" s="1253"/>
      <c r="G9" s="1180"/>
      <c r="H9" s="202"/>
      <c r="I9" s="1253"/>
      <c r="J9" s="1180"/>
      <c r="K9" s="202"/>
      <c r="L9" s="232"/>
      <c r="M9" s="475"/>
    </row>
    <row r="10" spans="1:13" ht="14.25" customHeight="1">
      <c r="A10" s="1241"/>
      <c r="B10" s="1246"/>
      <c r="C10" s="1340" t="s">
        <v>1058</v>
      </c>
      <c r="D10" s="1180"/>
      <c r="E10" s="249"/>
      <c r="F10" s="1253" t="s">
        <v>1058</v>
      </c>
      <c r="G10" s="1180"/>
      <c r="H10" s="249"/>
      <c r="I10" s="1253" t="s">
        <v>1058</v>
      </c>
      <c r="J10" s="1180"/>
      <c r="K10" s="249"/>
      <c r="L10" s="250"/>
      <c r="M10" s="319"/>
    </row>
    <row r="11" spans="1:13" ht="15.75" customHeight="1">
      <c r="A11" s="1241"/>
      <c r="B11" s="235" t="s">
        <v>905</v>
      </c>
      <c r="C11" s="1289" t="s">
        <v>1649</v>
      </c>
      <c r="D11" s="1175"/>
      <c r="E11" s="1175"/>
      <c r="F11" s="1175"/>
      <c r="G11" s="1175"/>
      <c r="H11" s="1175"/>
      <c r="I11" s="1175"/>
      <c r="J11" s="1175"/>
      <c r="K11" s="1175"/>
      <c r="L11" s="1175"/>
      <c r="M11" s="1322"/>
    </row>
    <row r="12" spans="1:13" ht="15.75" customHeight="1">
      <c r="A12" s="1241"/>
      <c r="B12" s="235" t="s">
        <v>985</v>
      </c>
      <c r="C12" s="1289" t="s">
        <v>1650</v>
      </c>
      <c r="D12" s="1175"/>
      <c r="E12" s="1175"/>
      <c r="F12" s="1175"/>
      <c r="G12" s="1175"/>
      <c r="H12" s="1175"/>
      <c r="I12" s="1175"/>
      <c r="J12" s="1175"/>
      <c r="K12" s="1175"/>
      <c r="L12" s="1175"/>
      <c r="M12" s="1322"/>
    </row>
    <row r="13" spans="1:13" ht="14.25" customHeight="1">
      <c r="A13" s="1241"/>
      <c r="B13" s="235" t="s">
        <v>987</v>
      </c>
      <c r="C13" s="1289" t="s">
        <v>1651</v>
      </c>
      <c r="D13" s="1175"/>
      <c r="E13" s="1175"/>
      <c r="F13" s="1175"/>
      <c r="G13" s="1175"/>
      <c r="H13" s="1175"/>
      <c r="I13" s="1175"/>
      <c r="J13" s="1175"/>
      <c r="K13" s="1175"/>
      <c r="L13" s="1175"/>
      <c r="M13" s="1322"/>
    </row>
    <row r="14" spans="1:13" ht="15.75" customHeight="1">
      <c r="A14" s="1241"/>
      <c r="B14" s="1244" t="s">
        <v>989</v>
      </c>
      <c r="C14" s="1289" t="s">
        <v>1652</v>
      </c>
      <c r="D14" s="1175"/>
      <c r="E14" s="454" t="s">
        <v>108</v>
      </c>
      <c r="F14" s="1663" t="s">
        <v>681</v>
      </c>
      <c r="G14" s="1175"/>
      <c r="H14" s="1175"/>
      <c r="I14" s="1175"/>
      <c r="J14" s="1175"/>
      <c r="K14" s="1175"/>
      <c r="L14" s="1175"/>
      <c r="M14" s="1322"/>
    </row>
    <row r="15" spans="1:13" ht="14.25" customHeight="1">
      <c r="A15" s="1241"/>
      <c r="B15" s="1245"/>
      <c r="C15" s="1289"/>
      <c r="D15" s="1175"/>
      <c r="E15" s="1175"/>
      <c r="F15" s="1175"/>
      <c r="G15" s="1175"/>
      <c r="H15" s="1175"/>
      <c r="I15" s="1175"/>
      <c r="J15" s="1175"/>
      <c r="K15" s="1175"/>
      <c r="L15" s="1175"/>
      <c r="M15" s="1322"/>
    </row>
    <row r="16" spans="1:13" ht="14.25" customHeight="1">
      <c r="A16" s="1240" t="s">
        <v>238</v>
      </c>
      <c r="B16" s="235" t="s">
        <v>282</v>
      </c>
      <c r="C16" s="1289"/>
      <c r="D16" s="1175"/>
      <c r="E16" s="1175"/>
      <c r="F16" s="1175"/>
      <c r="G16" s="1175"/>
      <c r="H16" s="1175"/>
      <c r="I16" s="1175"/>
      <c r="J16" s="1175"/>
      <c r="K16" s="1175"/>
      <c r="L16" s="1175"/>
      <c r="M16" s="1322"/>
    </row>
    <row r="17" spans="1:13" ht="14.25" customHeight="1">
      <c r="A17" s="1241"/>
      <c r="B17" s="235" t="s">
        <v>990</v>
      </c>
      <c r="C17" s="1289" t="s">
        <v>1653</v>
      </c>
      <c r="D17" s="1175"/>
      <c r="E17" s="1175"/>
      <c r="F17" s="1175"/>
      <c r="G17" s="1175"/>
      <c r="H17" s="1175"/>
      <c r="I17" s="1175"/>
      <c r="J17" s="1175"/>
      <c r="K17" s="1175"/>
      <c r="L17" s="1175"/>
      <c r="M17" s="1322"/>
    </row>
    <row r="18" spans="1:13" ht="14.25" customHeight="1">
      <c r="A18" s="1241"/>
      <c r="B18" s="1244" t="s">
        <v>908</v>
      </c>
      <c r="C18" s="456"/>
      <c r="D18" s="457"/>
      <c r="E18" s="457"/>
      <c r="F18" s="457"/>
      <c r="G18" s="457"/>
      <c r="H18" s="457"/>
      <c r="I18" s="457"/>
      <c r="J18" s="457"/>
      <c r="K18" s="457"/>
      <c r="L18" s="457"/>
      <c r="M18" s="458"/>
    </row>
    <row r="19" spans="1:13" ht="14.25" customHeight="1">
      <c r="A19" s="1241"/>
      <c r="B19" s="1245"/>
      <c r="C19" s="459"/>
      <c r="D19" s="460"/>
      <c r="E19" s="461"/>
      <c r="F19" s="460"/>
      <c r="G19" s="461"/>
      <c r="H19" s="460"/>
      <c r="I19" s="461"/>
      <c r="J19" s="460"/>
      <c r="K19" s="461"/>
      <c r="L19" s="461"/>
      <c r="M19" s="462"/>
    </row>
    <row r="20" spans="1:13" ht="14.25" customHeight="1">
      <c r="A20" s="1241"/>
      <c r="B20" s="1245"/>
      <c r="C20" s="463" t="s">
        <v>909</v>
      </c>
      <c r="D20" s="464"/>
      <c r="E20" s="465" t="s">
        <v>910</v>
      </c>
      <c r="F20" s="464"/>
      <c r="G20" s="465" t="s">
        <v>911</v>
      </c>
      <c r="H20" s="667" t="s">
        <v>992</v>
      </c>
      <c r="I20" s="465" t="s">
        <v>912</v>
      </c>
      <c r="J20" s="466"/>
      <c r="K20" s="465"/>
      <c r="L20" s="465"/>
      <c r="M20" s="462"/>
    </row>
    <row r="21" spans="1:13" ht="14.25" customHeight="1">
      <c r="A21" s="1241"/>
      <c r="B21" s="1245"/>
      <c r="C21" s="463" t="s">
        <v>913</v>
      </c>
      <c r="D21" s="467"/>
      <c r="E21" s="465" t="s">
        <v>914</v>
      </c>
      <c r="F21" s="468"/>
      <c r="G21" s="465" t="s">
        <v>915</v>
      </c>
      <c r="H21" s="468"/>
      <c r="I21" s="465"/>
      <c r="J21" s="461"/>
      <c r="K21" s="465"/>
      <c r="L21" s="465"/>
      <c r="M21" s="462"/>
    </row>
    <row r="22" spans="1:13" ht="14.25" customHeight="1">
      <c r="A22" s="1241"/>
      <c r="B22" s="1245"/>
      <c r="C22" s="463" t="s">
        <v>916</v>
      </c>
      <c r="D22" s="467"/>
      <c r="E22" s="465" t="s">
        <v>917</v>
      </c>
      <c r="F22" s="467"/>
      <c r="G22" s="465"/>
      <c r="H22" s="461"/>
      <c r="I22" s="465"/>
      <c r="J22" s="461"/>
      <c r="K22" s="465"/>
      <c r="L22" s="465"/>
      <c r="M22" s="462"/>
    </row>
    <row r="23" spans="1:13" ht="14.25" customHeight="1">
      <c r="A23" s="1241"/>
      <c r="B23" s="1245"/>
      <c r="C23" s="463" t="s">
        <v>105</v>
      </c>
      <c r="D23" s="468" t="s">
        <v>992</v>
      </c>
      <c r="E23" s="465" t="s">
        <v>919</v>
      </c>
      <c r="F23" s="1253" t="s">
        <v>1654</v>
      </c>
      <c r="G23" s="1180"/>
      <c r="H23" s="1180"/>
      <c r="I23" s="1180"/>
      <c r="J23" s="1180"/>
      <c r="K23" s="1180"/>
      <c r="L23" s="1180"/>
      <c r="M23" s="1238"/>
    </row>
    <row r="24" spans="1:13" ht="14.25" customHeight="1">
      <c r="A24" s="1241"/>
      <c r="B24" s="1246"/>
      <c r="C24" s="470"/>
      <c r="D24" s="471"/>
      <c r="E24" s="471"/>
      <c r="F24" s="471"/>
      <c r="G24" s="471"/>
      <c r="H24" s="471"/>
      <c r="I24" s="471"/>
      <c r="J24" s="471"/>
      <c r="K24" s="471"/>
      <c r="L24" s="471"/>
      <c r="M24" s="472"/>
    </row>
    <row r="25" spans="1:13" ht="14.25" customHeight="1">
      <c r="A25" s="1241"/>
      <c r="B25" s="1244" t="s">
        <v>921</v>
      </c>
      <c r="C25" s="473"/>
      <c r="D25" s="457"/>
      <c r="E25" s="457"/>
      <c r="F25" s="457"/>
      <c r="G25" s="457"/>
      <c r="H25" s="457"/>
      <c r="I25" s="457"/>
      <c r="J25" s="457"/>
      <c r="K25" s="457"/>
      <c r="L25" s="452"/>
      <c r="M25" s="453"/>
    </row>
    <row r="26" spans="1:13" ht="14.25" customHeight="1">
      <c r="A26" s="1241"/>
      <c r="B26" s="1245"/>
      <c r="C26" s="463" t="s">
        <v>922</v>
      </c>
      <c r="D26" s="468"/>
      <c r="E26" s="474"/>
      <c r="F26" s="465" t="s">
        <v>923</v>
      </c>
      <c r="G26" s="467"/>
      <c r="H26" s="474"/>
      <c r="I26" s="465" t="s">
        <v>924</v>
      </c>
      <c r="J26" s="467" t="s">
        <v>992</v>
      </c>
      <c r="K26" s="474"/>
      <c r="L26" s="232"/>
      <c r="M26" s="475"/>
    </row>
    <row r="27" spans="1:13" ht="14.25" customHeight="1">
      <c r="A27" s="1241"/>
      <c r="B27" s="1245"/>
      <c r="C27" s="463" t="s">
        <v>925</v>
      </c>
      <c r="D27" s="259"/>
      <c r="E27" s="232"/>
      <c r="F27" s="465" t="s">
        <v>926</v>
      </c>
      <c r="G27" s="468"/>
      <c r="H27" s="232"/>
      <c r="I27" s="210"/>
      <c r="J27" s="232"/>
      <c r="K27" s="202"/>
      <c r="L27" s="232"/>
      <c r="M27" s="475"/>
    </row>
    <row r="28" spans="1:13" ht="14.25" customHeight="1">
      <c r="A28" s="1241"/>
      <c r="B28" s="1246"/>
      <c r="C28" s="476"/>
      <c r="D28" s="460"/>
      <c r="E28" s="460"/>
      <c r="F28" s="460"/>
      <c r="G28" s="460"/>
      <c r="H28" s="460"/>
      <c r="I28" s="460"/>
      <c r="J28" s="460"/>
      <c r="K28" s="460"/>
      <c r="L28" s="250"/>
      <c r="M28" s="319"/>
    </row>
    <row r="29" spans="1:13" ht="14.25" customHeight="1">
      <c r="A29" s="1241"/>
      <c r="B29" s="262" t="s">
        <v>928</v>
      </c>
      <c r="C29" s="477"/>
      <c r="D29" s="478"/>
      <c r="E29" s="478"/>
      <c r="F29" s="478"/>
      <c r="G29" s="478"/>
      <c r="H29" s="478"/>
      <c r="I29" s="478"/>
      <c r="J29" s="478"/>
      <c r="K29" s="478"/>
      <c r="L29" s="478"/>
      <c r="M29" s="479"/>
    </row>
    <row r="30" spans="1:13" ht="14.25" customHeight="1">
      <c r="A30" s="1241"/>
      <c r="B30" s="262"/>
      <c r="C30" s="480" t="s">
        <v>929</v>
      </c>
      <c r="D30" s="481"/>
      <c r="E30" s="474"/>
      <c r="F30" s="482" t="s">
        <v>930</v>
      </c>
      <c r="G30" s="468"/>
      <c r="H30" s="474"/>
      <c r="I30" s="482" t="s">
        <v>931</v>
      </c>
      <c r="J30" s="1254"/>
      <c r="K30" s="1175"/>
      <c r="L30" s="1188"/>
      <c r="M30" s="483"/>
    </row>
    <row r="31" spans="1:13" ht="14.25" customHeight="1">
      <c r="A31" s="1241"/>
      <c r="B31" s="236"/>
      <c r="C31" s="470"/>
      <c r="D31" s="471"/>
      <c r="E31" s="471"/>
      <c r="F31" s="471"/>
      <c r="G31" s="471"/>
      <c r="H31" s="471"/>
      <c r="I31" s="471"/>
      <c r="J31" s="471"/>
      <c r="K31" s="471"/>
      <c r="L31" s="471"/>
      <c r="M31" s="472"/>
    </row>
    <row r="32" spans="1:13" ht="14.25" customHeight="1">
      <c r="A32" s="1241"/>
      <c r="B32" s="1244" t="s">
        <v>933</v>
      </c>
      <c r="C32" s="484"/>
      <c r="D32" s="485"/>
      <c r="E32" s="485"/>
      <c r="F32" s="485"/>
      <c r="G32" s="485"/>
      <c r="H32" s="485"/>
      <c r="I32" s="485"/>
      <c r="J32" s="485"/>
      <c r="K32" s="485"/>
      <c r="L32" s="452"/>
      <c r="M32" s="453"/>
    </row>
    <row r="33" spans="1:13" ht="14.25" customHeight="1">
      <c r="A33" s="1241"/>
      <c r="B33" s="1245"/>
      <c r="C33" s="486" t="s">
        <v>934</v>
      </c>
      <c r="D33" s="468">
        <v>2023</v>
      </c>
      <c r="E33" s="488"/>
      <c r="F33" s="474" t="s">
        <v>935</v>
      </c>
      <c r="G33" s="489" t="s">
        <v>994</v>
      </c>
      <c r="H33" s="488"/>
      <c r="I33" s="482"/>
      <c r="J33" s="488"/>
      <c r="K33" s="488"/>
      <c r="L33" s="232"/>
      <c r="M33" s="475"/>
    </row>
    <row r="34" spans="1:13" ht="14.25" customHeight="1">
      <c r="A34" s="1241"/>
      <c r="B34" s="1246"/>
      <c r="C34" s="470"/>
      <c r="D34" s="490"/>
      <c r="E34" s="491"/>
      <c r="F34" s="471"/>
      <c r="G34" s="491"/>
      <c r="H34" s="491"/>
      <c r="I34" s="492"/>
      <c r="J34" s="491"/>
      <c r="K34" s="491"/>
      <c r="L34" s="250"/>
      <c r="M34" s="319"/>
    </row>
    <row r="35" spans="1:13" ht="14.25" customHeight="1">
      <c r="A35" s="1241"/>
      <c r="B35" s="1244" t="s">
        <v>937</v>
      </c>
      <c r="C35" s="493"/>
      <c r="D35" s="494"/>
      <c r="E35" s="494"/>
      <c r="F35" s="494"/>
      <c r="G35" s="494"/>
      <c r="H35" s="494"/>
      <c r="I35" s="494"/>
      <c r="J35" s="494"/>
      <c r="K35" s="494"/>
      <c r="L35" s="494"/>
      <c r="M35" s="495"/>
    </row>
    <row r="36" spans="1:13" ht="14.25" customHeight="1">
      <c r="A36" s="1241"/>
      <c r="B36" s="1245"/>
      <c r="C36" s="463"/>
      <c r="D36" s="474" t="s">
        <v>938</v>
      </c>
      <c r="E36" s="474"/>
      <c r="F36" s="474" t="s">
        <v>939</v>
      </c>
      <c r="G36" s="474"/>
      <c r="H36" s="202" t="s">
        <v>940</v>
      </c>
      <c r="I36" s="202"/>
      <c r="J36" s="202" t="s">
        <v>941</v>
      </c>
      <c r="K36" s="474"/>
      <c r="L36" s="474" t="s">
        <v>942</v>
      </c>
      <c r="M36" s="496"/>
    </row>
    <row r="37" spans="1:13" ht="14.25" customHeight="1">
      <c r="A37" s="1241"/>
      <c r="B37" s="1245"/>
      <c r="C37" s="463"/>
      <c r="D37" s="637">
        <v>0.1</v>
      </c>
      <c r="E37" s="498"/>
      <c r="F37" s="637">
        <v>0.1</v>
      </c>
      <c r="G37" s="498"/>
      <c r="H37" s="637">
        <v>0.1</v>
      </c>
      <c r="I37" s="498"/>
      <c r="J37" s="637">
        <v>0.1</v>
      </c>
      <c r="K37" s="498"/>
      <c r="L37" s="637">
        <v>0.1</v>
      </c>
      <c r="M37" s="499"/>
    </row>
    <row r="38" spans="1:13" ht="14.25" customHeight="1">
      <c r="A38" s="1241"/>
      <c r="B38" s="1245"/>
      <c r="C38" s="463"/>
      <c r="D38" s="474" t="s">
        <v>943</v>
      </c>
      <c r="E38" s="474"/>
      <c r="F38" s="474" t="s">
        <v>944</v>
      </c>
      <c r="G38" s="474"/>
      <c r="H38" s="202" t="s">
        <v>945</v>
      </c>
      <c r="I38" s="202"/>
      <c r="J38" s="202" t="s">
        <v>946</v>
      </c>
      <c r="K38" s="474"/>
      <c r="L38" s="474" t="s">
        <v>947</v>
      </c>
      <c r="M38" s="462"/>
    </row>
    <row r="39" spans="1:13" ht="14.25" customHeight="1">
      <c r="A39" s="1241"/>
      <c r="B39" s="1245"/>
      <c r="C39" s="463"/>
      <c r="D39" s="637">
        <v>0.1</v>
      </c>
      <c r="E39" s="498"/>
      <c r="F39" s="637">
        <v>0.1</v>
      </c>
      <c r="G39" s="498"/>
      <c r="H39" s="637">
        <v>0.1</v>
      </c>
      <c r="I39" s="498"/>
      <c r="J39" s="637">
        <v>0.1</v>
      </c>
      <c r="K39" s="498"/>
      <c r="L39" s="637">
        <v>0.1</v>
      </c>
      <c r="M39" s="499"/>
    </row>
    <row r="40" spans="1:13" ht="14.25" customHeight="1">
      <c r="A40" s="1241"/>
      <c r="B40" s="1245"/>
      <c r="C40" s="463"/>
      <c r="D40" s="474" t="s">
        <v>948</v>
      </c>
      <c r="E40" s="474"/>
      <c r="F40" s="474" t="s">
        <v>949</v>
      </c>
      <c r="G40" s="474"/>
      <c r="H40" s="202" t="s">
        <v>950</v>
      </c>
      <c r="I40" s="202"/>
      <c r="J40" s="202" t="s">
        <v>951</v>
      </c>
      <c r="K40" s="474"/>
      <c r="L40" s="474" t="s">
        <v>1144</v>
      </c>
      <c r="M40" s="462"/>
    </row>
    <row r="41" spans="1:13" ht="14.25" customHeight="1">
      <c r="A41" s="1241"/>
      <c r="B41" s="1245"/>
      <c r="C41" s="463"/>
      <c r="D41" s="637"/>
      <c r="E41" s="498"/>
      <c r="F41" s="637"/>
      <c r="G41" s="498"/>
      <c r="H41" s="637"/>
      <c r="I41" s="498"/>
      <c r="J41" s="637"/>
      <c r="K41" s="498"/>
      <c r="L41" s="637"/>
      <c r="M41" s="499"/>
    </row>
    <row r="42" spans="1:13" ht="14.25" customHeight="1">
      <c r="A42" s="1241"/>
      <c r="B42" s="1245"/>
      <c r="C42" s="463"/>
      <c r="D42" s="627" t="s">
        <v>1144</v>
      </c>
      <c r="E42" s="502"/>
      <c r="F42" s="627" t="s">
        <v>957</v>
      </c>
      <c r="G42" s="502"/>
      <c r="H42" s="636"/>
      <c r="I42" s="478"/>
      <c r="J42" s="636"/>
      <c r="K42" s="478"/>
      <c r="L42" s="636"/>
      <c r="M42" s="479"/>
    </row>
    <row r="43" spans="1:13" ht="14.25" customHeight="1">
      <c r="A43" s="1241"/>
      <c r="B43" s="1245"/>
      <c r="C43" s="463"/>
      <c r="D43" s="266">
        <v>2032</v>
      </c>
      <c r="E43" s="498"/>
      <c r="F43" s="1408">
        <v>1</v>
      </c>
      <c r="G43" s="1188"/>
      <c r="H43" s="1264"/>
      <c r="I43" s="1252"/>
      <c r="J43" s="279"/>
      <c r="K43" s="474"/>
      <c r="L43" s="279"/>
      <c r="M43" s="483"/>
    </row>
    <row r="44" spans="1:13" ht="14.25" customHeight="1">
      <c r="A44" s="1241"/>
      <c r="B44" s="1245"/>
      <c r="C44" s="504"/>
      <c r="D44" s="627"/>
      <c r="E44" s="502"/>
      <c r="F44" s="627"/>
      <c r="G44" s="502"/>
      <c r="H44" s="505"/>
      <c r="I44" s="471"/>
      <c r="J44" s="505"/>
      <c r="K44" s="471"/>
      <c r="L44" s="505"/>
      <c r="M44" s="472"/>
    </row>
    <row r="45" spans="1:13" ht="14.25" customHeight="1">
      <c r="A45" s="1241"/>
      <c r="B45" s="1244" t="s">
        <v>958</v>
      </c>
      <c r="C45" s="473"/>
      <c r="D45" s="457"/>
      <c r="E45" s="457"/>
      <c r="F45" s="457"/>
      <c r="G45" s="457"/>
      <c r="H45" s="457"/>
      <c r="I45" s="457"/>
      <c r="J45" s="457"/>
      <c r="K45" s="457"/>
      <c r="L45" s="232"/>
      <c r="M45" s="475"/>
    </row>
    <row r="46" spans="1:13" ht="14.25" customHeight="1">
      <c r="A46" s="1241"/>
      <c r="B46" s="1245"/>
      <c r="C46" s="506"/>
      <c r="D46" s="365" t="s">
        <v>93</v>
      </c>
      <c r="E46" s="366" t="s">
        <v>95</v>
      </c>
      <c r="F46" s="1293" t="s">
        <v>959</v>
      </c>
      <c r="G46" s="1266"/>
      <c r="H46" s="1183"/>
      <c r="I46" s="1183"/>
      <c r="J46" s="1234"/>
      <c r="K46" s="507" t="s">
        <v>960</v>
      </c>
      <c r="L46" s="1255"/>
      <c r="M46" s="1237"/>
    </row>
    <row r="47" spans="1:13" ht="14.25" customHeight="1">
      <c r="A47" s="1241"/>
      <c r="B47" s="1245"/>
      <c r="C47" s="506"/>
      <c r="D47" s="260"/>
      <c r="E47" s="467"/>
      <c r="F47" s="1260"/>
      <c r="G47" s="1235"/>
      <c r="H47" s="1180"/>
      <c r="I47" s="1180"/>
      <c r="J47" s="1181"/>
      <c r="K47" s="232"/>
      <c r="L47" s="1235"/>
      <c r="M47" s="1238"/>
    </row>
    <row r="48" spans="1:13" ht="14.25" customHeight="1">
      <c r="A48" s="1241"/>
      <c r="B48" s="1246"/>
      <c r="C48" s="508"/>
      <c r="D48" s="250"/>
      <c r="E48" s="250"/>
      <c r="F48" s="250"/>
      <c r="G48" s="250"/>
      <c r="H48" s="250"/>
      <c r="I48" s="250"/>
      <c r="J48" s="250"/>
      <c r="K48" s="250"/>
      <c r="L48" s="232"/>
      <c r="M48" s="475"/>
    </row>
    <row r="49" spans="1:13" ht="14.25" customHeight="1">
      <c r="A49" s="1241"/>
      <c r="B49" s="235" t="s">
        <v>961</v>
      </c>
      <c r="C49" s="1289" t="s">
        <v>1655</v>
      </c>
      <c r="D49" s="1175"/>
      <c r="E49" s="1175"/>
      <c r="F49" s="1175"/>
      <c r="G49" s="1175"/>
      <c r="H49" s="1175"/>
      <c r="I49" s="1175"/>
      <c r="J49" s="1175"/>
      <c r="K49" s="1175"/>
      <c r="L49" s="1175"/>
      <c r="M49" s="1322"/>
    </row>
    <row r="50" spans="1:13" ht="14.25" customHeight="1">
      <c r="A50" s="1241"/>
      <c r="B50" s="235" t="s">
        <v>996</v>
      </c>
      <c r="C50" s="1289" t="s">
        <v>1656</v>
      </c>
      <c r="D50" s="1175"/>
      <c r="E50" s="1175"/>
      <c r="F50" s="1175"/>
      <c r="G50" s="1175"/>
      <c r="H50" s="1175"/>
      <c r="I50" s="1175"/>
      <c r="J50" s="1175"/>
      <c r="K50" s="1175"/>
      <c r="L50" s="1175"/>
      <c r="M50" s="1322"/>
    </row>
    <row r="51" spans="1:13" ht="14.25" customHeight="1">
      <c r="A51" s="1241"/>
      <c r="B51" s="235" t="s">
        <v>965</v>
      </c>
      <c r="C51" s="1289">
        <v>60</v>
      </c>
      <c r="D51" s="1175"/>
      <c r="E51" s="1175"/>
      <c r="F51" s="1175"/>
      <c r="G51" s="1175"/>
      <c r="H51" s="1175"/>
      <c r="I51" s="1175"/>
      <c r="J51" s="1175"/>
      <c r="K51" s="1175"/>
      <c r="L51" s="1175"/>
      <c r="M51" s="1322"/>
    </row>
    <row r="52" spans="1:13" ht="14.25" customHeight="1">
      <c r="A52" s="1241"/>
      <c r="B52" s="235" t="s">
        <v>966</v>
      </c>
      <c r="C52" s="1289"/>
      <c r="D52" s="1175"/>
      <c r="E52" s="1175"/>
      <c r="F52" s="1175"/>
      <c r="G52" s="1175"/>
      <c r="H52" s="1175"/>
      <c r="I52" s="1175"/>
      <c r="J52" s="1175"/>
      <c r="K52" s="1175"/>
      <c r="L52" s="1175"/>
      <c r="M52" s="1322"/>
    </row>
    <row r="53" spans="1:13" ht="15.75" customHeight="1">
      <c r="A53" s="1242" t="s">
        <v>250</v>
      </c>
      <c r="B53" s="284" t="s">
        <v>968</v>
      </c>
      <c r="C53" s="1289" t="s">
        <v>1657</v>
      </c>
      <c r="D53" s="1175"/>
      <c r="E53" s="1175"/>
      <c r="F53" s="1175"/>
      <c r="G53" s="1175"/>
      <c r="H53" s="1175"/>
      <c r="I53" s="1175"/>
      <c r="J53" s="1175"/>
      <c r="K53" s="1175"/>
      <c r="L53" s="1175"/>
      <c r="M53" s="1322"/>
    </row>
    <row r="54" spans="1:13" ht="14.25" customHeight="1">
      <c r="A54" s="1241"/>
      <c r="B54" s="284" t="s">
        <v>969</v>
      </c>
      <c r="C54" s="1289" t="s">
        <v>1012</v>
      </c>
      <c r="D54" s="1175"/>
      <c r="E54" s="1175"/>
      <c r="F54" s="1175"/>
      <c r="G54" s="1175"/>
      <c r="H54" s="1175"/>
      <c r="I54" s="1175"/>
      <c r="J54" s="1175"/>
      <c r="K54" s="1175"/>
      <c r="L54" s="1175"/>
      <c r="M54" s="1322"/>
    </row>
    <row r="55" spans="1:13" ht="14.25" customHeight="1">
      <c r="A55" s="1241"/>
      <c r="B55" s="284" t="s">
        <v>971</v>
      </c>
      <c r="C55" s="1289" t="s">
        <v>343</v>
      </c>
      <c r="D55" s="1175"/>
      <c r="E55" s="1175"/>
      <c r="F55" s="1175"/>
      <c r="G55" s="1175"/>
      <c r="H55" s="1175"/>
      <c r="I55" s="1175"/>
      <c r="J55" s="1175"/>
      <c r="K55" s="1175"/>
      <c r="L55" s="1175"/>
      <c r="M55" s="1322"/>
    </row>
    <row r="56" spans="1:13" ht="14.25" customHeight="1">
      <c r="A56" s="1241"/>
      <c r="B56" s="285" t="s">
        <v>972</v>
      </c>
      <c r="C56" s="1289" t="s">
        <v>1013</v>
      </c>
      <c r="D56" s="1175"/>
      <c r="E56" s="1175"/>
      <c r="F56" s="1175"/>
      <c r="G56" s="1175"/>
      <c r="H56" s="1175"/>
      <c r="I56" s="1175"/>
      <c r="J56" s="1175"/>
      <c r="K56" s="1175"/>
      <c r="L56" s="1175"/>
      <c r="M56" s="1322"/>
    </row>
    <row r="57" spans="1:13" ht="14.25" customHeight="1">
      <c r="A57" s="1241"/>
      <c r="B57" s="284" t="s">
        <v>973</v>
      </c>
      <c r="C57" s="1664" t="s">
        <v>361</v>
      </c>
      <c r="D57" s="1175"/>
      <c r="E57" s="1175"/>
      <c r="F57" s="1175"/>
      <c r="G57" s="1175"/>
      <c r="H57" s="1175"/>
      <c r="I57" s="1175"/>
      <c r="J57" s="1175"/>
      <c r="K57" s="1175"/>
      <c r="L57" s="1175"/>
      <c r="M57" s="1322"/>
    </row>
    <row r="58" spans="1:13" ht="14.25" customHeight="1">
      <c r="A58" s="1243"/>
      <c r="B58" s="284" t="s">
        <v>974</v>
      </c>
      <c r="C58" s="1289" t="s">
        <v>360</v>
      </c>
      <c r="D58" s="1175"/>
      <c r="E58" s="1175"/>
      <c r="F58" s="1175"/>
      <c r="G58" s="1175"/>
      <c r="H58" s="1175"/>
      <c r="I58" s="1175"/>
      <c r="J58" s="1175"/>
      <c r="K58" s="1175"/>
      <c r="L58" s="1175"/>
      <c r="M58" s="1322"/>
    </row>
    <row r="59" spans="1:13" ht="15.75" customHeight="1">
      <c r="A59" s="1242" t="s">
        <v>976</v>
      </c>
      <c r="B59" s="286" t="s">
        <v>977</v>
      </c>
      <c r="C59" s="1289"/>
      <c r="D59" s="1175"/>
      <c r="E59" s="1175"/>
      <c r="F59" s="1175"/>
      <c r="G59" s="1175"/>
      <c r="H59" s="1175"/>
      <c r="I59" s="1175"/>
      <c r="J59" s="1175"/>
      <c r="K59" s="1175"/>
      <c r="L59" s="1175"/>
      <c r="M59" s="1322"/>
    </row>
    <row r="60" spans="1:13" ht="14.25" customHeight="1">
      <c r="A60" s="1241"/>
      <c r="B60" s="286" t="s">
        <v>979</v>
      </c>
      <c r="C60" s="1289" t="s">
        <v>980</v>
      </c>
      <c r="D60" s="1175"/>
      <c r="E60" s="1175"/>
      <c r="F60" s="1175"/>
      <c r="G60" s="1175"/>
      <c r="H60" s="1175"/>
      <c r="I60" s="1175"/>
      <c r="J60" s="1175"/>
      <c r="K60" s="1175"/>
      <c r="L60" s="1175"/>
      <c r="M60" s="1322"/>
    </row>
    <row r="61" spans="1:13" ht="14.25" customHeight="1">
      <c r="A61" s="1241"/>
      <c r="B61" s="287" t="s">
        <v>297</v>
      </c>
      <c r="C61" s="1289" t="s">
        <v>343</v>
      </c>
      <c r="D61" s="1175"/>
      <c r="E61" s="1175"/>
      <c r="F61" s="1175"/>
      <c r="G61" s="1175"/>
      <c r="H61" s="1175"/>
      <c r="I61" s="1175"/>
      <c r="J61" s="1175"/>
      <c r="K61" s="1175"/>
      <c r="L61" s="1175"/>
      <c r="M61" s="1322"/>
    </row>
    <row r="62" spans="1:13" ht="14.25" customHeight="1">
      <c r="A62" s="288" t="s">
        <v>254</v>
      </c>
      <c r="B62" s="289"/>
      <c r="C62" s="1342"/>
      <c r="D62" s="1333"/>
      <c r="E62" s="1333"/>
      <c r="F62" s="1333"/>
      <c r="G62" s="1333"/>
      <c r="H62" s="1333"/>
      <c r="I62" s="1333"/>
      <c r="J62" s="1333"/>
      <c r="K62" s="1333"/>
      <c r="L62" s="1333"/>
      <c r="M62" s="1334"/>
    </row>
  </sheetData>
  <mergeCells count="51">
    <mergeCell ref="C60:M60"/>
    <mergeCell ref="C61:M61"/>
    <mergeCell ref="C62:M62"/>
    <mergeCell ref="C53:M53"/>
    <mergeCell ref="C54:M54"/>
    <mergeCell ref="C55:M55"/>
    <mergeCell ref="C56:M56"/>
    <mergeCell ref="C57:M57"/>
    <mergeCell ref="C58:M58"/>
    <mergeCell ref="C59:M59"/>
    <mergeCell ref="A16:A52"/>
    <mergeCell ref="A53:A58"/>
    <mergeCell ref="A59:A61"/>
    <mergeCell ref="A2:A15"/>
    <mergeCell ref="B14:B15"/>
    <mergeCell ref="B18:B24"/>
    <mergeCell ref="B25:B28"/>
    <mergeCell ref="B32:B34"/>
    <mergeCell ref="B35:B44"/>
    <mergeCell ref="B45:B48"/>
    <mergeCell ref="B8:B10"/>
    <mergeCell ref="C17:M17"/>
    <mergeCell ref="F23:M23"/>
    <mergeCell ref="J30:L30"/>
    <mergeCell ref="C9:D9"/>
    <mergeCell ref="F9:G9"/>
    <mergeCell ref="C12:M12"/>
    <mergeCell ref="F10:G10"/>
    <mergeCell ref="C13:M13"/>
    <mergeCell ref="C14:D14"/>
    <mergeCell ref="F14:M14"/>
    <mergeCell ref="C15:M15"/>
    <mergeCell ref="C10:D10"/>
    <mergeCell ref="I9:J9"/>
    <mergeCell ref="I10:J10"/>
    <mergeCell ref="C11:M11"/>
    <mergeCell ref="C16:M16"/>
    <mergeCell ref="C2:M2"/>
    <mergeCell ref="C3:M3"/>
    <mergeCell ref="F4:G4"/>
    <mergeCell ref="C7:D7"/>
    <mergeCell ref="I7:M7"/>
    <mergeCell ref="C51:M51"/>
    <mergeCell ref="C52:M52"/>
    <mergeCell ref="F43:G43"/>
    <mergeCell ref="H43:I43"/>
    <mergeCell ref="F46:F47"/>
    <mergeCell ref="G46:J47"/>
    <mergeCell ref="L46:M47"/>
    <mergeCell ref="C49:M49"/>
    <mergeCell ref="C50:M50"/>
  </mergeCells>
  <dataValidations count="1">
    <dataValidation type="list" allowBlank="1" showErrorMessage="1" sqref="I7" xr:uid="{00000000-0002-0000-4100-000000000000}">
      <formula1>INDIRECT($C$7)</formula1>
    </dataValidation>
  </dataValidations>
  <hyperlinks>
    <hyperlink ref="B2" location="'Plan de acción'!A1" display="Nombre del indicador" xr:uid="{00000000-0004-0000-4100-000000000000}"/>
  </hyperlinks>
  <pageMargins left="0.7" right="0.7" top="0.75" bottom="0.75" header="0" footer="0"/>
  <pageSetup orientation="landscape"/>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70C0"/>
    <outlinePr summaryBelow="0" summaryRight="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92"/>
      <c r="B1" s="822" t="s">
        <v>1658</v>
      </c>
      <c r="C1" s="294"/>
      <c r="D1" s="294"/>
      <c r="E1" s="294"/>
      <c r="F1" s="294"/>
      <c r="G1" s="294"/>
      <c r="H1" s="294"/>
      <c r="I1" s="294"/>
      <c r="J1" s="294"/>
      <c r="K1" s="294"/>
      <c r="L1" s="294"/>
      <c r="M1" s="295"/>
    </row>
    <row r="2" spans="1:13" ht="15.75" customHeight="1">
      <c r="A2" s="1242" t="s">
        <v>890</v>
      </c>
      <c r="B2" s="233" t="s">
        <v>891</v>
      </c>
      <c r="C2" s="1393" t="s">
        <v>753</v>
      </c>
      <c r="D2" s="1367"/>
      <c r="E2" s="1367"/>
      <c r="F2" s="1367"/>
      <c r="G2" s="1367"/>
      <c r="H2" s="1367"/>
      <c r="I2" s="1367"/>
      <c r="J2" s="1367"/>
      <c r="K2" s="1367"/>
      <c r="L2" s="1367"/>
      <c r="M2" s="1368"/>
    </row>
    <row r="3" spans="1:13" ht="15.75" customHeight="1">
      <c r="A3" s="1241"/>
      <c r="B3" s="235" t="s">
        <v>982</v>
      </c>
      <c r="C3" s="1393" t="s">
        <v>1497</v>
      </c>
      <c r="D3" s="1367"/>
      <c r="E3" s="1367"/>
      <c r="F3" s="1367"/>
      <c r="G3" s="1367"/>
      <c r="H3" s="1367"/>
      <c r="I3" s="1367"/>
      <c r="J3" s="1367"/>
      <c r="K3" s="1367"/>
      <c r="L3" s="1367"/>
      <c r="M3" s="1368"/>
    </row>
    <row r="4" spans="1:13" ht="15.75" customHeight="1">
      <c r="A4" s="1241"/>
      <c r="B4" s="236" t="s">
        <v>293</v>
      </c>
      <c r="C4" s="290" t="s">
        <v>93</v>
      </c>
      <c r="D4" s="624"/>
      <c r="E4" s="625"/>
      <c r="F4" s="1394" t="s">
        <v>294</v>
      </c>
      <c r="G4" s="1188"/>
      <c r="H4" s="466"/>
      <c r="I4" s="626"/>
      <c r="J4" s="626"/>
      <c r="K4" s="626"/>
      <c r="L4" s="626"/>
      <c r="M4" s="641"/>
    </row>
    <row r="5" spans="1:13" ht="15.75" customHeight="1">
      <c r="A5" s="1241"/>
      <c r="B5" s="236" t="s">
        <v>898</v>
      </c>
      <c r="C5" s="290"/>
      <c r="D5" s="626"/>
      <c r="E5" s="626"/>
      <c r="F5" s="626"/>
      <c r="G5" s="626"/>
      <c r="H5" s="626"/>
      <c r="I5" s="626"/>
      <c r="J5" s="626"/>
      <c r="K5" s="626"/>
      <c r="L5" s="626"/>
      <c r="M5" s="641"/>
    </row>
    <row r="6" spans="1:13" ht="15.75" customHeight="1">
      <c r="A6" s="1241"/>
      <c r="B6" s="236" t="s">
        <v>900</v>
      </c>
      <c r="C6" s="290"/>
      <c r="D6" s="626"/>
      <c r="E6" s="626"/>
      <c r="F6" s="626"/>
      <c r="G6" s="626"/>
      <c r="H6" s="626"/>
      <c r="I6" s="626"/>
      <c r="J6" s="626"/>
      <c r="K6" s="626"/>
      <c r="L6" s="626"/>
      <c r="M6" s="641"/>
    </row>
    <row r="7" spans="1:13" ht="15.75" customHeight="1">
      <c r="A7" s="1241"/>
      <c r="B7" s="235" t="s">
        <v>902</v>
      </c>
      <c r="C7" s="1268" t="s">
        <v>25</v>
      </c>
      <c r="D7" s="1175"/>
      <c r="E7" s="448"/>
      <c r="F7" s="448"/>
      <c r="G7" s="449"/>
      <c r="H7" s="450" t="s">
        <v>1329</v>
      </c>
      <c r="I7" s="1431" t="s">
        <v>716</v>
      </c>
      <c r="J7" s="1175"/>
      <c r="K7" s="1175"/>
      <c r="L7" s="1175"/>
      <c r="M7" s="1322"/>
    </row>
    <row r="8" spans="1:13" ht="15.75" customHeight="1">
      <c r="A8" s="1241"/>
      <c r="B8" s="1244" t="s">
        <v>903</v>
      </c>
      <c r="C8" s="451"/>
      <c r="D8" s="246"/>
      <c r="E8" s="246"/>
      <c r="F8" s="246"/>
      <c r="G8" s="246"/>
      <c r="H8" s="246"/>
      <c r="I8" s="246"/>
      <c r="J8" s="246"/>
      <c r="K8" s="246"/>
      <c r="L8" s="452"/>
      <c r="M8" s="453"/>
    </row>
    <row r="9" spans="1:13" ht="33.75" customHeight="1">
      <c r="A9" s="1241"/>
      <c r="B9" s="1245"/>
      <c r="C9" s="1340" t="s">
        <v>1585</v>
      </c>
      <c r="D9" s="1180"/>
      <c r="E9" s="202"/>
      <c r="F9" s="1253"/>
      <c r="G9" s="1180"/>
      <c r="H9" s="202"/>
      <c r="I9" s="1253"/>
      <c r="J9" s="1180"/>
      <c r="K9" s="202"/>
      <c r="L9" s="232"/>
      <c r="M9" s="475"/>
    </row>
    <row r="10" spans="1:13" ht="15.75" customHeight="1">
      <c r="A10" s="1241"/>
      <c r="B10" s="1246"/>
      <c r="C10" s="1340" t="s">
        <v>1058</v>
      </c>
      <c r="D10" s="1180"/>
      <c r="E10" s="249"/>
      <c r="F10" s="1253"/>
      <c r="G10" s="1180"/>
      <c r="H10" s="249"/>
      <c r="I10" s="1253"/>
      <c r="J10" s="1180"/>
      <c r="K10" s="249"/>
      <c r="L10" s="250"/>
      <c r="M10" s="319"/>
    </row>
    <row r="11" spans="1:13" ht="15.75" customHeight="1">
      <c r="A11" s="1241"/>
      <c r="B11" s="235" t="s">
        <v>905</v>
      </c>
      <c r="C11" s="1289" t="s">
        <v>1659</v>
      </c>
      <c r="D11" s="1175"/>
      <c r="E11" s="1175"/>
      <c r="F11" s="1175"/>
      <c r="G11" s="1175"/>
      <c r="H11" s="1175"/>
      <c r="I11" s="1175"/>
      <c r="J11" s="1175"/>
      <c r="K11" s="1175"/>
      <c r="L11" s="1175"/>
      <c r="M11" s="1322"/>
    </row>
    <row r="12" spans="1:13" ht="45.75" customHeight="1">
      <c r="A12" s="1241"/>
      <c r="B12" s="235" t="s">
        <v>985</v>
      </c>
      <c r="C12" s="1289" t="s">
        <v>1660</v>
      </c>
      <c r="D12" s="1175"/>
      <c r="E12" s="1175"/>
      <c r="F12" s="1175"/>
      <c r="G12" s="1175"/>
      <c r="H12" s="1175"/>
      <c r="I12" s="1175"/>
      <c r="J12" s="1175"/>
      <c r="K12" s="1175"/>
      <c r="L12" s="1175"/>
      <c r="M12" s="1322"/>
    </row>
    <row r="13" spans="1:13" ht="15.75" customHeight="1">
      <c r="A13" s="1241"/>
      <c r="B13" s="235" t="s">
        <v>987</v>
      </c>
      <c r="C13" s="1289" t="s">
        <v>1661</v>
      </c>
      <c r="D13" s="1175"/>
      <c r="E13" s="1175"/>
      <c r="F13" s="1175"/>
      <c r="G13" s="1175"/>
      <c r="H13" s="1175"/>
      <c r="I13" s="1175"/>
      <c r="J13" s="1175"/>
      <c r="K13" s="1175"/>
      <c r="L13" s="1175"/>
      <c r="M13" s="1322"/>
    </row>
    <row r="14" spans="1:13" ht="15.75" customHeight="1">
      <c r="A14" s="1241"/>
      <c r="B14" s="1244" t="s">
        <v>989</v>
      </c>
      <c r="C14" s="1289" t="s">
        <v>72</v>
      </c>
      <c r="D14" s="1175"/>
      <c r="E14" s="454" t="s">
        <v>108</v>
      </c>
      <c r="F14" s="1663" t="s">
        <v>713</v>
      </c>
      <c r="G14" s="1175"/>
      <c r="H14" s="1175"/>
      <c r="I14" s="1175"/>
      <c r="J14" s="1175"/>
      <c r="K14" s="1175"/>
      <c r="L14" s="1175"/>
      <c r="M14" s="1322"/>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89" t="s">
        <v>11</v>
      </c>
      <c r="D16" s="1175"/>
      <c r="E16" s="1175"/>
      <c r="F16" s="1175"/>
      <c r="G16" s="1175"/>
      <c r="H16" s="1175"/>
      <c r="I16" s="1175"/>
      <c r="J16" s="1175"/>
      <c r="K16" s="1175"/>
      <c r="L16" s="1175"/>
      <c r="M16" s="1322"/>
    </row>
    <row r="17" spans="1:13" ht="15.75" customHeight="1">
      <c r="A17" s="1241"/>
      <c r="B17" s="235" t="s">
        <v>990</v>
      </c>
      <c r="C17" s="1289" t="s">
        <v>754</v>
      </c>
      <c r="D17" s="1175"/>
      <c r="E17" s="1175"/>
      <c r="F17" s="1175"/>
      <c r="G17" s="1175"/>
      <c r="H17" s="1175"/>
      <c r="I17" s="1175"/>
      <c r="J17" s="1175"/>
      <c r="K17" s="1175"/>
      <c r="L17" s="1175"/>
      <c r="M17" s="1322"/>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667"/>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918</v>
      </c>
      <c r="E23" s="465" t="s">
        <v>919</v>
      </c>
      <c r="F23" s="1253" t="s">
        <v>1662</v>
      </c>
      <c r="G23" s="1180"/>
      <c r="H23" s="1180"/>
      <c r="I23" s="1180"/>
      <c r="J23" s="1180"/>
      <c r="K23" s="1180"/>
      <c r="L23" s="1180"/>
      <c r="M23" s="1238"/>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t="s">
        <v>992</v>
      </c>
      <c r="K26" s="474"/>
      <c r="L26" s="232"/>
      <c r="M26" s="475"/>
    </row>
    <row r="27" spans="1:13" ht="15.75" customHeight="1">
      <c r="A27" s="1241"/>
      <c r="B27" s="1245"/>
      <c r="C27" s="463" t="s">
        <v>925</v>
      </c>
      <c r="D27" s="259"/>
      <c r="E27" s="232"/>
      <c r="F27" s="465" t="s">
        <v>926</v>
      </c>
      <c r="G27" s="468"/>
      <c r="H27" s="232"/>
      <c r="I27" s="210" t="s">
        <v>927</v>
      </c>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v>4</v>
      </c>
      <c r="E30" s="474"/>
      <c r="F30" s="482" t="s">
        <v>930</v>
      </c>
      <c r="G30" s="468">
        <v>44704</v>
      </c>
      <c r="H30" s="474"/>
      <c r="I30" s="482" t="s">
        <v>931</v>
      </c>
      <c r="J30" s="1254" t="s">
        <v>1663</v>
      </c>
      <c r="K30" s="1175"/>
      <c r="L30" s="118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68">
        <v>2025</v>
      </c>
      <c r="E33" s="488"/>
      <c r="F33" s="474" t="s">
        <v>935</v>
      </c>
      <c r="G33" s="489" t="s">
        <v>1664</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t="s">
        <v>938</v>
      </c>
      <c r="E36" s="474"/>
      <c r="F36" s="474" t="s">
        <v>939</v>
      </c>
      <c r="G36" s="474"/>
      <c r="H36" s="202" t="s">
        <v>940</v>
      </c>
      <c r="I36" s="202"/>
      <c r="J36" s="202" t="s">
        <v>941</v>
      </c>
      <c r="K36" s="474"/>
      <c r="L36" s="474" t="s">
        <v>942</v>
      </c>
      <c r="M36" s="496"/>
    </row>
    <row r="37" spans="1:13" ht="15.75" customHeight="1">
      <c r="A37" s="1241"/>
      <c r="B37" s="1245"/>
      <c r="C37" s="463"/>
      <c r="D37" s="637"/>
      <c r="E37" s="498">
        <v>2024</v>
      </c>
      <c r="F37" s="266">
        <v>1</v>
      </c>
      <c r="G37" s="498">
        <v>2025</v>
      </c>
      <c r="H37" s="266">
        <v>1</v>
      </c>
      <c r="I37" s="498">
        <v>2026</v>
      </c>
      <c r="J37" s="266">
        <v>1</v>
      </c>
      <c r="K37" s="498">
        <v>2027</v>
      </c>
      <c r="L37" s="266">
        <v>1</v>
      </c>
      <c r="M37" s="499">
        <v>2028</v>
      </c>
    </row>
    <row r="38" spans="1:13" ht="15.75" customHeight="1">
      <c r="A38" s="1241"/>
      <c r="B38" s="1245"/>
      <c r="C38" s="463"/>
      <c r="D38" s="474" t="s">
        <v>943</v>
      </c>
      <c r="E38" s="474"/>
      <c r="F38" s="474" t="s">
        <v>944</v>
      </c>
      <c r="G38" s="474"/>
      <c r="H38" s="202" t="s">
        <v>945</v>
      </c>
      <c r="I38" s="202"/>
      <c r="J38" s="202" t="s">
        <v>946</v>
      </c>
      <c r="K38" s="474"/>
      <c r="L38" s="474" t="s">
        <v>947</v>
      </c>
      <c r="M38" s="462"/>
    </row>
    <row r="39" spans="1:13" ht="15.75" customHeight="1">
      <c r="A39" s="1241"/>
      <c r="B39" s="1245"/>
      <c r="C39" s="463"/>
      <c r="D39" s="637"/>
      <c r="E39" s="498"/>
      <c r="F39" s="637"/>
      <c r="G39" s="498"/>
      <c r="H39" s="637"/>
      <c r="I39" s="498"/>
      <c r="J39" s="637"/>
      <c r="K39" s="498"/>
      <c r="L39" s="637"/>
      <c r="M39" s="499"/>
    </row>
    <row r="40" spans="1:13" ht="15.75" customHeight="1">
      <c r="A40" s="1241"/>
      <c r="B40" s="1245"/>
      <c r="C40" s="463"/>
      <c r="D40" s="474" t="s">
        <v>948</v>
      </c>
      <c r="E40" s="474"/>
      <c r="F40" s="474" t="s">
        <v>949</v>
      </c>
      <c r="G40" s="474"/>
      <c r="H40" s="202" t="s">
        <v>950</v>
      </c>
      <c r="I40" s="202"/>
      <c r="J40" s="202" t="s">
        <v>951</v>
      </c>
      <c r="K40" s="474"/>
      <c r="L40" s="474" t="s">
        <v>1144</v>
      </c>
      <c r="M40" s="462"/>
    </row>
    <row r="41" spans="1:13" ht="15.75" customHeight="1">
      <c r="A41" s="1241"/>
      <c r="B41" s="1245"/>
      <c r="C41" s="463"/>
      <c r="D41" s="637"/>
      <c r="E41" s="498"/>
      <c r="F41" s="637"/>
      <c r="G41" s="498"/>
      <c r="H41" s="637"/>
      <c r="I41" s="498"/>
      <c r="J41" s="637"/>
      <c r="K41" s="498"/>
      <c r="L41" s="637"/>
      <c r="M41" s="499"/>
    </row>
    <row r="42" spans="1:13" ht="15.75" customHeight="1">
      <c r="A42" s="1241"/>
      <c r="B42" s="1245"/>
      <c r="C42" s="463"/>
      <c r="D42" s="627" t="s">
        <v>1144</v>
      </c>
      <c r="E42" s="502"/>
      <c r="F42" s="627" t="s">
        <v>957</v>
      </c>
      <c r="G42" s="502"/>
      <c r="H42" s="636"/>
      <c r="I42" s="478"/>
      <c r="J42" s="636"/>
      <c r="K42" s="478"/>
      <c r="L42" s="636"/>
      <c r="M42" s="479"/>
    </row>
    <row r="43" spans="1:13" ht="15.75" customHeight="1">
      <c r="A43" s="1241"/>
      <c r="B43" s="1245"/>
      <c r="C43" s="463"/>
      <c r="D43" s="266"/>
      <c r="E43" s="498"/>
      <c r="F43" s="1665">
        <v>4</v>
      </c>
      <c r="G43" s="1188"/>
      <c r="H43" s="1264"/>
      <c r="I43" s="1252"/>
      <c r="J43" s="279"/>
      <c r="K43" s="474"/>
      <c r="L43" s="279"/>
      <c r="M43" s="483"/>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t="s">
        <v>103</v>
      </c>
      <c r="H46" s="1183"/>
      <c r="I46" s="1183"/>
      <c r="J46" s="1234"/>
      <c r="K46" s="507" t="s">
        <v>960</v>
      </c>
      <c r="L46" s="1255" t="s">
        <v>1665</v>
      </c>
      <c r="M46" s="1237"/>
    </row>
    <row r="47" spans="1:13" ht="15.75" customHeight="1">
      <c r="A47" s="1241"/>
      <c r="B47" s="1245"/>
      <c r="C47" s="506"/>
      <c r="D47" s="260" t="s">
        <v>918</v>
      </c>
      <c r="E47" s="467"/>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36" customHeight="1">
      <c r="A49" s="1241"/>
      <c r="B49" s="235" t="s">
        <v>961</v>
      </c>
      <c r="C49" s="1289" t="s">
        <v>1666</v>
      </c>
      <c r="D49" s="1175"/>
      <c r="E49" s="1175"/>
      <c r="F49" s="1175"/>
      <c r="G49" s="1175"/>
      <c r="H49" s="1175"/>
      <c r="I49" s="1175"/>
      <c r="J49" s="1175"/>
      <c r="K49" s="1175"/>
      <c r="L49" s="1175"/>
      <c r="M49" s="1322"/>
    </row>
    <row r="50" spans="1:13" ht="15.75" customHeight="1">
      <c r="A50" s="1241"/>
      <c r="B50" s="235" t="s">
        <v>996</v>
      </c>
      <c r="C50" s="1289" t="s">
        <v>1667</v>
      </c>
      <c r="D50" s="1175"/>
      <c r="E50" s="1175"/>
      <c r="F50" s="1175"/>
      <c r="G50" s="1175"/>
      <c r="H50" s="1175"/>
      <c r="I50" s="1175"/>
      <c r="J50" s="1175"/>
      <c r="K50" s="1175"/>
      <c r="L50" s="1175"/>
      <c r="M50" s="1322"/>
    </row>
    <row r="51" spans="1:13" ht="15.75" customHeight="1">
      <c r="A51" s="1241"/>
      <c r="B51" s="235" t="s">
        <v>965</v>
      </c>
      <c r="C51" s="1289">
        <v>30</v>
      </c>
      <c r="D51" s="1175"/>
      <c r="E51" s="1175"/>
      <c r="F51" s="1175"/>
      <c r="G51" s="1175"/>
      <c r="H51" s="1175"/>
      <c r="I51" s="1175"/>
      <c r="J51" s="1175"/>
      <c r="K51" s="1175"/>
      <c r="L51" s="1175"/>
      <c r="M51" s="1322"/>
    </row>
    <row r="52" spans="1:13" ht="15.75" customHeight="1">
      <c r="A52" s="1241"/>
      <c r="B52" s="235" t="s">
        <v>966</v>
      </c>
      <c r="C52" s="1289">
        <v>45291</v>
      </c>
      <c r="D52" s="1175"/>
      <c r="E52" s="1175"/>
      <c r="F52" s="1175"/>
      <c r="G52" s="1175"/>
      <c r="H52" s="1175"/>
      <c r="I52" s="1175"/>
      <c r="J52" s="1175"/>
      <c r="K52" s="1175"/>
      <c r="L52" s="1175"/>
      <c r="M52" s="1322"/>
    </row>
    <row r="53" spans="1:13" ht="15.75" customHeight="1">
      <c r="A53" s="1242" t="s">
        <v>250</v>
      </c>
      <c r="B53" s="284" t="s">
        <v>968</v>
      </c>
      <c r="C53" s="1281" t="s">
        <v>1668</v>
      </c>
      <c r="D53" s="1180"/>
      <c r="E53" s="1180"/>
      <c r="F53" s="1180"/>
      <c r="G53" s="1180"/>
      <c r="H53" s="1180"/>
      <c r="I53" s="1180"/>
      <c r="J53" s="1180"/>
      <c r="K53" s="1180"/>
      <c r="L53" s="1180"/>
      <c r="M53" s="1181"/>
    </row>
    <row r="54" spans="1:13" ht="15.75" customHeight="1">
      <c r="A54" s="1241"/>
      <c r="B54" s="284" t="s">
        <v>969</v>
      </c>
      <c r="C54" s="1281" t="s">
        <v>756</v>
      </c>
      <c r="D54" s="1180"/>
      <c r="E54" s="1180"/>
      <c r="F54" s="1180"/>
      <c r="G54" s="1180"/>
      <c r="H54" s="1180"/>
      <c r="I54" s="1180"/>
      <c r="J54" s="1180"/>
      <c r="K54" s="1180"/>
      <c r="L54" s="1180"/>
      <c r="M54" s="1181"/>
    </row>
    <row r="55" spans="1:13" ht="15.75" customHeight="1">
      <c r="A55" s="1241"/>
      <c r="B55" s="284" t="s">
        <v>971</v>
      </c>
      <c r="C55" s="1281" t="s">
        <v>716</v>
      </c>
      <c r="D55" s="1180"/>
      <c r="E55" s="1180"/>
      <c r="F55" s="1180"/>
      <c r="G55" s="1180"/>
      <c r="H55" s="1180"/>
      <c r="I55" s="1180"/>
      <c r="J55" s="1180"/>
      <c r="K55" s="1180"/>
      <c r="L55" s="1180"/>
      <c r="M55" s="1181"/>
    </row>
    <row r="56" spans="1:13" ht="15.75" customHeight="1">
      <c r="A56" s="1241"/>
      <c r="B56" s="285" t="s">
        <v>972</v>
      </c>
      <c r="C56" s="1281" t="s">
        <v>1669</v>
      </c>
      <c r="D56" s="1180"/>
      <c r="E56" s="1180"/>
      <c r="F56" s="1180"/>
      <c r="G56" s="1180"/>
      <c r="H56" s="1180"/>
      <c r="I56" s="1180"/>
      <c r="J56" s="1180"/>
      <c r="K56" s="1180"/>
      <c r="L56" s="1180"/>
      <c r="M56" s="1181"/>
    </row>
    <row r="57" spans="1:13" ht="15.75" customHeight="1">
      <c r="A57" s="1241"/>
      <c r="B57" s="284" t="s">
        <v>973</v>
      </c>
      <c r="C57" s="1666" t="s">
        <v>759</v>
      </c>
      <c r="D57" s="1180"/>
      <c r="E57" s="1180"/>
      <c r="F57" s="1180"/>
      <c r="G57" s="1180"/>
      <c r="H57" s="1180"/>
      <c r="I57" s="1180"/>
      <c r="J57" s="1180"/>
      <c r="K57" s="1180"/>
      <c r="L57" s="1180"/>
      <c r="M57" s="1181"/>
    </row>
    <row r="58" spans="1:13" ht="15.75" customHeight="1">
      <c r="A58" s="1243"/>
      <c r="B58" s="284" t="s">
        <v>974</v>
      </c>
      <c r="C58" s="1281" t="s">
        <v>758</v>
      </c>
      <c r="D58" s="1180"/>
      <c r="E58" s="1180"/>
      <c r="F58" s="1180"/>
      <c r="G58" s="1180"/>
      <c r="H58" s="1180"/>
      <c r="I58" s="1180"/>
      <c r="J58" s="1180"/>
      <c r="K58" s="1180"/>
      <c r="L58" s="1180"/>
      <c r="M58" s="1181"/>
    </row>
    <row r="59" spans="1:13" ht="15.75" customHeight="1">
      <c r="A59" s="1242" t="s">
        <v>976</v>
      </c>
      <c r="B59" s="286" t="s">
        <v>977</v>
      </c>
      <c r="C59" s="1281" t="s">
        <v>1670</v>
      </c>
      <c r="D59" s="1180"/>
      <c r="E59" s="1180"/>
      <c r="F59" s="1180"/>
      <c r="G59" s="1180"/>
      <c r="H59" s="1180"/>
      <c r="I59" s="1180"/>
      <c r="J59" s="1180"/>
      <c r="K59" s="1180"/>
      <c r="L59" s="1180"/>
      <c r="M59" s="1181"/>
    </row>
    <row r="60" spans="1:13" ht="30" customHeight="1">
      <c r="A60" s="1241"/>
      <c r="B60" s="286" t="s">
        <v>979</v>
      </c>
      <c r="C60" s="1281" t="s">
        <v>1671</v>
      </c>
      <c r="D60" s="1180"/>
      <c r="E60" s="1180"/>
      <c r="F60" s="1180"/>
      <c r="G60" s="1180"/>
      <c r="H60" s="1180"/>
      <c r="I60" s="1180"/>
      <c r="J60" s="1180"/>
      <c r="K60" s="1180"/>
      <c r="L60" s="1180"/>
      <c r="M60" s="1181"/>
    </row>
    <row r="61" spans="1:13" ht="30" customHeight="1">
      <c r="A61" s="1241"/>
      <c r="B61" s="287" t="s">
        <v>297</v>
      </c>
      <c r="C61" s="1281" t="s">
        <v>716</v>
      </c>
      <c r="D61" s="1180"/>
      <c r="E61" s="1180"/>
      <c r="F61" s="1180"/>
      <c r="G61" s="1180"/>
      <c r="H61" s="1180"/>
      <c r="I61" s="1180"/>
      <c r="J61" s="1180"/>
      <c r="K61" s="1180"/>
      <c r="L61" s="1180"/>
      <c r="M61" s="1181"/>
    </row>
    <row r="62" spans="1:13" ht="15.75" customHeight="1">
      <c r="A62" s="288" t="s">
        <v>254</v>
      </c>
      <c r="B62" s="289"/>
      <c r="C62" s="1375"/>
      <c r="D62" s="1180"/>
      <c r="E62" s="1180"/>
      <c r="F62" s="1180"/>
      <c r="G62" s="1180"/>
      <c r="H62" s="1180"/>
      <c r="I62" s="1180"/>
      <c r="J62" s="1180"/>
      <c r="K62" s="1180"/>
      <c r="L62" s="1180"/>
      <c r="M62" s="1181"/>
    </row>
  </sheetData>
  <mergeCells count="51">
    <mergeCell ref="C60:M60"/>
    <mergeCell ref="C61:M61"/>
    <mergeCell ref="C62:M62"/>
    <mergeCell ref="C53:M53"/>
    <mergeCell ref="C54:M54"/>
    <mergeCell ref="C55:M55"/>
    <mergeCell ref="C56:M56"/>
    <mergeCell ref="C57:M57"/>
    <mergeCell ref="C58:M58"/>
    <mergeCell ref="C59:M59"/>
    <mergeCell ref="A16:A52"/>
    <mergeCell ref="A53:A58"/>
    <mergeCell ref="A59:A61"/>
    <mergeCell ref="A2:A15"/>
    <mergeCell ref="B14:B15"/>
    <mergeCell ref="B18:B24"/>
    <mergeCell ref="B25:B28"/>
    <mergeCell ref="B32:B34"/>
    <mergeCell ref="B35:B44"/>
    <mergeCell ref="B45:B48"/>
    <mergeCell ref="B8:B10"/>
    <mergeCell ref="C17:M17"/>
    <mergeCell ref="F23:M23"/>
    <mergeCell ref="J30:L30"/>
    <mergeCell ref="C9:D9"/>
    <mergeCell ref="F9:G9"/>
    <mergeCell ref="C12:M12"/>
    <mergeCell ref="F10:G10"/>
    <mergeCell ref="C13:M13"/>
    <mergeCell ref="C14:D14"/>
    <mergeCell ref="F14:M14"/>
    <mergeCell ref="C15:M15"/>
    <mergeCell ref="C10:D10"/>
    <mergeCell ref="I9:J9"/>
    <mergeCell ref="I10:J10"/>
    <mergeCell ref="C11:M11"/>
    <mergeCell ref="C16:M16"/>
    <mergeCell ref="C2:M2"/>
    <mergeCell ref="C3:M3"/>
    <mergeCell ref="F4:G4"/>
    <mergeCell ref="C7:D7"/>
    <mergeCell ref="I7:M7"/>
    <mergeCell ref="C51:M51"/>
    <mergeCell ref="C52:M52"/>
    <mergeCell ref="F43:G43"/>
    <mergeCell ref="H43:I43"/>
    <mergeCell ref="F46:F47"/>
    <mergeCell ref="G46:J47"/>
    <mergeCell ref="L46:M47"/>
    <mergeCell ref="C49:M49"/>
    <mergeCell ref="C50:M50"/>
  </mergeCells>
  <dataValidations count="1">
    <dataValidation type="list" allowBlank="1" showErrorMessage="1" sqref="I7" xr:uid="{00000000-0002-0000-4200-000003000000}">
      <formula1>INDIRECT($C$7)</formula1>
    </dataValidation>
  </dataValidations>
  <hyperlinks>
    <hyperlink ref="B2" location="null!A1" display="Nombre del indicador" xr:uid="{00000000-0004-0000-4200-000000000000}"/>
    <hyperlink ref="C57" r:id="rId1" xr:uid="{00000000-0004-0000-4200-000001000000}"/>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4200-000000000000}">
          <x14:formula1>
            <xm:f>Desplegables!$I$4:$I$18</xm:f>
          </x14:formula1>
          <xm:sqref>C7</xm:sqref>
        </x14:dataValidation>
        <x14:dataValidation type="list" allowBlank="1" showErrorMessage="1" xr:uid="{00000000-0002-0000-4200-000001000000}">
          <x14:formula1>
            <xm:f>Desplegables!$L$24:$L$39</xm:f>
          </x14:formula1>
          <xm:sqref>C14</xm:sqref>
        </x14:dataValidation>
        <x14:dataValidation type="list" allowBlank="1" showErrorMessage="1" xr:uid="{00000000-0002-0000-4200-000002000000}">
          <x14:formula1>
            <xm:f>Desplegables!$B$45:$B$46</xm:f>
          </x14:formula1>
          <xm:sqref>C4</xm:sqref>
        </x14:dataValidation>
        <x14:dataValidation type="list" allowBlank="1" showErrorMessage="1" xr:uid="{00000000-0002-0000-4200-000004000000}">
          <x14:formula1>
            <xm:f>Desplegables!$B$50:$B$52</xm:f>
          </x14:formula1>
          <xm:sqref>G46</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70C0"/>
    <outlinePr summaryBelow="0" summaryRight="0"/>
  </sheetPr>
  <dimension ref="A1:M58"/>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651"/>
      <c r="B1" s="1418" t="s">
        <v>1672</v>
      </c>
      <c r="C1" s="1183"/>
      <c r="D1" s="1183"/>
      <c r="E1" s="652"/>
      <c r="F1" s="652"/>
      <c r="G1" s="652"/>
      <c r="H1" s="652"/>
      <c r="I1" s="652"/>
      <c r="J1" s="652"/>
      <c r="K1" s="652"/>
      <c r="L1" s="652"/>
      <c r="M1" s="653"/>
    </row>
    <row r="2" spans="1:13" ht="15.75" customHeight="1">
      <c r="A2" s="1377" t="s">
        <v>890</v>
      </c>
      <c r="B2" s="140" t="s">
        <v>891</v>
      </c>
      <c r="C2" s="1374" t="s">
        <v>762</v>
      </c>
      <c r="D2" s="1175"/>
      <c r="E2" s="1175"/>
      <c r="F2" s="1175"/>
      <c r="G2" s="1175"/>
      <c r="H2" s="1175"/>
      <c r="I2" s="1175"/>
      <c r="J2" s="1175"/>
      <c r="K2" s="1175"/>
      <c r="L2" s="1175"/>
      <c r="M2" s="1188"/>
    </row>
    <row r="3" spans="1:13" ht="15.75" customHeight="1">
      <c r="A3" s="1378"/>
      <c r="B3" s="823" t="s">
        <v>982</v>
      </c>
      <c r="C3" s="1398" t="s">
        <v>1673</v>
      </c>
      <c r="D3" s="1175"/>
      <c r="E3" s="1175"/>
      <c r="F3" s="1175"/>
      <c r="G3" s="1175"/>
      <c r="H3" s="1175"/>
      <c r="I3" s="1175"/>
      <c r="J3" s="1175"/>
      <c r="K3" s="1175"/>
      <c r="L3" s="1175"/>
      <c r="M3" s="1188"/>
    </row>
    <row r="4" spans="1:13" ht="33.75" customHeight="1">
      <c r="A4" s="1378"/>
      <c r="B4" s="165" t="s">
        <v>293</v>
      </c>
      <c r="C4" s="256" t="s">
        <v>93</v>
      </c>
      <c r="D4" s="237" t="s">
        <v>1489</v>
      </c>
      <c r="E4" s="376"/>
      <c r="F4" s="1671" t="s">
        <v>896</v>
      </c>
      <c r="G4" s="1188"/>
      <c r="H4" s="824">
        <v>27</v>
      </c>
      <c r="I4" s="1455" t="s">
        <v>1402</v>
      </c>
      <c r="J4" s="1175"/>
      <c r="K4" s="1175"/>
      <c r="L4" s="1175"/>
      <c r="M4" s="1188"/>
    </row>
    <row r="5" spans="1:13" ht="15.75" customHeight="1">
      <c r="A5" s="1378"/>
      <c r="B5" s="825" t="s">
        <v>898</v>
      </c>
      <c r="C5" s="1398" t="s">
        <v>1498</v>
      </c>
      <c r="D5" s="1175"/>
      <c r="E5" s="1175"/>
      <c r="F5" s="1175"/>
      <c r="G5" s="1175"/>
      <c r="H5" s="1175"/>
      <c r="I5" s="1175"/>
      <c r="J5" s="1175"/>
      <c r="K5" s="1175"/>
      <c r="L5" s="1175"/>
      <c r="M5" s="1188"/>
    </row>
    <row r="6" spans="1:13" ht="15.75" customHeight="1">
      <c r="A6" s="1378"/>
      <c r="B6" s="825" t="s">
        <v>900</v>
      </c>
      <c r="C6" s="1398" t="s">
        <v>1499</v>
      </c>
      <c r="D6" s="1175"/>
      <c r="E6" s="1175"/>
      <c r="F6" s="1175"/>
      <c r="G6" s="1175"/>
      <c r="H6" s="1175"/>
      <c r="I6" s="1175"/>
      <c r="J6" s="1175"/>
      <c r="K6" s="1175"/>
      <c r="L6" s="1175"/>
      <c r="M6" s="1188"/>
    </row>
    <row r="7" spans="1:13" ht="15.75" customHeight="1">
      <c r="A7" s="1378"/>
      <c r="B7" s="165" t="s">
        <v>902</v>
      </c>
      <c r="C7" s="1398" t="s">
        <v>35</v>
      </c>
      <c r="D7" s="1175"/>
      <c r="E7" s="1175"/>
      <c r="F7" s="1175"/>
      <c r="G7" s="1188"/>
      <c r="H7" s="300" t="s">
        <v>297</v>
      </c>
      <c r="I7" s="1439" t="s">
        <v>1551</v>
      </c>
      <c r="J7" s="1180"/>
      <c r="K7" s="1180"/>
      <c r="L7" s="1180"/>
      <c r="M7" s="1181"/>
    </row>
    <row r="8" spans="1:13" ht="15.75" customHeight="1">
      <c r="A8" s="1378"/>
      <c r="B8" s="1667" t="s">
        <v>903</v>
      </c>
      <c r="C8" s="723"/>
      <c r="D8" s="376"/>
      <c r="E8" s="376"/>
      <c r="F8" s="376"/>
      <c r="G8" s="376"/>
      <c r="H8" s="376"/>
      <c r="I8" s="376"/>
      <c r="J8" s="376"/>
      <c r="K8" s="376"/>
      <c r="L8" s="376"/>
      <c r="M8" s="376"/>
    </row>
    <row r="9" spans="1:13" ht="15.75" customHeight="1">
      <c r="A9" s="1378"/>
      <c r="B9" s="1378"/>
      <c r="C9" s="1250"/>
      <c r="D9" s="1181"/>
      <c r="E9" s="376"/>
      <c r="F9" s="1253"/>
      <c r="G9" s="1181"/>
      <c r="H9" s="376"/>
      <c r="I9" s="1253"/>
      <c r="J9" s="1181"/>
      <c r="K9" s="376"/>
      <c r="L9" s="376"/>
      <c r="M9" s="376"/>
    </row>
    <row r="10" spans="1:13" ht="15.75" customHeight="1">
      <c r="A10" s="1378"/>
      <c r="B10" s="1235"/>
      <c r="C10" s="1258" t="s">
        <v>297</v>
      </c>
      <c r="D10" s="1188"/>
      <c r="E10" s="376"/>
      <c r="F10" s="1406" t="s">
        <v>297</v>
      </c>
      <c r="G10" s="1188"/>
      <c r="H10" s="376"/>
      <c r="I10" s="1406" t="s">
        <v>297</v>
      </c>
      <c r="J10" s="1188"/>
      <c r="K10" s="376"/>
      <c r="L10" s="376"/>
      <c r="M10" s="376"/>
    </row>
    <row r="11" spans="1:13" ht="46.5" customHeight="1">
      <c r="A11" s="1378"/>
      <c r="B11" s="825" t="s">
        <v>905</v>
      </c>
      <c r="C11" s="1398" t="s">
        <v>1674</v>
      </c>
      <c r="D11" s="1175"/>
      <c r="E11" s="1175"/>
      <c r="F11" s="1175"/>
      <c r="G11" s="1175"/>
      <c r="H11" s="1175"/>
      <c r="I11" s="1175"/>
      <c r="J11" s="1175"/>
      <c r="K11" s="1175"/>
      <c r="L11" s="1175"/>
      <c r="M11" s="1188"/>
    </row>
    <row r="12" spans="1:13" ht="30" customHeight="1">
      <c r="A12" s="1378"/>
      <c r="B12" s="825" t="s">
        <v>985</v>
      </c>
      <c r="C12" s="1398" t="s">
        <v>1675</v>
      </c>
      <c r="D12" s="1175"/>
      <c r="E12" s="1175"/>
      <c r="F12" s="1175"/>
      <c r="G12" s="1175"/>
      <c r="H12" s="1175"/>
      <c r="I12" s="1175"/>
      <c r="J12" s="1175"/>
      <c r="K12" s="1175"/>
      <c r="L12" s="1175"/>
      <c r="M12" s="1188"/>
    </row>
    <row r="13" spans="1:13" ht="31.5" customHeight="1">
      <c r="A13" s="1378"/>
      <c r="B13" s="825" t="s">
        <v>987</v>
      </c>
      <c r="C13" s="1258" t="s">
        <v>1676</v>
      </c>
      <c r="D13" s="1175"/>
      <c r="E13" s="1175"/>
      <c r="F13" s="1175"/>
      <c r="G13" s="1175"/>
      <c r="H13" s="1175"/>
      <c r="I13" s="1175"/>
      <c r="J13" s="1175"/>
      <c r="K13" s="1175"/>
      <c r="L13" s="1175"/>
      <c r="M13" s="1188"/>
    </row>
    <row r="14" spans="1:13" ht="42" customHeight="1">
      <c r="A14" s="1378"/>
      <c r="B14" s="826" t="s">
        <v>989</v>
      </c>
      <c r="C14" s="1312" t="s">
        <v>67</v>
      </c>
      <c r="D14" s="1188"/>
      <c r="E14" s="305" t="s">
        <v>108</v>
      </c>
      <c r="F14" s="1455" t="s">
        <v>725</v>
      </c>
      <c r="G14" s="1175"/>
      <c r="H14" s="1175"/>
      <c r="I14" s="1175"/>
      <c r="J14" s="1175"/>
      <c r="K14" s="1175"/>
      <c r="L14" s="1175"/>
      <c r="M14" s="1188"/>
    </row>
    <row r="15" spans="1:13" ht="15.75" customHeight="1">
      <c r="A15" s="1377" t="s">
        <v>238</v>
      </c>
      <c r="B15" s="823" t="s">
        <v>282</v>
      </c>
      <c r="C15" s="1398" t="s">
        <v>518</v>
      </c>
      <c r="D15" s="1175"/>
      <c r="E15" s="1175"/>
      <c r="F15" s="1175"/>
      <c r="G15" s="1175"/>
      <c r="H15" s="1175"/>
      <c r="I15" s="1175"/>
      <c r="J15" s="1175"/>
      <c r="K15" s="1175"/>
      <c r="L15" s="1175"/>
      <c r="M15" s="1188"/>
    </row>
    <row r="16" spans="1:13" ht="15.75" customHeight="1">
      <c r="A16" s="1378"/>
      <c r="B16" s="825" t="s">
        <v>990</v>
      </c>
      <c r="C16" s="1261" t="s">
        <v>724</v>
      </c>
      <c r="D16" s="1175"/>
      <c r="E16" s="1175"/>
      <c r="F16" s="1175"/>
      <c r="G16" s="1175"/>
      <c r="H16" s="1175"/>
      <c r="I16" s="1175"/>
      <c r="J16" s="1175"/>
      <c r="K16" s="1175"/>
      <c r="L16" s="1175"/>
      <c r="M16" s="1188"/>
    </row>
    <row r="17" spans="1:13" ht="15.75" customHeight="1">
      <c r="A17" s="1378"/>
      <c r="B17" s="1419"/>
      <c r="C17" s="255" t="s">
        <v>909</v>
      </c>
      <c r="D17" s="723"/>
      <c r="E17" s="210" t="s">
        <v>910</v>
      </c>
      <c r="F17" s="723"/>
      <c r="G17" s="210" t="s">
        <v>911</v>
      </c>
      <c r="H17" s="723"/>
      <c r="I17" s="210" t="s">
        <v>912</v>
      </c>
      <c r="J17" s="723"/>
      <c r="K17" s="210"/>
      <c r="L17" s="210"/>
      <c r="M17" s="374"/>
    </row>
    <row r="18" spans="1:13" ht="15.75" customHeight="1">
      <c r="A18" s="1378"/>
      <c r="B18" s="1217"/>
      <c r="C18" s="255" t="s">
        <v>913</v>
      </c>
      <c r="D18" s="723"/>
      <c r="E18" s="210" t="s">
        <v>914</v>
      </c>
      <c r="F18" s="723"/>
      <c r="G18" s="210" t="s">
        <v>915</v>
      </c>
      <c r="H18" s="723"/>
      <c r="I18" s="210"/>
      <c r="J18" s="140"/>
      <c r="K18" s="210"/>
      <c r="L18" s="210"/>
      <c r="M18" s="374"/>
    </row>
    <row r="19" spans="1:13" ht="15.75" customHeight="1">
      <c r="A19" s="1378"/>
      <c r="B19" s="1217"/>
      <c r="C19" s="255" t="s">
        <v>916</v>
      </c>
      <c r="D19" s="723"/>
      <c r="E19" s="210" t="s">
        <v>917</v>
      </c>
      <c r="F19" s="723"/>
      <c r="G19" s="210"/>
      <c r="H19" s="140"/>
      <c r="I19" s="210"/>
      <c r="J19" s="140"/>
      <c r="K19" s="210"/>
      <c r="L19" s="210"/>
      <c r="M19" s="374"/>
    </row>
    <row r="20" spans="1:13" ht="15.75" customHeight="1">
      <c r="A20" s="1378"/>
      <c r="B20" s="1218"/>
      <c r="C20" s="280" t="s">
        <v>105</v>
      </c>
      <c r="D20" s="256" t="s">
        <v>918</v>
      </c>
      <c r="E20" s="272" t="s">
        <v>919</v>
      </c>
      <c r="F20" s="375" t="s">
        <v>1601</v>
      </c>
      <c r="G20" s="375"/>
      <c r="H20" s="375"/>
      <c r="I20" s="375"/>
      <c r="J20" s="375"/>
      <c r="K20" s="375"/>
      <c r="L20" s="375"/>
      <c r="M20" s="376"/>
    </row>
    <row r="21" spans="1:13" ht="15.75" customHeight="1">
      <c r="A21" s="1378"/>
      <c r="B21" s="1667" t="s">
        <v>921</v>
      </c>
      <c r="C21" s="379"/>
      <c r="D21" s="140"/>
      <c r="E21" s="140"/>
      <c r="F21" s="140"/>
      <c r="G21" s="140"/>
      <c r="H21" s="140"/>
      <c r="I21" s="140"/>
      <c r="J21" s="140"/>
      <c r="K21" s="140"/>
      <c r="L21" s="140"/>
      <c r="M21" s="374"/>
    </row>
    <row r="22" spans="1:13" ht="15.75" customHeight="1">
      <c r="A22" s="1378"/>
      <c r="B22" s="1378"/>
      <c r="C22" s="255" t="s">
        <v>922</v>
      </c>
      <c r="D22" s="68"/>
      <c r="E22" s="140"/>
      <c r="F22" s="210" t="s">
        <v>923</v>
      </c>
      <c r="G22" s="68"/>
      <c r="H22" s="140"/>
      <c r="I22" s="210" t="s">
        <v>924</v>
      </c>
      <c r="J22" s="68" t="s">
        <v>918</v>
      </c>
      <c r="K22" s="140"/>
      <c r="L22" s="140"/>
      <c r="M22" s="374"/>
    </row>
    <row r="23" spans="1:13" ht="15.75" customHeight="1">
      <c r="A23" s="1378"/>
      <c r="B23" s="1378"/>
      <c r="C23" s="255" t="s">
        <v>925</v>
      </c>
      <c r="D23" s="723"/>
      <c r="E23" s="140"/>
      <c r="F23" s="210" t="s">
        <v>926</v>
      </c>
      <c r="G23" s="256"/>
      <c r="H23" s="140"/>
      <c r="I23" s="140"/>
      <c r="J23" s="140"/>
      <c r="K23" s="140"/>
      <c r="L23" s="140"/>
      <c r="M23" s="374"/>
    </row>
    <row r="24" spans="1:13" ht="15.75" customHeight="1">
      <c r="A24" s="1378"/>
      <c r="B24" s="1235"/>
      <c r="C24" s="379"/>
      <c r="D24" s="140"/>
      <c r="E24" s="140"/>
      <c r="F24" s="140"/>
      <c r="G24" s="140"/>
      <c r="H24" s="140"/>
      <c r="I24" s="140"/>
      <c r="J24" s="140"/>
      <c r="K24" s="140"/>
      <c r="L24" s="140"/>
      <c r="M24" s="374"/>
    </row>
    <row r="25" spans="1:13" ht="15.75" customHeight="1">
      <c r="A25" s="1378"/>
      <c r="B25" s="827" t="s">
        <v>928</v>
      </c>
      <c r="C25" s="369"/>
      <c r="D25" s="371"/>
      <c r="E25" s="371"/>
      <c r="F25" s="371"/>
      <c r="G25" s="371"/>
      <c r="H25" s="371"/>
      <c r="I25" s="371"/>
      <c r="J25" s="371"/>
      <c r="K25" s="371"/>
      <c r="L25" s="371"/>
      <c r="M25" s="372"/>
    </row>
    <row r="26" spans="1:13" ht="15.75" customHeight="1">
      <c r="A26" s="1378"/>
      <c r="B26" s="827"/>
      <c r="C26" s="255" t="s">
        <v>929</v>
      </c>
      <c r="D26" s="803">
        <v>1505077</v>
      </c>
      <c r="E26" s="140"/>
      <c r="F26" s="210" t="s">
        <v>930</v>
      </c>
      <c r="G26" s="149">
        <v>2024</v>
      </c>
      <c r="H26" s="140"/>
      <c r="I26" s="210" t="s">
        <v>931</v>
      </c>
      <c r="J26" s="68" t="s">
        <v>1212</v>
      </c>
      <c r="K26" s="140"/>
      <c r="L26" s="140"/>
      <c r="M26" s="374"/>
    </row>
    <row r="27" spans="1:13" ht="15.75" customHeight="1">
      <c r="A27" s="1378"/>
      <c r="B27" s="825"/>
      <c r="C27" s="379"/>
      <c r="D27" s="140"/>
      <c r="E27" s="140"/>
      <c r="F27" s="140"/>
      <c r="G27" s="140"/>
      <c r="H27" s="140"/>
      <c r="I27" s="140"/>
      <c r="J27" s="140"/>
      <c r="K27" s="140"/>
      <c r="L27" s="140"/>
      <c r="M27" s="374"/>
    </row>
    <row r="28" spans="1:13" ht="15.75" customHeight="1">
      <c r="A28" s="1378"/>
      <c r="B28" s="1667" t="s">
        <v>933</v>
      </c>
      <c r="C28" s="383"/>
      <c r="D28" s="384"/>
      <c r="E28" s="384"/>
      <c r="F28" s="384"/>
      <c r="G28" s="384"/>
      <c r="H28" s="384"/>
      <c r="I28" s="384"/>
      <c r="J28" s="384"/>
      <c r="K28" s="384"/>
      <c r="L28" s="371"/>
      <c r="M28" s="372"/>
    </row>
    <row r="29" spans="1:13" ht="15.75" customHeight="1">
      <c r="A29" s="1378"/>
      <c r="B29" s="1378"/>
      <c r="C29" s="245" t="s">
        <v>934</v>
      </c>
      <c r="D29" s="828">
        <v>2025</v>
      </c>
      <c r="E29" s="386"/>
      <c r="F29" s="140" t="s">
        <v>935</v>
      </c>
      <c r="G29" s="200" t="s">
        <v>936</v>
      </c>
      <c r="H29" s="386"/>
      <c r="I29" s="210"/>
      <c r="J29" s="386"/>
      <c r="K29" s="386"/>
      <c r="L29" s="140"/>
      <c r="M29" s="374"/>
    </row>
    <row r="30" spans="1:13" ht="15.75" customHeight="1">
      <c r="A30" s="1378"/>
      <c r="B30" s="1235"/>
      <c r="C30" s="379"/>
      <c r="D30" s="606"/>
      <c r="E30" s="386"/>
      <c r="F30" s="140"/>
      <c r="G30" s="386"/>
      <c r="H30" s="386"/>
      <c r="I30" s="140"/>
      <c r="J30" s="386"/>
      <c r="K30" s="386"/>
      <c r="L30" s="140"/>
      <c r="M30" s="374"/>
    </row>
    <row r="31" spans="1:13" ht="15.75" customHeight="1">
      <c r="A31" s="1378"/>
      <c r="B31" s="1667" t="s">
        <v>937</v>
      </c>
      <c r="C31" s="369"/>
      <c r="D31" s="371"/>
      <c r="E31" s="371"/>
      <c r="F31" s="371"/>
      <c r="G31" s="371"/>
      <c r="H31" s="371"/>
      <c r="I31" s="371"/>
      <c r="J31" s="371"/>
      <c r="K31" s="371"/>
      <c r="L31" s="371"/>
      <c r="M31" s="372"/>
    </row>
    <row r="32" spans="1:13" ht="15.75" customHeight="1">
      <c r="A32" s="1378"/>
      <c r="B32" s="1378"/>
      <c r="C32" s="255"/>
      <c r="D32" s="140"/>
      <c r="E32" s="140"/>
      <c r="F32" s="140"/>
      <c r="G32" s="140"/>
      <c r="H32" s="140" t="s">
        <v>938</v>
      </c>
      <c r="I32" s="140"/>
      <c r="J32" s="140" t="s">
        <v>939</v>
      </c>
      <c r="K32" s="140"/>
      <c r="L32" s="140" t="s">
        <v>940</v>
      </c>
      <c r="M32" s="374"/>
    </row>
    <row r="33" spans="1:13" ht="15.75" customHeight="1">
      <c r="A33" s="1378"/>
      <c r="B33" s="1378"/>
      <c r="C33" s="255"/>
      <c r="D33" s="140"/>
      <c r="E33" s="829"/>
      <c r="F33" s="140"/>
      <c r="G33" s="830"/>
      <c r="H33" s="68">
        <v>1500000</v>
      </c>
      <c r="I33" s="803">
        <v>2025</v>
      </c>
      <c r="J33" s="68">
        <v>1500000</v>
      </c>
      <c r="K33" s="831">
        <v>2026</v>
      </c>
      <c r="L33" s="68">
        <v>1545000</v>
      </c>
      <c r="M33" s="831">
        <v>2027</v>
      </c>
    </row>
    <row r="34" spans="1:13" ht="15.75" customHeight="1">
      <c r="A34" s="1378"/>
      <c r="B34" s="1378"/>
      <c r="C34" s="255"/>
      <c r="D34" s="375" t="s">
        <v>941</v>
      </c>
      <c r="E34" s="140"/>
      <c r="F34" s="140" t="s">
        <v>942</v>
      </c>
      <c r="G34" s="140"/>
      <c r="H34" s="140" t="s">
        <v>943</v>
      </c>
      <c r="I34" s="832"/>
      <c r="J34" s="140" t="s">
        <v>944</v>
      </c>
      <c r="K34" s="140"/>
      <c r="L34" s="140" t="s">
        <v>945</v>
      </c>
      <c r="M34" s="374"/>
    </row>
    <row r="35" spans="1:13" ht="15.75" customHeight="1">
      <c r="A35" s="1378"/>
      <c r="B35" s="1378"/>
      <c r="C35" s="255"/>
      <c r="D35" s="68">
        <v>1545000</v>
      </c>
      <c r="E35" s="831">
        <v>2028</v>
      </c>
      <c r="F35" s="68">
        <v>1545000</v>
      </c>
      <c r="G35" s="803">
        <v>2029</v>
      </c>
      <c r="H35" s="68">
        <v>1591350</v>
      </c>
      <c r="I35" s="803">
        <v>2030</v>
      </c>
      <c r="J35" s="68">
        <v>1591350</v>
      </c>
      <c r="K35" s="831">
        <v>2031</v>
      </c>
      <c r="L35" s="68">
        <v>1591350</v>
      </c>
      <c r="M35" s="831">
        <v>2032</v>
      </c>
    </row>
    <row r="36" spans="1:13" ht="15.75" customHeight="1">
      <c r="A36" s="1378"/>
      <c r="B36" s="1378"/>
      <c r="C36" s="255"/>
      <c r="D36" s="631" t="s">
        <v>946</v>
      </c>
      <c r="E36" s="140"/>
      <c r="F36" s="140" t="s">
        <v>947</v>
      </c>
      <c r="G36" s="832"/>
      <c r="H36" s="140" t="s">
        <v>948</v>
      </c>
      <c r="I36" s="832"/>
      <c r="J36" s="140" t="s">
        <v>949</v>
      </c>
      <c r="K36" s="140"/>
      <c r="L36" s="140" t="s">
        <v>950</v>
      </c>
      <c r="M36" s="374"/>
    </row>
    <row r="37" spans="1:13" ht="15.75" customHeight="1">
      <c r="A37" s="1378"/>
      <c r="B37" s="1378"/>
      <c r="C37" s="255"/>
      <c r="D37" s="68">
        <v>1639091</v>
      </c>
      <c r="E37" s="831">
        <v>2033</v>
      </c>
      <c r="F37" s="68">
        <v>1639091</v>
      </c>
      <c r="G37" s="803">
        <v>2034</v>
      </c>
      <c r="H37" s="68">
        <v>1639091</v>
      </c>
      <c r="I37" s="803">
        <v>2035</v>
      </c>
      <c r="J37" s="68">
        <v>1688264</v>
      </c>
      <c r="K37" s="831">
        <v>2036</v>
      </c>
      <c r="L37" s="68">
        <v>1688264</v>
      </c>
      <c r="M37" s="831">
        <v>2037</v>
      </c>
    </row>
    <row r="38" spans="1:13" ht="15.75" customHeight="1">
      <c r="A38" s="1378"/>
      <c r="B38" s="1378"/>
      <c r="C38" s="255"/>
      <c r="D38" s="375" t="s">
        <v>951</v>
      </c>
      <c r="E38" s="140"/>
      <c r="F38" s="814" t="s">
        <v>952</v>
      </c>
      <c r="G38" s="832"/>
      <c r="H38" s="140" t="s">
        <v>953</v>
      </c>
      <c r="I38" s="832"/>
      <c r="J38" s="140"/>
      <c r="K38" s="140"/>
      <c r="L38" s="631" t="s">
        <v>957</v>
      </c>
      <c r="M38" s="391"/>
    </row>
    <row r="39" spans="1:13" ht="15.75" customHeight="1">
      <c r="A39" s="1378"/>
      <c r="B39" s="1378"/>
      <c r="C39" s="255"/>
      <c r="D39" s="68">
        <v>1688264</v>
      </c>
      <c r="E39" s="831">
        <v>2038</v>
      </c>
      <c r="F39" s="148">
        <v>1738912</v>
      </c>
      <c r="G39" s="803">
        <v>2039</v>
      </c>
      <c r="H39" s="833">
        <v>1738912</v>
      </c>
      <c r="I39" s="834">
        <v>2040</v>
      </c>
      <c r="J39" s="835"/>
      <c r="K39" s="829"/>
      <c r="L39" s="1669">
        <f>+H33+J33+L33+D35+F35+H35+J35+L35+D37+F37+H37+J37+L37+D39+F39+H39</f>
        <v>25868939</v>
      </c>
      <c r="M39" s="1188"/>
    </row>
    <row r="40" spans="1:13" ht="15.75" customHeight="1">
      <c r="A40" s="1378"/>
      <c r="B40" s="1378"/>
      <c r="C40" s="379"/>
      <c r="D40" s="631"/>
      <c r="E40" s="371"/>
      <c r="F40" s="371"/>
      <c r="G40" s="371"/>
      <c r="H40" s="371"/>
      <c r="I40" s="371"/>
      <c r="J40" s="140"/>
      <c r="K40" s="140"/>
      <c r="L40" s="140"/>
      <c r="M40" s="374"/>
    </row>
    <row r="41" spans="1:13" ht="18" customHeight="1">
      <c r="A41" s="1378"/>
      <c r="B41" s="1668" t="s">
        <v>958</v>
      </c>
      <c r="C41" s="369"/>
      <c r="D41" s="371"/>
      <c r="E41" s="371"/>
      <c r="F41" s="371"/>
      <c r="G41" s="371"/>
      <c r="H41" s="371"/>
      <c r="I41" s="371"/>
      <c r="J41" s="371"/>
      <c r="K41" s="371"/>
      <c r="L41" s="371"/>
      <c r="M41" s="372"/>
    </row>
    <row r="42" spans="1:13" ht="15.75" customHeight="1">
      <c r="A42" s="1378"/>
      <c r="B42" s="1378"/>
      <c r="C42" s="379"/>
      <c r="D42" s="836" t="s">
        <v>93</v>
      </c>
      <c r="E42" s="836" t="s">
        <v>95</v>
      </c>
      <c r="F42" s="1670" t="s">
        <v>959</v>
      </c>
      <c r="G42" s="1306"/>
      <c r="H42" s="1183"/>
      <c r="I42" s="1183"/>
      <c r="J42" s="1234"/>
      <c r="K42" s="632" t="s">
        <v>960</v>
      </c>
      <c r="L42" s="1456"/>
      <c r="M42" s="1260"/>
    </row>
    <row r="43" spans="1:13" ht="15.75" customHeight="1">
      <c r="A43" s="1378"/>
      <c r="B43" s="1378"/>
      <c r="C43" s="379"/>
      <c r="D43" s="260"/>
      <c r="E43" s="68" t="s">
        <v>918</v>
      </c>
      <c r="F43" s="1249"/>
      <c r="G43" s="1235"/>
      <c r="H43" s="1180"/>
      <c r="I43" s="1180"/>
      <c r="J43" s="1181"/>
      <c r="K43" s="376"/>
      <c r="L43" s="1252"/>
      <c r="M43" s="1260"/>
    </row>
    <row r="44" spans="1:13" ht="15.75" customHeight="1">
      <c r="A44" s="1378"/>
      <c r="B44" s="1235"/>
      <c r="C44" s="387"/>
      <c r="D44" s="375"/>
      <c r="E44" s="375"/>
      <c r="F44" s="375"/>
      <c r="G44" s="375"/>
      <c r="H44" s="375"/>
      <c r="I44" s="375"/>
      <c r="J44" s="375"/>
      <c r="K44" s="375"/>
      <c r="L44" s="375"/>
      <c r="M44" s="376"/>
    </row>
    <row r="45" spans="1:13" ht="63.75" customHeight="1">
      <c r="A45" s="1378"/>
      <c r="B45" s="825" t="s">
        <v>961</v>
      </c>
      <c r="C45" s="1400" t="s">
        <v>1677</v>
      </c>
      <c r="D45" s="1180"/>
      <c r="E45" s="1180"/>
      <c r="F45" s="1180"/>
      <c r="G45" s="1180"/>
      <c r="H45" s="1180"/>
      <c r="I45" s="1180"/>
      <c r="J45" s="1180"/>
      <c r="K45" s="1180"/>
      <c r="L45" s="1180"/>
      <c r="M45" s="1181"/>
    </row>
    <row r="46" spans="1:13" ht="15.75" customHeight="1">
      <c r="A46" s="1378"/>
      <c r="B46" s="825" t="s">
        <v>963</v>
      </c>
      <c r="C46" s="1261" t="s">
        <v>1212</v>
      </c>
      <c r="D46" s="1175"/>
      <c r="E46" s="1175"/>
      <c r="F46" s="1175"/>
      <c r="G46" s="1175"/>
      <c r="H46" s="1175"/>
      <c r="I46" s="1175"/>
      <c r="J46" s="1175"/>
      <c r="K46" s="1175"/>
      <c r="L46" s="1175"/>
      <c r="M46" s="1188"/>
    </row>
    <row r="47" spans="1:13" ht="15.75" customHeight="1">
      <c r="A47" s="1378"/>
      <c r="B47" s="825" t="s">
        <v>965</v>
      </c>
      <c r="C47" s="1398" t="s">
        <v>1268</v>
      </c>
      <c r="D47" s="1175"/>
      <c r="E47" s="1175"/>
      <c r="F47" s="1175"/>
      <c r="G47" s="1175"/>
      <c r="H47" s="1175"/>
      <c r="I47" s="1175"/>
      <c r="J47" s="1175"/>
      <c r="K47" s="1175"/>
      <c r="L47" s="1175"/>
      <c r="M47" s="1188"/>
    </row>
    <row r="48" spans="1:13" ht="15.75" customHeight="1">
      <c r="A48" s="1378"/>
      <c r="B48" s="825" t="s">
        <v>966</v>
      </c>
      <c r="C48" s="1261">
        <v>2023</v>
      </c>
      <c r="D48" s="1175"/>
      <c r="E48" s="1175"/>
      <c r="F48" s="1175"/>
      <c r="G48" s="1175"/>
      <c r="H48" s="1175"/>
      <c r="I48" s="1175"/>
      <c r="J48" s="1175"/>
      <c r="K48" s="1175"/>
      <c r="L48" s="1175"/>
      <c r="M48" s="1188"/>
    </row>
    <row r="49" spans="1:13" ht="15.75" customHeight="1">
      <c r="A49" s="1377" t="s">
        <v>250</v>
      </c>
      <c r="B49" s="224" t="s">
        <v>968</v>
      </c>
      <c r="C49" s="1398" t="s">
        <v>378</v>
      </c>
      <c r="D49" s="1175"/>
      <c r="E49" s="1175"/>
      <c r="F49" s="1175"/>
      <c r="G49" s="1175"/>
      <c r="H49" s="1175"/>
      <c r="I49" s="1175"/>
      <c r="J49" s="1175"/>
      <c r="K49" s="1175"/>
      <c r="L49" s="1175"/>
      <c r="M49" s="1188"/>
    </row>
    <row r="50" spans="1:13" ht="15.75" customHeight="1">
      <c r="A50" s="1378"/>
      <c r="B50" s="224" t="s">
        <v>969</v>
      </c>
      <c r="C50" s="1398" t="s">
        <v>1578</v>
      </c>
      <c r="D50" s="1175"/>
      <c r="E50" s="1175"/>
      <c r="F50" s="1175"/>
      <c r="G50" s="1175"/>
      <c r="H50" s="1175"/>
      <c r="I50" s="1175"/>
      <c r="J50" s="1175"/>
      <c r="K50" s="1175"/>
      <c r="L50" s="1175"/>
      <c r="M50" s="1188"/>
    </row>
    <row r="51" spans="1:13" ht="15.75" customHeight="1">
      <c r="A51" s="1378"/>
      <c r="B51" s="224" t="s">
        <v>971</v>
      </c>
      <c r="C51" s="1398" t="s">
        <v>60</v>
      </c>
      <c r="D51" s="1175"/>
      <c r="E51" s="1175"/>
      <c r="F51" s="1175"/>
      <c r="G51" s="1175"/>
      <c r="H51" s="1175"/>
      <c r="I51" s="1175"/>
      <c r="J51" s="1175"/>
      <c r="K51" s="1175"/>
      <c r="L51" s="1175"/>
      <c r="M51" s="1188"/>
    </row>
    <row r="52" spans="1:13" ht="15.75" customHeight="1">
      <c r="A52" s="1378"/>
      <c r="B52" s="261" t="s">
        <v>972</v>
      </c>
      <c r="C52" s="1398" t="s">
        <v>377</v>
      </c>
      <c r="D52" s="1175"/>
      <c r="E52" s="1175"/>
      <c r="F52" s="1175"/>
      <c r="G52" s="1175"/>
      <c r="H52" s="1175"/>
      <c r="I52" s="1175"/>
      <c r="J52" s="1175"/>
      <c r="K52" s="1175"/>
      <c r="L52" s="1175"/>
      <c r="M52" s="1188"/>
    </row>
    <row r="53" spans="1:13" ht="15.75" customHeight="1">
      <c r="A53" s="1378"/>
      <c r="B53" s="224" t="s">
        <v>973</v>
      </c>
      <c r="C53" s="1421" t="s">
        <v>380</v>
      </c>
      <c r="D53" s="1175"/>
      <c r="E53" s="1175"/>
      <c r="F53" s="1175"/>
      <c r="G53" s="1175"/>
      <c r="H53" s="1175"/>
      <c r="I53" s="1175"/>
      <c r="J53" s="1175"/>
      <c r="K53" s="1175"/>
      <c r="L53" s="1175"/>
      <c r="M53" s="1188"/>
    </row>
    <row r="54" spans="1:13" ht="15.75" customHeight="1">
      <c r="A54" s="1422"/>
      <c r="B54" s="224" t="s">
        <v>974</v>
      </c>
      <c r="C54" s="1398" t="s">
        <v>975</v>
      </c>
      <c r="D54" s="1175"/>
      <c r="E54" s="1175"/>
      <c r="F54" s="1175"/>
      <c r="G54" s="1175"/>
      <c r="H54" s="1175"/>
      <c r="I54" s="1175"/>
      <c r="J54" s="1175"/>
      <c r="K54" s="1175"/>
      <c r="L54" s="1175"/>
      <c r="M54" s="1188"/>
    </row>
    <row r="55" spans="1:13" ht="15.75" customHeight="1">
      <c r="A55" s="1377" t="s">
        <v>976</v>
      </c>
      <c r="B55" s="224" t="s">
        <v>977</v>
      </c>
      <c r="C55" s="1398" t="s">
        <v>1038</v>
      </c>
      <c r="D55" s="1175"/>
      <c r="E55" s="1175"/>
      <c r="F55" s="1175"/>
      <c r="G55" s="1175"/>
      <c r="H55" s="1175"/>
      <c r="I55" s="1175"/>
      <c r="J55" s="1175"/>
      <c r="K55" s="1175"/>
      <c r="L55" s="1175"/>
      <c r="M55" s="1188"/>
    </row>
    <row r="56" spans="1:13" ht="30" customHeight="1">
      <c r="A56" s="1378"/>
      <c r="B56" s="224" t="s">
        <v>979</v>
      </c>
      <c r="C56" s="1398" t="s">
        <v>980</v>
      </c>
      <c r="D56" s="1175"/>
      <c r="E56" s="1175"/>
      <c r="F56" s="1175"/>
      <c r="G56" s="1175"/>
      <c r="H56" s="1175"/>
      <c r="I56" s="1175"/>
      <c r="J56" s="1175"/>
      <c r="K56" s="1175"/>
      <c r="L56" s="1175"/>
      <c r="M56" s="1188"/>
    </row>
    <row r="57" spans="1:13" ht="30" customHeight="1">
      <c r="A57" s="1378"/>
      <c r="B57" s="225" t="s">
        <v>297</v>
      </c>
      <c r="C57" s="1398" t="s">
        <v>376</v>
      </c>
      <c r="D57" s="1175"/>
      <c r="E57" s="1175"/>
      <c r="F57" s="1175"/>
      <c r="G57" s="1175"/>
      <c r="H57" s="1175"/>
      <c r="I57" s="1175"/>
      <c r="J57" s="1175"/>
      <c r="K57" s="1175"/>
      <c r="L57" s="1175"/>
      <c r="M57" s="1188"/>
    </row>
    <row r="58" spans="1:13" ht="15.75" customHeight="1">
      <c r="A58" s="665" t="s">
        <v>254</v>
      </c>
      <c r="B58" s="227"/>
      <c r="C58" s="1269" t="s">
        <v>1678</v>
      </c>
      <c r="D58" s="1175"/>
      <c r="E58" s="1175"/>
      <c r="F58" s="1175"/>
      <c r="G58" s="1175"/>
      <c r="H58" s="1175"/>
      <c r="I58" s="1175"/>
      <c r="J58" s="1175"/>
      <c r="K58" s="1175"/>
      <c r="L58" s="1175"/>
      <c r="M58" s="1188"/>
    </row>
  </sheetData>
  <mergeCells count="50">
    <mergeCell ref="A49:A54"/>
    <mergeCell ref="A55:A57"/>
    <mergeCell ref="C58:M58"/>
    <mergeCell ref="C46:M46"/>
    <mergeCell ref="C47:M47"/>
    <mergeCell ref="C48:M48"/>
    <mergeCell ref="C49:M49"/>
    <mergeCell ref="C50:M50"/>
    <mergeCell ref="C51:M51"/>
    <mergeCell ref="C52:M52"/>
    <mergeCell ref="C53:M53"/>
    <mergeCell ref="C54:M54"/>
    <mergeCell ref="C55:M55"/>
    <mergeCell ref="C56:M56"/>
    <mergeCell ref="C57:M57"/>
    <mergeCell ref="A15:A48"/>
    <mergeCell ref="B1:D1"/>
    <mergeCell ref="A2:A14"/>
    <mergeCell ref="C2:M2"/>
    <mergeCell ref="C3:M3"/>
    <mergeCell ref="F4:G4"/>
    <mergeCell ref="I4:M4"/>
    <mergeCell ref="C5:M5"/>
    <mergeCell ref="B17:B20"/>
    <mergeCell ref="B21:B24"/>
    <mergeCell ref="B28:B30"/>
    <mergeCell ref="C6:M6"/>
    <mergeCell ref="C7:G7"/>
    <mergeCell ref="I7:M7"/>
    <mergeCell ref="F9:G9"/>
    <mergeCell ref="I9:J9"/>
    <mergeCell ref="C11:M11"/>
    <mergeCell ref="C12:M12"/>
    <mergeCell ref="C16:M16"/>
    <mergeCell ref="C45:M45"/>
    <mergeCell ref="B31:B40"/>
    <mergeCell ref="B41:B44"/>
    <mergeCell ref="B8:B10"/>
    <mergeCell ref="C9:D9"/>
    <mergeCell ref="C10:D10"/>
    <mergeCell ref="F10:G10"/>
    <mergeCell ref="I10:J10"/>
    <mergeCell ref="L39:M39"/>
    <mergeCell ref="F42:F43"/>
    <mergeCell ref="G42:J43"/>
    <mergeCell ref="L42:M43"/>
    <mergeCell ref="C13:M13"/>
    <mergeCell ref="C14:D14"/>
    <mergeCell ref="F14:M14"/>
    <mergeCell ref="C15:M15"/>
  </mergeCells>
  <dataValidations count="1">
    <dataValidation type="list" allowBlank="1" showErrorMessage="1" sqref="I7" xr:uid="{00000000-0002-0000-4300-000000000000}">
      <formula1>INDIRECT($C$7)</formula1>
    </dataValidation>
  </dataValidations>
  <hyperlinks>
    <hyperlink ref="C53" r:id="rId1" xr:uid="{00000000-0004-0000-4300-000000000000}"/>
  </hyperlinks>
  <pageMargins left="0.7" right="0.7" top="0.75" bottom="0.75" header="0" footer="0"/>
  <pageSetup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00B050"/>
    <outlinePr summaryBelow="0" summaryRight="0"/>
  </sheetPr>
  <dimension ref="A1:M57"/>
  <sheetViews>
    <sheetView workbookViewId="0"/>
  </sheetViews>
  <sheetFormatPr baseColWidth="10" defaultColWidth="14.42578125" defaultRowHeight="15" customHeight="1"/>
  <cols>
    <col min="2" max="2" width="34.5703125" customWidth="1"/>
  </cols>
  <sheetData>
    <row r="1" spans="1:13" ht="15.75">
      <c r="A1" s="651"/>
      <c r="B1" s="1434" t="s">
        <v>1679</v>
      </c>
      <c r="C1" s="1183"/>
      <c r="D1" s="1183"/>
      <c r="E1" s="1183"/>
      <c r="F1" s="672"/>
      <c r="G1" s="672"/>
      <c r="H1" s="672"/>
      <c r="I1" s="672"/>
      <c r="J1" s="672"/>
      <c r="K1" s="672"/>
      <c r="L1" s="672"/>
      <c r="M1" s="673"/>
    </row>
    <row r="2" spans="1:13" ht="15.75">
      <c r="A2" s="1377" t="s">
        <v>890</v>
      </c>
      <c r="B2" s="233" t="s">
        <v>891</v>
      </c>
      <c r="C2" s="1269" t="s">
        <v>765</v>
      </c>
      <c r="D2" s="1175"/>
      <c r="E2" s="1175"/>
      <c r="F2" s="1175"/>
      <c r="G2" s="1175"/>
      <c r="H2" s="1175"/>
      <c r="I2" s="1175"/>
      <c r="J2" s="1175"/>
      <c r="K2" s="1175"/>
      <c r="L2" s="1175"/>
      <c r="M2" s="1188"/>
    </row>
    <row r="3" spans="1:13" ht="82.5" customHeight="1">
      <c r="A3" s="1378"/>
      <c r="B3" s="654" t="s">
        <v>893</v>
      </c>
      <c r="C3" s="1673" t="s">
        <v>1680</v>
      </c>
      <c r="D3" s="1180"/>
      <c r="E3" s="1180"/>
      <c r="F3" s="1180"/>
      <c r="G3" s="1180"/>
      <c r="H3" s="1180"/>
      <c r="I3" s="1180"/>
      <c r="J3" s="1180"/>
      <c r="K3" s="1180"/>
      <c r="L3" s="1180"/>
      <c r="M3" s="1181"/>
    </row>
    <row r="4" spans="1:13" ht="43.5" customHeight="1">
      <c r="A4" s="1378"/>
      <c r="B4" s="165" t="s">
        <v>293</v>
      </c>
      <c r="C4" s="239" t="s">
        <v>93</v>
      </c>
      <c r="D4" s="1465" t="s">
        <v>1489</v>
      </c>
      <c r="E4" s="1181"/>
      <c r="F4" s="1267" t="s">
        <v>896</v>
      </c>
      <c r="G4" s="1188"/>
      <c r="H4" s="238">
        <v>27</v>
      </c>
      <c r="I4" s="1674" t="s">
        <v>1402</v>
      </c>
      <c r="J4" s="1180"/>
      <c r="K4" s="1180"/>
      <c r="L4" s="1180"/>
      <c r="M4" s="1181"/>
    </row>
    <row r="5" spans="1:13" ht="15.75">
      <c r="A5" s="1378"/>
      <c r="B5" s="165" t="s">
        <v>898</v>
      </c>
      <c r="C5" s="1398" t="s">
        <v>1498</v>
      </c>
      <c r="D5" s="1175"/>
      <c r="E5" s="1175"/>
      <c r="F5" s="1175"/>
      <c r="G5" s="1175"/>
      <c r="H5" s="1175"/>
      <c r="I5" s="1175"/>
      <c r="J5" s="1175"/>
      <c r="K5" s="1175"/>
      <c r="L5" s="1175"/>
      <c r="M5" s="1188"/>
    </row>
    <row r="6" spans="1:13" ht="15.75">
      <c r="A6" s="1378"/>
      <c r="B6" s="165" t="s">
        <v>900</v>
      </c>
      <c r="C6" s="1398" t="s">
        <v>1499</v>
      </c>
      <c r="D6" s="1175"/>
      <c r="E6" s="1175"/>
      <c r="F6" s="1175"/>
      <c r="G6" s="1175"/>
      <c r="H6" s="1175"/>
      <c r="I6" s="1175"/>
      <c r="J6" s="1175"/>
      <c r="K6" s="1175"/>
      <c r="L6" s="1175"/>
      <c r="M6" s="1188"/>
    </row>
    <row r="7" spans="1:13" ht="15.75">
      <c r="A7" s="1378"/>
      <c r="B7" s="165" t="s">
        <v>902</v>
      </c>
      <c r="C7" s="1276" t="s">
        <v>1509</v>
      </c>
      <c r="D7" s="1180"/>
      <c r="E7" s="1180"/>
      <c r="F7" s="1180"/>
      <c r="G7" s="1181"/>
      <c r="H7" s="243" t="s">
        <v>297</v>
      </c>
      <c r="I7" s="1276" t="s">
        <v>863</v>
      </c>
      <c r="J7" s="1180"/>
      <c r="K7" s="1180"/>
      <c r="L7" s="1180"/>
      <c r="M7" s="1181"/>
    </row>
    <row r="8" spans="1:13" ht="15.75">
      <c r="A8" s="1378"/>
      <c r="B8" s="1433" t="s">
        <v>903</v>
      </c>
      <c r="C8" s="202"/>
      <c r="D8" s="202"/>
      <c r="E8" s="246"/>
      <c r="F8" s="246"/>
      <c r="G8" s="246"/>
      <c r="H8" s="246"/>
      <c r="I8" s="202"/>
      <c r="J8" s="202"/>
      <c r="K8" s="202"/>
      <c r="L8" s="232"/>
      <c r="M8" s="247"/>
    </row>
    <row r="9" spans="1:13" ht="15.75">
      <c r="A9" s="1378"/>
      <c r="B9" s="1248"/>
      <c r="C9" s="1276" t="s">
        <v>1681</v>
      </c>
      <c r="D9" s="1180"/>
      <c r="E9" s="202"/>
      <c r="F9" s="1276" t="s">
        <v>863</v>
      </c>
      <c r="G9" s="1180"/>
      <c r="H9" s="202"/>
      <c r="I9" s="1375"/>
      <c r="J9" s="1180"/>
      <c r="K9" s="202"/>
      <c r="L9" s="232"/>
      <c r="M9" s="247"/>
    </row>
    <row r="10" spans="1:13" ht="15.75">
      <c r="A10" s="1378"/>
      <c r="B10" s="1249"/>
      <c r="C10" s="1253" t="s">
        <v>297</v>
      </c>
      <c r="D10" s="1180"/>
      <c r="E10" s="249"/>
      <c r="F10" s="1253" t="s">
        <v>297</v>
      </c>
      <c r="G10" s="1180"/>
      <c r="H10" s="249"/>
      <c r="I10" s="1253" t="s">
        <v>297</v>
      </c>
      <c r="J10" s="1180"/>
      <c r="K10" s="249"/>
      <c r="L10" s="250"/>
      <c r="M10" s="237"/>
    </row>
    <row r="11" spans="1:13" ht="15.75">
      <c r="A11" s="1235"/>
      <c r="B11" s="165" t="s">
        <v>905</v>
      </c>
      <c r="C11" s="1269" t="s">
        <v>1682</v>
      </c>
      <c r="D11" s="1175"/>
      <c r="E11" s="1175"/>
      <c r="F11" s="1175"/>
      <c r="G11" s="1175"/>
      <c r="H11" s="1175"/>
      <c r="I11" s="1175"/>
      <c r="J11" s="1175"/>
      <c r="K11" s="1175"/>
      <c r="L11" s="1175"/>
      <c r="M11" s="1188"/>
    </row>
    <row r="12" spans="1:13" ht="15.75">
      <c r="A12" s="1436" t="s">
        <v>238</v>
      </c>
      <c r="B12" s="165" t="s">
        <v>282</v>
      </c>
      <c r="C12" s="1276" t="s">
        <v>1683</v>
      </c>
      <c r="D12" s="1180"/>
      <c r="E12" s="1180"/>
      <c r="F12" s="1180"/>
      <c r="G12" s="1180"/>
      <c r="H12" s="1180"/>
      <c r="I12" s="1180"/>
      <c r="J12" s="1180"/>
      <c r="K12" s="1180"/>
      <c r="L12" s="1180"/>
      <c r="M12" s="1181"/>
    </row>
    <row r="13" spans="1:13" ht="15.75">
      <c r="A13" s="1378"/>
      <c r="B13" s="1433" t="s">
        <v>908</v>
      </c>
      <c r="C13" s="232"/>
      <c r="D13" s="232"/>
      <c r="E13" s="232"/>
      <c r="F13" s="232"/>
      <c r="G13" s="232"/>
      <c r="H13" s="232"/>
      <c r="I13" s="232"/>
      <c r="J13" s="232"/>
      <c r="K13" s="232"/>
      <c r="L13" s="232"/>
      <c r="M13" s="247"/>
    </row>
    <row r="14" spans="1:13" ht="15.75">
      <c r="A14" s="1378"/>
      <c r="B14" s="1248"/>
      <c r="C14" s="232"/>
      <c r="D14" s="250"/>
      <c r="E14" s="232"/>
      <c r="F14" s="250"/>
      <c r="G14" s="232"/>
      <c r="H14" s="250"/>
      <c r="I14" s="232"/>
      <c r="J14" s="250"/>
      <c r="K14" s="232"/>
      <c r="L14" s="232"/>
      <c r="M14" s="247"/>
    </row>
    <row r="15" spans="1:13" ht="15.75">
      <c r="A15" s="1378"/>
      <c r="B15" s="1248"/>
      <c r="C15" s="210" t="s">
        <v>909</v>
      </c>
      <c r="D15" s="655"/>
      <c r="E15" s="210" t="s">
        <v>910</v>
      </c>
      <c r="F15" s="655"/>
      <c r="G15" s="210" t="s">
        <v>911</v>
      </c>
      <c r="H15" s="655"/>
      <c r="I15" s="210" t="s">
        <v>912</v>
      </c>
      <c r="J15" s="655"/>
      <c r="K15" s="210"/>
      <c r="L15" s="210"/>
      <c r="M15" s="247"/>
    </row>
    <row r="16" spans="1:13" ht="15.75">
      <c r="A16" s="1378"/>
      <c r="B16" s="1248"/>
      <c r="C16" s="210" t="s">
        <v>913</v>
      </c>
      <c r="D16" s="257"/>
      <c r="E16" s="210" t="s">
        <v>914</v>
      </c>
      <c r="F16" s="256"/>
      <c r="G16" s="210" t="s">
        <v>915</v>
      </c>
      <c r="H16" s="256"/>
      <c r="I16" s="210"/>
      <c r="J16" s="232"/>
      <c r="K16" s="210"/>
      <c r="L16" s="210"/>
      <c r="M16" s="247"/>
    </row>
    <row r="17" spans="1:13" ht="15.75">
      <c r="A17" s="1378"/>
      <c r="B17" s="1248"/>
      <c r="C17" s="210" t="s">
        <v>916</v>
      </c>
      <c r="D17" s="257"/>
      <c r="E17" s="210" t="s">
        <v>917</v>
      </c>
      <c r="F17" s="257"/>
      <c r="G17" s="210"/>
      <c r="H17" s="232"/>
      <c r="I17" s="210"/>
      <c r="J17" s="232"/>
      <c r="K17" s="210"/>
      <c r="L17" s="210"/>
      <c r="M17" s="247"/>
    </row>
    <row r="18" spans="1:13" ht="15.75">
      <c r="A18" s="1378"/>
      <c r="B18" s="1248"/>
      <c r="C18" s="210" t="s">
        <v>105</v>
      </c>
      <c r="D18" s="256" t="s">
        <v>918</v>
      </c>
      <c r="E18" s="210" t="s">
        <v>919</v>
      </c>
      <c r="F18" s="1315" t="s">
        <v>1684</v>
      </c>
      <c r="G18" s="1180"/>
      <c r="H18" s="1180"/>
      <c r="I18" s="1180"/>
      <c r="J18" s="249"/>
      <c r="K18" s="249"/>
      <c r="L18" s="249"/>
      <c r="M18" s="258"/>
    </row>
    <row r="19" spans="1:13" ht="15.75">
      <c r="A19" s="1378"/>
      <c r="B19" s="1249"/>
      <c r="C19" s="249"/>
      <c r="D19" s="249"/>
      <c r="E19" s="249"/>
      <c r="F19" s="249"/>
      <c r="G19" s="249"/>
      <c r="H19" s="249"/>
      <c r="I19" s="249"/>
      <c r="J19" s="249"/>
      <c r="K19" s="249"/>
      <c r="L19" s="249"/>
      <c r="M19" s="258"/>
    </row>
    <row r="20" spans="1:13" ht="15.75">
      <c r="A20" s="1378"/>
      <c r="B20" s="1433" t="s">
        <v>921</v>
      </c>
      <c r="C20" s="232"/>
      <c r="D20" s="232"/>
      <c r="E20" s="232"/>
      <c r="F20" s="232"/>
      <c r="G20" s="232"/>
      <c r="H20" s="232"/>
      <c r="I20" s="232"/>
      <c r="J20" s="232"/>
      <c r="K20" s="232"/>
      <c r="L20" s="232"/>
      <c r="M20" s="247"/>
    </row>
    <row r="21" spans="1:13" ht="15.75">
      <c r="A21" s="1378"/>
      <c r="B21" s="1248"/>
      <c r="C21" s="210" t="s">
        <v>922</v>
      </c>
      <c r="D21" s="259"/>
      <c r="E21" s="202"/>
      <c r="F21" s="210" t="s">
        <v>923</v>
      </c>
      <c r="G21" s="260"/>
      <c r="H21" s="202"/>
      <c r="I21" s="210" t="s">
        <v>924</v>
      </c>
      <c r="J21" s="260"/>
      <c r="K21" s="202"/>
      <c r="L21" s="232"/>
      <c r="M21" s="247"/>
    </row>
    <row r="22" spans="1:13" ht="15.75">
      <c r="A22" s="1378"/>
      <c r="B22" s="1248"/>
      <c r="C22" s="210" t="s">
        <v>925</v>
      </c>
      <c r="D22" s="256"/>
      <c r="E22" s="232"/>
      <c r="F22" s="210" t="s">
        <v>926</v>
      </c>
      <c r="G22" s="256"/>
      <c r="H22" s="232"/>
      <c r="I22" s="210" t="s">
        <v>927</v>
      </c>
      <c r="J22" s="674" t="s">
        <v>918</v>
      </c>
      <c r="K22" s="241"/>
      <c r="L22" s="241"/>
      <c r="M22" s="247"/>
    </row>
    <row r="23" spans="1:13" ht="15.75">
      <c r="A23" s="1378"/>
      <c r="B23" s="1248"/>
      <c r="C23" s="250"/>
      <c r="D23" s="250"/>
      <c r="E23" s="250"/>
      <c r="F23" s="250"/>
      <c r="G23" s="250"/>
      <c r="H23" s="250"/>
      <c r="I23" s="250"/>
      <c r="J23" s="250"/>
      <c r="K23" s="250"/>
      <c r="L23" s="250"/>
      <c r="M23" s="237"/>
    </row>
    <row r="24" spans="1:13" ht="15.75">
      <c r="A24" s="1378"/>
      <c r="B24" s="675" t="s">
        <v>928</v>
      </c>
      <c r="C24" s="202"/>
      <c r="D24" s="202"/>
      <c r="E24" s="202"/>
      <c r="F24" s="202"/>
      <c r="G24" s="202"/>
      <c r="H24" s="202"/>
      <c r="I24" s="202"/>
      <c r="J24" s="202"/>
      <c r="K24" s="202"/>
      <c r="L24" s="202"/>
      <c r="M24" s="263"/>
    </row>
    <row r="25" spans="1:13" ht="15.75">
      <c r="A25" s="1378"/>
      <c r="B25" s="656"/>
      <c r="C25" s="306" t="s">
        <v>929</v>
      </c>
      <c r="D25" s="437">
        <v>0.19</v>
      </c>
      <c r="E25" s="202"/>
      <c r="F25" s="210" t="s">
        <v>930</v>
      </c>
      <c r="G25" s="438">
        <v>2022</v>
      </c>
      <c r="H25" s="202"/>
      <c r="I25" s="210" t="s">
        <v>931</v>
      </c>
      <c r="J25" s="1291" t="s">
        <v>1685</v>
      </c>
      <c r="K25" s="1175"/>
      <c r="L25" s="1188"/>
      <c r="M25" s="263"/>
    </row>
    <row r="26" spans="1:13" ht="15.75">
      <c r="A26" s="1378"/>
      <c r="B26" s="165"/>
      <c r="C26" s="249"/>
      <c r="D26" s="249"/>
      <c r="E26" s="249"/>
      <c r="F26" s="249"/>
      <c r="G26" s="249"/>
      <c r="H26" s="249"/>
      <c r="I26" s="249"/>
      <c r="J26" s="249"/>
      <c r="K26" s="249"/>
      <c r="L26" s="249"/>
      <c r="M26" s="258"/>
    </row>
    <row r="27" spans="1:13" ht="15.75">
      <c r="A27" s="1378"/>
      <c r="B27" s="1433" t="s">
        <v>933</v>
      </c>
      <c r="C27" s="676"/>
      <c r="D27" s="676"/>
      <c r="E27" s="676"/>
      <c r="F27" s="676"/>
      <c r="G27" s="676"/>
      <c r="H27" s="676"/>
      <c r="I27" s="676"/>
      <c r="J27" s="676"/>
      <c r="K27" s="676"/>
      <c r="L27" s="232"/>
      <c r="M27" s="247"/>
    </row>
    <row r="28" spans="1:13" ht="15.75">
      <c r="A28" s="1378"/>
      <c r="B28" s="1248"/>
      <c r="C28" s="202" t="s">
        <v>934</v>
      </c>
      <c r="D28" s="677">
        <v>2026</v>
      </c>
      <c r="E28" s="676"/>
      <c r="F28" s="202" t="s">
        <v>935</v>
      </c>
      <c r="G28" s="837">
        <v>2040</v>
      </c>
      <c r="H28" s="676"/>
      <c r="I28" s="210"/>
      <c r="J28" s="676"/>
      <c r="K28" s="676"/>
      <c r="L28" s="232"/>
      <c r="M28" s="247"/>
    </row>
    <row r="29" spans="1:13" ht="15.75">
      <c r="A29" s="1378"/>
      <c r="B29" s="1248"/>
      <c r="C29" s="202"/>
      <c r="D29" s="232"/>
      <c r="E29" s="676"/>
      <c r="F29" s="202"/>
      <c r="G29" s="676"/>
      <c r="H29" s="676"/>
      <c r="I29" s="210"/>
      <c r="J29" s="676"/>
      <c r="K29" s="676"/>
      <c r="L29" s="232"/>
      <c r="M29" s="247"/>
    </row>
    <row r="30" spans="1:13" ht="15.75">
      <c r="A30" s="1378"/>
      <c r="B30" s="675" t="s">
        <v>937</v>
      </c>
      <c r="C30" s="206"/>
      <c r="D30" s="206"/>
      <c r="E30" s="206"/>
      <c r="F30" s="206"/>
      <c r="G30" s="206"/>
      <c r="H30" s="206"/>
      <c r="I30" s="206"/>
      <c r="J30" s="206"/>
      <c r="K30" s="206"/>
      <c r="L30" s="206"/>
      <c r="M30" s="274"/>
    </row>
    <row r="31" spans="1:13" ht="15.75">
      <c r="A31" s="1378"/>
      <c r="B31" s="656"/>
      <c r="C31" s="210"/>
      <c r="D31" s="202" t="s">
        <v>938</v>
      </c>
      <c r="E31" s="202">
        <v>2022</v>
      </c>
      <c r="F31" s="202" t="s">
        <v>939</v>
      </c>
      <c r="G31" s="202">
        <v>2023</v>
      </c>
      <c r="H31" s="202" t="s">
        <v>940</v>
      </c>
      <c r="I31" s="202">
        <v>2024</v>
      </c>
      <c r="J31" s="202" t="s">
        <v>941</v>
      </c>
      <c r="K31" s="202">
        <v>2025</v>
      </c>
      <c r="L31" s="202" t="s">
        <v>942</v>
      </c>
      <c r="M31" s="242">
        <v>2026</v>
      </c>
    </row>
    <row r="32" spans="1:13" ht="15.75">
      <c r="A32" s="1378"/>
      <c r="B32" s="656"/>
      <c r="C32" s="210"/>
      <c r="D32" s="211"/>
      <c r="E32" s="276"/>
      <c r="F32" s="501"/>
      <c r="G32" s="276"/>
      <c r="H32" s="501"/>
      <c r="I32" s="276"/>
      <c r="J32" s="501"/>
      <c r="K32" s="276"/>
      <c r="L32" s="501">
        <v>0.2</v>
      </c>
      <c r="M32" s="276"/>
    </row>
    <row r="33" spans="1:13" ht="15.75">
      <c r="A33" s="1378"/>
      <c r="B33" s="656"/>
      <c r="C33" s="210"/>
      <c r="D33" s="202" t="s">
        <v>943</v>
      </c>
      <c r="E33" s="202">
        <v>2027</v>
      </c>
      <c r="F33" s="202" t="s">
        <v>944</v>
      </c>
      <c r="G33" s="202">
        <v>2028</v>
      </c>
      <c r="H33" s="202" t="s">
        <v>945</v>
      </c>
      <c r="I33" s="202">
        <v>2029</v>
      </c>
      <c r="J33" s="202" t="s">
        <v>946</v>
      </c>
      <c r="K33" s="202">
        <v>2030</v>
      </c>
      <c r="L33" s="202" t="s">
        <v>947</v>
      </c>
      <c r="M33" s="247">
        <v>2031</v>
      </c>
    </row>
    <row r="34" spans="1:13" ht="15.75">
      <c r="A34" s="1378"/>
      <c r="B34" s="656"/>
      <c r="C34" s="210"/>
      <c r="D34" s="211"/>
      <c r="E34" s="276"/>
      <c r="F34" s="501"/>
      <c r="G34" s="276"/>
      <c r="H34" s="501"/>
      <c r="I34" s="276"/>
      <c r="J34" s="501">
        <v>0.21</v>
      </c>
      <c r="K34" s="276"/>
      <c r="L34" s="501"/>
      <c r="M34" s="276"/>
    </row>
    <row r="35" spans="1:13" ht="15.75">
      <c r="A35" s="1378"/>
      <c r="B35" s="656"/>
      <c r="C35" s="210"/>
      <c r="D35" s="202" t="s">
        <v>948</v>
      </c>
      <c r="E35" s="202">
        <v>2031</v>
      </c>
      <c r="F35" s="202" t="s">
        <v>949</v>
      </c>
      <c r="G35" s="202">
        <v>2033</v>
      </c>
      <c r="H35" s="202" t="s">
        <v>950</v>
      </c>
      <c r="I35" s="202">
        <v>2034</v>
      </c>
      <c r="J35" s="202" t="s">
        <v>951</v>
      </c>
      <c r="K35" s="202">
        <v>2035</v>
      </c>
      <c r="L35" s="202" t="s">
        <v>952</v>
      </c>
      <c r="M35" s="247">
        <v>2036</v>
      </c>
    </row>
    <row r="36" spans="1:13" ht="15.75">
      <c r="A36" s="1378"/>
      <c r="B36" s="656"/>
      <c r="C36" s="210"/>
      <c r="D36" s="211"/>
      <c r="E36" s="276"/>
      <c r="F36" s="501"/>
      <c r="G36" s="276"/>
      <c r="H36" s="501">
        <v>0.22</v>
      </c>
      <c r="I36" s="276"/>
      <c r="J36" s="501"/>
      <c r="K36" s="276"/>
      <c r="L36" s="501"/>
      <c r="M36" s="276"/>
    </row>
    <row r="37" spans="1:13" ht="15.75">
      <c r="A37" s="1378"/>
      <c r="B37" s="656"/>
      <c r="C37" s="210"/>
      <c r="D37" s="249" t="s">
        <v>953</v>
      </c>
      <c r="E37" s="249">
        <v>2037</v>
      </c>
      <c r="F37" s="249" t="s">
        <v>954</v>
      </c>
      <c r="G37" s="249">
        <v>2038</v>
      </c>
      <c r="H37" s="249" t="s">
        <v>955</v>
      </c>
      <c r="I37" s="249">
        <v>2039</v>
      </c>
      <c r="J37" s="202" t="s">
        <v>956</v>
      </c>
      <c r="K37" s="202">
        <v>2040</v>
      </c>
      <c r="L37" s="202"/>
      <c r="M37" s="263"/>
    </row>
    <row r="38" spans="1:13" ht="15.75">
      <c r="A38" s="1378"/>
      <c r="B38" s="656"/>
      <c r="C38" s="210"/>
      <c r="D38" s="248"/>
      <c r="E38" s="258"/>
      <c r="F38" s="249">
        <v>0.23</v>
      </c>
      <c r="G38" s="258"/>
      <c r="H38" s="1258"/>
      <c r="I38" s="1188"/>
      <c r="J38" s="501"/>
      <c r="K38" s="276">
        <v>0.23</v>
      </c>
      <c r="L38" s="202"/>
      <c r="M38" s="263"/>
    </row>
    <row r="39" spans="1:13" ht="15.75">
      <c r="A39" s="1378"/>
      <c r="B39" s="165"/>
      <c r="C39" s="272"/>
      <c r="D39" s="250"/>
      <c r="E39" s="250"/>
      <c r="F39" s="250"/>
      <c r="G39" s="250"/>
      <c r="H39" s="1375"/>
      <c r="I39" s="1180"/>
      <c r="J39" s="249"/>
      <c r="K39" s="249"/>
      <c r="L39" s="249"/>
      <c r="M39" s="258"/>
    </row>
    <row r="40" spans="1:13" ht="15.75">
      <c r="A40" s="1378"/>
      <c r="B40" s="1433" t="s">
        <v>958</v>
      </c>
      <c r="C40" s="232"/>
      <c r="D40" s="232"/>
      <c r="E40" s="232"/>
      <c r="F40" s="232"/>
      <c r="G40" s="232"/>
      <c r="H40" s="232"/>
      <c r="I40" s="232"/>
      <c r="J40" s="232"/>
      <c r="K40" s="232"/>
      <c r="L40" s="232"/>
      <c r="M40" s="247"/>
    </row>
    <row r="41" spans="1:13" ht="15.75">
      <c r="A41" s="1378"/>
      <c r="B41" s="1248"/>
      <c r="C41" s="232"/>
      <c r="D41" s="282" t="s">
        <v>93</v>
      </c>
      <c r="E41" s="283" t="s">
        <v>95</v>
      </c>
      <c r="F41" s="1265" t="s">
        <v>959</v>
      </c>
      <c r="G41" s="1424" t="s">
        <v>105</v>
      </c>
      <c r="H41" s="1183"/>
      <c r="I41" s="1183"/>
      <c r="J41" s="1234"/>
      <c r="K41" s="241" t="s">
        <v>960</v>
      </c>
      <c r="L41" s="1301"/>
      <c r="M41" s="1252"/>
    </row>
    <row r="42" spans="1:13" ht="15.75">
      <c r="A42" s="1378"/>
      <c r="B42" s="1248"/>
      <c r="C42" s="232"/>
      <c r="D42" s="260"/>
      <c r="E42" s="258" t="s">
        <v>918</v>
      </c>
      <c r="F42" s="1260"/>
      <c r="G42" s="1235"/>
      <c r="H42" s="1180"/>
      <c r="I42" s="1180"/>
      <c r="J42" s="1181"/>
      <c r="K42" s="232"/>
      <c r="L42" s="1252"/>
      <c r="M42" s="1252"/>
    </row>
    <row r="43" spans="1:13" ht="15.75">
      <c r="A43" s="1378"/>
      <c r="B43" s="1249"/>
      <c r="C43" s="250"/>
      <c r="D43" s="250"/>
      <c r="E43" s="250"/>
      <c r="F43" s="250"/>
      <c r="G43" s="250"/>
      <c r="H43" s="250"/>
      <c r="I43" s="250"/>
      <c r="J43" s="250"/>
      <c r="K43" s="250"/>
      <c r="L43" s="232"/>
      <c r="M43" s="247"/>
    </row>
    <row r="44" spans="1:13" ht="15.75">
      <c r="A44" s="1378"/>
      <c r="B44" s="165" t="s">
        <v>961</v>
      </c>
      <c r="C44" s="1435" t="s">
        <v>1686</v>
      </c>
      <c r="D44" s="1175"/>
      <c r="E44" s="1175"/>
      <c r="F44" s="1175"/>
      <c r="G44" s="1175"/>
      <c r="H44" s="1175"/>
      <c r="I44" s="1175"/>
      <c r="J44" s="1175"/>
      <c r="K44" s="1175"/>
      <c r="L44" s="1175"/>
      <c r="M44" s="1188"/>
    </row>
    <row r="45" spans="1:13" ht="15.75">
      <c r="A45" s="1378"/>
      <c r="B45" s="165" t="s">
        <v>963</v>
      </c>
      <c r="C45" s="1269" t="s">
        <v>1298</v>
      </c>
      <c r="D45" s="1175"/>
      <c r="E45" s="1175"/>
      <c r="F45" s="1175"/>
      <c r="G45" s="1175"/>
      <c r="H45" s="1175"/>
      <c r="I45" s="1175"/>
      <c r="J45" s="1175"/>
      <c r="K45" s="1175"/>
      <c r="L45" s="1175"/>
      <c r="M45" s="1188"/>
    </row>
    <row r="46" spans="1:13" ht="15.75">
      <c r="A46" s="1378"/>
      <c r="B46" s="165" t="s">
        <v>965</v>
      </c>
      <c r="C46" s="1269">
        <v>150</v>
      </c>
      <c r="D46" s="1175"/>
      <c r="E46" s="1175"/>
      <c r="F46" s="1175"/>
      <c r="G46" s="1175"/>
      <c r="H46" s="1175"/>
      <c r="I46" s="1175"/>
      <c r="J46" s="1175"/>
      <c r="K46" s="1175"/>
      <c r="L46" s="1175"/>
      <c r="M46" s="1188"/>
    </row>
    <row r="47" spans="1:13" ht="15.75">
      <c r="A47" s="1235"/>
      <c r="B47" s="165" t="s">
        <v>966</v>
      </c>
      <c r="C47" s="1269" t="s">
        <v>967</v>
      </c>
      <c r="D47" s="1175"/>
      <c r="E47" s="1175"/>
      <c r="F47" s="1175"/>
      <c r="G47" s="1175"/>
      <c r="H47" s="1175"/>
      <c r="I47" s="1175"/>
      <c r="J47" s="1175"/>
      <c r="K47" s="1175"/>
      <c r="L47" s="1175"/>
      <c r="M47" s="1188"/>
    </row>
    <row r="48" spans="1:13" ht="15" customHeight="1">
      <c r="A48" s="1672" t="s">
        <v>250</v>
      </c>
      <c r="B48" s="655" t="s">
        <v>968</v>
      </c>
      <c r="C48" s="1297" t="s">
        <v>498</v>
      </c>
      <c r="D48" s="1175"/>
      <c r="E48" s="1175"/>
      <c r="F48" s="1175"/>
      <c r="G48" s="1175"/>
      <c r="H48" s="1175"/>
      <c r="I48" s="1175"/>
      <c r="J48" s="1175"/>
      <c r="K48" s="1175"/>
      <c r="L48" s="1175"/>
      <c r="M48" s="1188"/>
    </row>
    <row r="49" spans="1:13" ht="15" customHeight="1">
      <c r="A49" s="1378"/>
      <c r="B49" s="655" t="s">
        <v>969</v>
      </c>
      <c r="C49" s="1297" t="s">
        <v>970</v>
      </c>
      <c r="D49" s="1175"/>
      <c r="E49" s="1175"/>
      <c r="F49" s="1175"/>
      <c r="G49" s="1175"/>
      <c r="H49" s="1175"/>
      <c r="I49" s="1175"/>
      <c r="J49" s="1175"/>
      <c r="K49" s="1175"/>
      <c r="L49" s="1175"/>
      <c r="M49" s="1188"/>
    </row>
    <row r="50" spans="1:13" ht="15" customHeight="1">
      <c r="A50" s="1378"/>
      <c r="B50" s="655" t="s">
        <v>971</v>
      </c>
      <c r="C50" s="1297" t="s">
        <v>60</v>
      </c>
      <c r="D50" s="1175"/>
      <c r="E50" s="1175"/>
      <c r="F50" s="1175"/>
      <c r="G50" s="1175"/>
      <c r="H50" s="1175"/>
      <c r="I50" s="1175"/>
      <c r="J50" s="1175"/>
      <c r="K50" s="1175"/>
      <c r="L50" s="1175"/>
      <c r="M50" s="1188"/>
    </row>
    <row r="51" spans="1:13" ht="15" customHeight="1">
      <c r="A51" s="1378"/>
      <c r="B51" s="655" t="s">
        <v>972</v>
      </c>
      <c r="C51" s="1297" t="s">
        <v>377</v>
      </c>
      <c r="D51" s="1175"/>
      <c r="E51" s="1175"/>
      <c r="F51" s="1175"/>
      <c r="G51" s="1175"/>
      <c r="H51" s="1175"/>
      <c r="I51" s="1175"/>
      <c r="J51" s="1175"/>
      <c r="K51" s="1175"/>
      <c r="L51" s="1175"/>
      <c r="M51" s="1188"/>
    </row>
    <row r="52" spans="1:13" ht="15" customHeight="1">
      <c r="A52" s="1378"/>
      <c r="B52" s="655" t="s">
        <v>973</v>
      </c>
      <c r="C52" s="1311" t="s">
        <v>499</v>
      </c>
      <c r="D52" s="1175"/>
      <c r="E52" s="1175"/>
      <c r="F52" s="1175"/>
      <c r="G52" s="1175"/>
      <c r="H52" s="1175"/>
      <c r="I52" s="1175"/>
      <c r="J52" s="1175"/>
      <c r="K52" s="1175"/>
      <c r="L52" s="1175"/>
      <c r="M52" s="1188"/>
    </row>
    <row r="53" spans="1:13" ht="15" customHeight="1">
      <c r="A53" s="1235"/>
      <c r="B53" s="655" t="s">
        <v>974</v>
      </c>
      <c r="C53" s="1297" t="s">
        <v>975</v>
      </c>
      <c r="D53" s="1175"/>
      <c r="E53" s="1175"/>
      <c r="F53" s="1175"/>
      <c r="G53" s="1175"/>
      <c r="H53" s="1175"/>
      <c r="I53" s="1175"/>
      <c r="J53" s="1175"/>
      <c r="K53" s="1175"/>
      <c r="L53" s="1175"/>
      <c r="M53" s="1188"/>
    </row>
    <row r="54" spans="1:13" ht="15.75">
      <c r="A54" s="1379" t="s">
        <v>976</v>
      </c>
      <c r="B54" s="655" t="s">
        <v>977</v>
      </c>
      <c r="C54" s="1297" t="s">
        <v>1603</v>
      </c>
      <c r="D54" s="1175"/>
      <c r="E54" s="1175"/>
      <c r="F54" s="1175"/>
      <c r="G54" s="1175"/>
      <c r="H54" s="1175"/>
      <c r="I54" s="1175"/>
      <c r="J54" s="1175"/>
      <c r="K54" s="1175"/>
      <c r="L54" s="1175"/>
      <c r="M54" s="1188"/>
    </row>
    <row r="55" spans="1:13" ht="15.75">
      <c r="A55" s="1378"/>
      <c r="B55" s="655" t="s">
        <v>979</v>
      </c>
      <c r="C55" s="1297" t="s">
        <v>980</v>
      </c>
      <c r="D55" s="1175"/>
      <c r="E55" s="1175"/>
      <c r="F55" s="1175"/>
      <c r="G55" s="1175"/>
      <c r="H55" s="1175"/>
      <c r="I55" s="1175"/>
      <c r="J55" s="1175"/>
      <c r="K55" s="1175"/>
      <c r="L55" s="1175"/>
      <c r="M55" s="1188"/>
    </row>
    <row r="56" spans="1:13" ht="15.75">
      <c r="A56" s="1378"/>
      <c r="B56" s="227" t="s">
        <v>297</v>
      </c>
      <c r="C56" s="1297" t="s">
        <v>376</v>
      </c>
      <c r="D56" s="1175"/>
      <c r="E56" s="1175"/>
      <c r="F56" s="1175"/>
      <c r="G56" s="1175"/>
      <c r="H56" s="1175"/>
      <c r="I56" s="1175"/>
      <c r="J56" s="1175"/>
      <c r="K56" s="1175"/>
      <c r="L56" s="1175"/>
      <c r="M56" s="1188"/>
    </row>
    <row r="57" spans="1:13" ht="15.75">
      <c r="A57" s="665" t="s">
        <v>254</v>
      </c>
      <c r="B57" s="227"/>
      <c r="C57" s="1375"/>
      <c r="D57" s="1180"/>
      <c r="E57" s="1180"/>
      <c r="F57" s="1180"/>
      <c r="G57" s="1180"/>
      <c r="H57" s="1180"/>
      <c r="I57" s="1180"/>
      <c r="J57" s="1180"/>
      <c r="K57" s="1180"/>
      <c r="L57" s="1180"/>
      <c r="M57" s="1181"/>
    </row>
  </sheetData>
  <mergeCells count="48">
    <mergeCell ref="C45:M45"/>
    <mergeCell ref="C46:M46"/>
    <mergeCell ref="C47:M47"/>
    <mergeCell ref="C48:M48"/>
    <mergeCell ref="H39:I39"/>
    <mergeCell ref="F41:F42"/>
    <mergeCell ref="G41:J42"/>
    <mergeCell ref="L41:M42"/>
    <mergeCell ref="C44:M44"/>
    <mergeCell ref="B1:E1"/>
    <mergeCell ref="A2:A11"/>
    <mergeCell ref="C2:M2"/>
    <mergeCell ref="C3:M3"/>
    <mergeCell ref="D4:E4"/>
    <mergeCell ref="F4:G4"/>
    <mergeCell ref="I4:M4"/>
    <mergeCell ref="F10:G10"/>
    <mergeCell ref="I10:J10"/>
    <mergeCell ref="C5:M5"/>
    <mergeCell ref="C6:M6"/>
    <mergeCell ref="C7:G7"/>
    <mergeCell ref="I7:M7"/>
    <mergeCell ref="F9:G9"/>
    <mergeCell ref="I9:J9"/>
    <mergeCell ref="C57:M57"/>
    <mergeCell ref="C49:M49"/>
    <mergeCell ref="C50:M50"/>
    <mergeCell ref="C51:M51"/>
    <mergeCell ref="C52:M52"/>
    <mergeCell ref="C53:M53"/>
    <mergeCell ref="C54:M54"/>
    <mergeCell ref="C55:M55"/>
    <mergeCell ref="A12:A47"/>
    <mergeCell ref="A48:A53"/>
    <mergeCell ref="A54:A56"/>
    <mergeCell ref="B8:B10"/>
    <mergeCell ref="C9:D9"/>
    <mergeCell ref="C10:D10"/>
    <mergeCell ref="B13:B19"/>
    <mergeCell ref="B20:B23"/>
    <mergeCell ref="B27:B29"/>
    <mergeCell ref="B40:B43"/>
    <mergeCell ref="C56:M56"/>
    <mergeCell ref="C11:M11"/>
    <mergeCell ref="C12:M12"/>
    <mergeCell ref="F18:I18"/>
    <mergeCell ref="J25:L25"/>
    <mergeCell ref="H38:I38"/>
  </mergeCells>
  <hyperlinks>
    <hyperlink ref="B2" location="'Plan de acción'!A1" display="Nombre del indicador" xr:uid="{00000000-0004-0000-4400-000000000000}"/>
    <hyperlink ref="C52" r:id="rId1" xr:uid="{00000000-0004-0000-4400-000001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92"/>
      <c r="B1" s="293" t="s">
        <v>1002</v>
      </c>
      <c r="C1" s="294"/>
      <c r="D1" s="294"/>
      <c r="E1" s="294"/>
      <c r="F1" s="294"/>
      <c r="G1" s="294"/>
      <c r="H1" s="294"/>
      <c r="I1" s="294"/>
      <c r="J1" s="294"/>
      <c r="K1" s="294"/>
      <c r="L1" s="294"/>
      <c r="M1" s="295"/>
    </row>
    <row r="2" spans="1:13" ht="15.75" customHeight="1">
      <c r="A2" s="1274" t="s">
        <v>890</v>
      </c>
      <c r="B2" s="296" t="s">
        <v>891</v>
      </c>
      <c r="C2" s="1276" t="s">
        <v>351</v>
      </c>
      <c r="D2" s="1180"/>
      <c r="E2" s="1180"/>
      <c r="F2" s="1180"/>
      <c r="G2" s="1180"/>
      <c r="H2" s="1180"/>
      <c r="I2" s="1180"/>
      <c r="J2" s="1180"/>
      <c r="K2" s="1180"/>
      <c r="L2" s="1180"/>
      <c r="M2" s="1181"/>
    </row>
    <row r="3" spans="1:13" ht="15.75" customHeight="1">
      <c r="A3" s="1241"/>
      <c r="B3" s="297" t="s">
        <v>982</v>
      </c>
      <c r="C3" s="1276" t="s">
        <v>983</v>
      </c>
      <c r="D3" s="1180"/>
      <c r="E3" s="1180"/>
      <c r="F3" s="1180"/>
      <c r="G3" s="1180"/>
      <c r="H3" s="1180"/>
      <c r="I3" s="1180"/>
      <c r="J3" s="1180"/>
      <c r="K3" s="1180"/>
      <c r="L3" s="1180"/>
      <c r="M3" s="1181"/>
    </row>
    <row r="4" spans="1:13" ht="15.75" customHeight="1">
      <c r="A4" s="1241"/>
      <c r="B4" s="297" t="s">
        <v>293</v>
      </c>
      <c r="C4" s="237" t="s">
        <v>95</v>
      </c>
      <c r="D4" s="1278"/>
      <c r="E4" s="1181"/>
      <c r="F4" s="1277" t="s">
        <v>896</v>
      </c>
      <c r="G4" s="1181"/>
      <c r="H4" s="1278"/>
      <c r="I4" s="1180"/>
      <c r="J4" s="1180"/>
      <c r="K4" s="1180"/>
      <c r="L4" s="1180"/>
      <c r="M4" s="1181"/>
    </row>
    <row r="5" spans="1:13" ht="15.75" customHeight="1">
      <c r="A5" s="1241"/>
      <c r="B5" s="297" t="s">
        <v>898</v>
      </c>
      <c r="C5" s="1278"/>
      <c r="D5" s="1180"/>
      <c r="E5" s="1180"/>
      <c r="F5" s="1180"/>
      <c r="G5" s="1180"/>
      <c r="H5" s="1180"/>
      <c r="I5" s="1180"/>
      <c r="J5" s="1180"/>
      <c r="K5" s="1180"/>
      <c r="L5" s="1180"/>
      <c r="M5" s="1181"/>
    </row>
    <row r="6" spans="1:13" ht="15.75" customHeight="1">
      <c r="A6" s="1241"/>
      <c r="B6" s="297" t="s">
        <v>900</v>
      </c>
      <c r="C6" s="1278"/>
      <c r="D6" s="1180"/>
      <c r="E6" s="1180"/>
      <c r="F6" s="1180"/>
      <c r="G6" s="1180"/>
      <c r="H6" s="1180"/>
      <c r="I6" s="1180"/>
      <c r="J6" s="1180"/>
      <c r="K6" s="1180"/>
      <c r="L6" s="1180"/>
      <c r="M6" s="1181"/>
    </row>
    <row r="7" spans="1:13" ht="15.75" customHeight="1">
      <c r="A7" s="1241"/>
      <c r="B7" s="297" t="s">
        <v>902</v>
      </c>
      <c r="C7" s="1276" t="s">
        <v>342</v>
      </c>
      <c r="D7" s="1180"/>
      <c r="E7" s="298"/>
      <c r="F7" s="298"/>
      <c r="G7" s="299"/>
      <c r="H7" s="300" t="s">
        <v>297</v>
      </c>
      <c r="I7" s="1276" t="s">
        <v>348</v>
      </c>
      <c r="J7" s="1180"/>
      <c r="K7" s="1180"/>
      <c r="L7" s="1180"/>
      <c r="M7" s="1181"/>
    </row>
    <row r="8" spans="1:13" ht="15.75" customHeight="1">
      <c r="A8" s="1241"/>
      <c r="B8" s="1272" t="s">
        <v>903</v>
      </c>
      <c r="C8" s="301"/>
      <c r="D8" s="301"/>
      <c r="E8" s="301"/>
      <c r="F8" s="301"/>
      <c r="G8" s="301"/>
      <c r="H8" s="301"/>
      <c r="I8" s="301"/>
      <c r="J8" s="301"/>
      <c r="K8" s="301"/>
      <c r="L8" s="301"/>
      <c r="M8" s="302"/>
    </row>
    <row r="9" spans="1:13" ht="15.75" customHeight="1">
      <c r="A9" s="1241"/>
      <c r="B9" s="1273"/>
      <c r="C9" s="1253" t="s">
        <v>343</v>
      </c>
      <c r="D9" s="1180"/>
      <c r="E9" s="1180"/>
      <c r="F9" s="1180"/>
      <c r="G9" s="1180"/>
      <c r="H9" s="301"/>
      <c r="I9" s="1279"/>
      <c r="J9" s="1252"/>
      <c r="K9" s="301"/>
      <c r="L9" s="301"/>
      <c r="M9" s="302"/>
    </row>
    <row r="10" spans="1:13" ht="15.75" customHeight="1">
      <c r="A10" s="1241"/>
      <c r="B10" s="1238"/>
      <c r="C10" s="1253" t="s">
        <v>297</v>
      </c>
      <c r="D10" s="1180"/>
      <c r="E10" s="1180"/>
      <c r="F10" s="1180"/>
      <c r="G10" s="1180"/>
      <c r="H10" s="298"/>
      <c r="I10" s="1278"/>
      <c r="J10" s="1180"/>
      <c r="K10" s="298"/>
      <c r="L10" s="298"/>
      <c r="M10" s="299"/>
    </row>
    <row r="11" spans="1:13" ht="15.75" customHeight="1">
      <c r="A11" s="1241"/>
      <c r="B11" s="297" t="s">
        <v>905</v>
      </c>
      <c r="C11" s="1280" t="s">
        <v>1003</v>
      </c>
      <c r="D11" s="1180"/>
      <c r="E11" s="1180"/>
      <c r="F11" s="1180"/>
      <c r="G11" s="1180"/>
      <c r="H11" s="1180"/>
      <c r="I11" s="1180"/>
      <c r="J11" s="1180"/>
      <c r="K11" s="1180"/>
      <c r="L11" s="1180"/>
      <c r="M11" s="1181"/>
    </row>
    <row r="12" spans="1:13" ht="15.75" customHeight="1">
      <c r="A12" s="1241"/>
      <c r="B12" s="297" t="s">
        <v>985</v>
      </c>
      <c r="C12" s="1280" t="s">
        <v>1004</v>
      </c>
      <c r="D12" s="1180"/>
      <c r="E12" s="1180"/>
      <c r="F12" s="1180"/>
      <c r="G12" s="1180"/>
      <c r="H12" s="1180"/>
      <c r="I12" s="1180"/>
      <c r="J12" s="1180"/>
      <c r="K12" s="1180"/>
      <c r="L12" s="1180"/>
      <c r="M12" s="1181"/>
    </row>
    <row r="13" spans="1:13" ht="15.75" customHeight="1">
      <c r="A13" s="1241"/>
      <c r="B13" s="297" t="s">
        <v>987</v>
      </c>
      <c r="C13" s="1281" t="s">
        <v>1005</v>
      </c>
      <c r="D13" s="1180"/>
      <c r="E13" s="1180"/>
      <c r="F13" s="1180"/>
      <c r="G13" s="1180"/>
      <c r="H13" s="1180"/>
      <c r="I13" s="1180"/>
      <c r="J13" s="1180"/>
      <c r="K13" s="1180"/>
      <c r="L13" s="1180"/>
      <c r="M13" s="1181"/>
    </row>
    <row r="14" spans="1:13" ht="15.75" customHeight="1">
      <c r="A14" s="1241"/>
      <c r="B14" s="1272" t="s">
        <v>989</v>
      </c>
      <c r="C14" s="1281" t="s">
        <v>57</v>
      </c>
      <c r="D14" s="1180"/>
      <c r="E14" s="305" t="s">
        <v>108</v>
      </c>
      <c r="F14" s="1281" t="s">
        <v>340</v>
      </c>
      <c r="G14" s="1180"/>
      <c r="H14" s="1180"/>
      <c r="I14" s="1180"/>
      <c r="J14" s="1180"/>
      <c r="K14" s="1180"/>
      <c r="L14" s="1180"/>
      <c r="M14" s="1181"/>
    </row>
    <row r="15" spans="1:13" ht="15.75" customHeight="1">
      <c r="A15" s="1241"/>
      <c r="B15" s="1273"/>
      <c r="C15" s="1278"/>
      <c r="D15" s="1180"/>
      <c r="E15" s="1180"/>
      <c r="F15" s="1180"/>
      <c r="G15" s="1180"/>
      <c r="H15" s="1180"/>
      <c r="I15" s="1180"/>
      <c r="J15" s="1180"/>
      <c r="K15" s="1180"/>
      <c r="L15" s="1180"/>
      <c r="M15" s="1181"/>
    </row>
    <row r="16" spans="1:13" ht="15.75" customHeight="1">
      <c r="A16" s="1275" t="s">
        <v>238</v>
      </c>
      <c r="B16" s="297" t="s">
        <v>282</v>
      </c>
      <c r="C16" s="1281" t="s">
        <v>1</v>
      </c>
      <c r="D16" s="1180"/>
      <c r="E16" s="1180"/>
      <c r="F16" s="1180"/>
      <c r="G16" s="1180"/>
      <c r="H16" s="1180"/>
      <c r="I16" s="1180"/>
      <c r="J16" s="1180"/>
      <c r="K16" s="1180"/>
      <c r="L16" s="1180"/>
      <c r="M16" s="1181"/>
    </row>
    <row r="17" spans="1:13" ht="15.75" customHeight="1">
      <c r="A17" s="1241"/>
      <c r="B17" s="297" t="s">
        <v>990</v>
      </c>
      <c r="C17" s="1281" t="s">
        <v>1006</v>
      </c>
      <c r="D17" s="1180"/>
      <c r="E17" s="1180"/>
      <c r="F17" s="1180"/>
      <c r="G17" s="1180"/>
      <c r="H17" s="1180"/>
      <c r="I17" s="1180"/>
      <c r="J17" s="1180"/>
      <c r="K17" s="1180"/>
      <c r="L17" s="1180"/>
      <c r="M17" s="1181"/>
    </row>
    <row r="18" spans="1:13" ht="8.25" customHeight="1">
      <c r="A18" s="1241"/>
      <c r="B18" s="1272" t="s">
        <v>908</v>
      </c>
      <c r="C18" s="301"/>
      <c r="D18" s="301"/>
      <c r="E18" s="301"/>
      <c r="F18" s="301"/>
      <c r="G18" s="301"/>
      <c r="H18" s="301"/>
      <c r="I18" s="301"/>
      <c r="J18" s="301"/>
      <c r="K18" s="301"/>
      <c r="L18" s="301"/>
      <c r="M18" s="302"/>
    </row>
    <row r="19" spans="1:13" ht="9" customHeight="1">
      <c r="A19" s="1241"/>
      <c r="B19" s="1273"/>
      <c r="C19" s="301"/>
      <c r="D19" s="298"/>
      <c r="E19" s="301"/>
      <c r="F19" s="298"/>
      <c r="G19" s="301"/>
      <c r="H19" s="298"/>
      <c r="I19" s="301"/>
      <c r="J19" s="298"/>
      <c r="K19" s="301"/>
      <c r="L19" s="301"/>
      <c r="M19" s="302"/>
    </row>
    <row r="20" spans="1:13" ht="15.75" customHeight="1">
      <c r="A20" s="1241"/>
      <c r="B20" s="1273"/>
      <c r="C20" s="306" t="s">
        <v>909</v>
      </c>
      <c r="D20" s="299"/>
      <c r="E20" s="306" t="s">
        <v>910</v>
      </c>
      <c r="F20" s="299"/>
      <c r="G20" s="306" t="s">
        <v>911</v>
      </c>
      <c r="H20" s="299"/>
      <c r="I20" s="306" t="s">
        <v>912</v>
      </c>
      <c r="J20" s="237" t="s">
        <v>918</v>
      </c>
      <c r="K20" s="301"/>
      <c r="L20" s="301"/>
      <c r="M20" s="302"/>
    </row>
    <row r="21" spans="1:13" ht="15.75" customHeight="1">
      <c r="A21" s="1241"/>
      <c r="B21" s="1273"/>
      <c r="C21" s="306" t="s">
        <v>913</v>
      </c>
      <c r="D21" s="299"/>
      <c r="E21" s="306" t="s">
        <v>914</v>
      </c>
      <c r="F21" s="299"/>
      <c r="G21" s="306" t="s">
        <v>915</v>
      </c>
      <c r="H21" s="299"/>
      <c r="I21" s="301"/>
      <c r="J21" s="301"/>
      <c r="K21" s="301"/>
      <c r="L21" s="301"/>
      <c r="M21" s="302"/>
    </row>
    <row r="22" spans="1:13" ht="15.75" customHeight="1">
      <c r="A22" s="1241"/>
      <c r="B22" s="1273"/>
      <c r="C22" s="306" t="s">
        <v>916</v>
      </c>
      <c r="D22" s="299"/>
      <c r="E22" s="306" t="s">
        <v>917</v>
      </c>
      <c r="F22" s="299"/>
      <c r="G22" s="1279"/>
      <c r="H22" s="1252"/>
      <c r="I22" s="301"/>
      <c r="J22" s="301"/>
      <c r="K22" s="301"/>
      <c r="L22" s="301"/>
      <c r="M22" s="302"/>
    </row>
    <row r="23" spans="1:13" ht="15.75" customHeight="1">
      <c r="A23" s="1241"/>
      <c r="B23" s="1273"/>
      <c r="C23" s="306" t="s">
        <v>105</v>
      </c>
      <c r="D23" s="299"/>
      <c r="E23" s="210" t="s">
        <v>919</v>
      </c>
      <c r="F23" s="298"/>
      <c r="G23" s="298"/>
      <c r="H23" s="298"/>
      <c r="I23" s="298"/>
      <c r="J23" s="298"/>
      <c r="K23" s="298"/>
      <c r="L23" s="298"/>
      <c r="M23" s="299"/>
    </row>
    <row r="24" spans="1:13" ht="9.75" customHeight="1">
      <c r="A24" s="1241"/>
      <c r="B24" s="1238"/>
      <c r="C24" s="298"/>
      <c r="D24" s="298"/>
      <c r="E24" s="298"/>
      <c r="F24" s="298"/>
      <c r="G24" s="298"/>
      <c r="H24" s="298"/>
      <c r="I24" s="298"/>
      <c r="J24" s="298"/>
      <c r="K24" s="298"/>
      <c r="L24" s="298"/>
      <c r="M24" s="299"/>
    </row>
    <row r="25" spans="1:13" ht="15.75" customHeight="1">
      <c r="A25" s="1241"/>
      <c r="B25" s="1272" t="s">
        <v>921</v>
      </c>
      <c r="C25" s="301"/>
      <c r="D25" s="298"/>
      <c r="E25" s="301"/>
      <c r="F25" s="301"/>
      <c r="G25" s="298"/>
      <c r="H25" s="301"/>
      <c r="I25" s="301"/>
      <c r="J25" s="298"/>
      <c r="K25" s="301"/>
      <c r="L25" s="301"/>
      <c r="M25" s="302"/>
    </row>
    <row r="26" spans="1:13" ht="15.75" customHeight="1">
      <c r="A26" s="1241"/>
      <c r="B26" s="1273"/>
      <c r="C26" s="306" t="s">
        <v>922</v>
      </c>
      <c r="D26" s="299"/>
      <c r="E26" s="301"/>
      <c r="F26" s="306" t="s">
        <v>923</v>
      </c>
      <c r="G26" s="299"/>
      <c r="H26" s="301"/>
      <c r="I26" s="306" t="s">
        <v>924</v>
      </c>
      <c r="J26" s="258" t="s">
        <v>918</v>
      </c>
      <c r="K26" s="301"/>
      <c r="L26" s="301"/>
      <c r="M26" s="302"/>
    </row>
    <row r="27" spans="1:13" ht="15.75" customHeight="1">
      <c r="A27" s="1241"/>
      <c r="B27" s="1273"/>
      <c r="C27" s="306" t="s">
        <v>925</v>
      </c>
      <c r="D27" s="299"/>
      <c r="E27" s="301"/>
      <c r="F27" s="306" t="s">
        <v>926</v>
      </c>
      <c r="G27" s="299"/>
      <c r="H27" s="301"/>
      <c r="I27" s="301"/>
      <c r="J27" s="301"/>
      <c r="K27" s="301"/>
      <c r="L27" s="301"/>
      <c r="M27" s="302"/>
    </row>
    <row r="28" spans="1:13" ht="15.75" customHeight="1">
      <c r="A28" s="1241"/>
      <c r="B28" s="1238"/>
      <c r="C28" s="298"/>
      <c r="D28" s="298"/>
      <c r="E28" s="298"/>
      <c r="F28" s="298"/>
      <c r="G28" s="298"/>
      <c r="H28" s="298"/>
      <c r="I28" s="298"/>
      <c r="J28" s="298"/>
      <c r="K28" s="298"/>
      <c r="L28" s="298"/>
      <c r="M28" s="299"/>
    </row>
    <row r="29" spans="1:13" ht="15.75" customHeight="1">
      <c r="A29" s="1241"/>
      <c r="B29" s="307" t="s">
        <v>928</v>
      </c>
      <c r="C29" s="301"/>
      <c r="D29" s="298"/>
      <c r="E29" s="301"/>
      <c r="F29" s="301"/>
      <c r="G29" s="298"/>
      <c r="H29" s="301"/>
      <c r="I29" s="301"/>
      <c r="J29" s="298"/>
      <c r="K29" s="298"/>
      <c r="L29" s="298"/>
      <c r="M29" s="302"/>
    </row>
    <row r="30" spans="1:13" ht="15.75" customHeight="1">
      <c r="A30" s="1241"/>
      <c r="B30" s="308"/>
      <c r="C30" s="306" t="s">
        <v>929</v>
      </c>
      <c r="D30" s="309">
        <v>0</v>
      </c>
      <c r="E30" s="301"/>
      <c r="F30" s="247" t="s">
        <v>930</v>
      </c>
      <c r="G30" s="237" t="s">
        <v>449</v>
      </c>
      <c r="H30" s="301"/>
      <c r="I30" s="306" t="s">
        <v>931</v>
      </c>
      <c r="J30" s="1281" t="s">
        <v>449</v>
      </c>
      <c r="K30" s="1180"/>
      <c r="L30" s="1181"/>
      <c r="M30" s="302"/>
    </row>
    <row r="31" spans="1:13" ht="15.75" customHeight="1">
      <c r="A31" s="1241"/>
      <c r="B31" s="310"/>
      <c r="C31" s="298"/>
      <c r="D31" s="298"/>
      <c r="E31" s="298"/>
      <c r="F31" s="298"/>
      <c r="G31" s="298"/>
      <c r="H31" s="298"/>
      <c r="I31" s="298"/>
      <c r="J31" s="298"/>
      <c r="K31" s="298"/>
      <c r="L31" s="298"/>
      <c r="M31" s="299"/>
    </row>
    <row r="32" spans="1:13" ht="15.75" customHeight="1">
      <c r="A32" s="1241"/>
      <c r="B32" s="1272" t="s">
        <v>933</v>
      </c>
      <c r="C32" s="311"/>
      <c r="D32" s="312"/>
      <c r="E32" s="311"/>
      <c r="F32" s="311"/>
      <c r="G32" s="312"/>
      <c r="H32" s="311"/>
      <c r="I32" s="311"/>
      <c r="J32" s="311"/>
      <c r="K32" s="311"/>
      <c r="L32" s="301"/>
      <c r="M32" s="302"/>
    </row>
    <row r="33" spans="1:13" ht="15.75" customHeight="1">
      <c r="A33" s="1241"/>
      <c r="B33" s="1273"/>
      <c r="C33" s="263" t="s">
        <v>934</v>
      </c>
      <c r="D33" s="313">
        <v>2024</v>
      </c>
      <c r="E33" s="311"/>
      <c r="F33" s="263" t="s">
        <v>935</v>
      </c>
      <c r="G33" s="314" t="s">
        <v>1007</v>
      </c>
      <c r="H33" s="311"/>
      <c r="I33" s="301"/>
      <c r="J33" s="311"/>
      <c r="K33" s="311"/>
      <c r="L33" s="301"/>
      <c r="M33" s="302"/>
    </row>
    <row r="34" spans="1:13" ht="15.75" customHeight="1">
      <c r="A34" s="1241"/>
      <c r="B34" s="1238"/>
      <c r="C34" s="298"/>
      <c r="D34" s="315"/>
      <c r="E34" s="312"/>
      <c r="F34" s="298"/>
      <c r="G34" s="312"/>
      <c r="H34" s="312"/>
      <c r="I34" s="298"/>
      <c r="J34" s="312"/>
      <c r="K34" s="312"/>
      <c r="L34" s="298"/>
      <c r="M34" s="299"/>
    </row>
    <row r="35" spans="1:13" ht="15.75" customHeight="1">
      <c r="A35" s="1241"/>
      <c r="B35" s="1272" t="s">
        <v>937</v>
      </c>
      <c r="C35" s="301"/>
      <c r="D35" s="301"/>
      <c r="E35" s="301"/>
      <c r="F35" s="301"/>
      <c r="G35" s="301"/>
      <c r="H35" s="301"/>
      <c r="I35" s="301"/>
      <c r="J35" s="301"/>
      <c r="K35" s="301"/>
      <c r="L35" s="301"/>
      <c r="M35" s="302"/>
    </row>
    <row r="36" spans="1:13" ht="15.75" customHeight="1">
      <c r="A36" s="1241"/>
      <c r="B36" s="1273"/>
      <c r="C36" s="301"/>
      <c r="D36" s="249" t="s">
        <v>938</v>
      </c>
      <c r="E36" s="298"/>
      <c r="F36" s="249" t="s">
        <v>939</v>
      </c>
      <c r="G36" s="298"/>
      <c r="H36" s="249" t="s">
        <v>940</v>
      </c>
      <c r="I36" s="298"/>
      <c r="J36" s="249" t="s">
        <v>941</v>
      </c>
      <c r="K36" s="298"/>
      <c r="L36" s="249" t="s">
        <v>942</v>
      </c>
      <c r="M36" s="299"/>
    </row>
    <row r="37" spans="1:13" ht="15.75" customHeight="1">
      <c r="A37" s="1241"/>
      <c r="B37" s="1273"/>
      <c r="C37" s="302"/>
      <c r="D37" s="281">
        <v>0.05</v>
      </c>
      <c r="E37" s="258">
        <v>2024</v>
      </c>
      <c r="F37" s="281">
        <v>0.05</v>
      </c>
      <c r="G37" s="258">
        <v>2025</v>
      </c>
      <c r="H37" s="281">
        <v>0.05</v>
      </c>
      <c r="I37" s="258">
        <v>2026</v>
      </c>
      <c r="J37" s="281">
        <v>0.05</v>
      </c>
      <c r="K37" s="258">
        <v>2027</v>
      </c>
      <c r="L37" s="281">
        <v>0.05</v>
      </c>
      <c r="M37" s="258">
        <v>2028</v>
      </c>
    </row>
    <row r="38" spans="1:13" ht="15.75" customHeight="1">
      <c r="A38" s="1241"/>
      <c r="B38" s="1273"/>
      <c r="C38" s="301"/>
      <c r="D38" s="249" t="s">
        <v>943</v>
      </c>
      <c r="E38" s="298"/>
      <c r="F38" s="249" t="s">
        <v>944</v>
      </c>
      <c r="G38" s="298"/>
      <c r="H38" s="249" t="s">
        <v>945</v>
      </c>
      <c r="I38" s="298"/>
      <c r="J38" s="249" t="s">
        <v>946</v>
      </c>
      <c r="K38" s="298"/>
      <c r="L38" s="249" t="s">
        <v>947</v>
      </c>
      <c r="M38" s="299"/>
    </row>
    <row r="39" spans="1:13" ht="15.75" customHeight="1">
      <c r="A39" s="1241"/>
      <c r="B39" s="1273"/>
      <c r="C39" s="302"/>
      <c r="D39" s="281">
        <v>0.05</v>
      </c>
      <c r="E39" s="258">
        <v>2029</v>
      </c>
      <c r="F39" s="281">
        <v>0.05</v>
      </c>
      <c r="G39" s="258">
        <v>2030</v>
      </c>
      <c r="H39" s="281">
        <v>0.05</v>
      </c>
      <c r="I39" s="258">
        <v>2031</v>
      </c>
      <c r="J39" s="281">
        <v>0.05</v>
      </c>
      <c r="K39" s="258">
        <v>2032</v>
      </c>
      <c r="L39" s="281">
        <v>0.05</v>
      </c>
      <c r="M39" s="258">
        <v>2033</v>
      </c>
    </row>
    <row r="40" spans="1:13" ht="15.75" customHeight="1">
      <c r="A40" s="1241"/>
      <c r="B40" s="1273"/>
      <c r="C40" s="301"/>
      <c r="D40" s="249" t="s">
        <v>948</v>
      </c>
      <c r="E40" s="298"/>
      <c r="F40" s="249" t="s">
        <v>957</v>
      </c>
      <c r="G40" s="298"/>
      <c r="H40" s="301"/>
      <c r="I40" s="301"/>
      <c r="J40" s="301"/>
      <c r="K40" s="301"/>
      <c r="L40" s="301"/>
      <c r="M40" s="301"/>
    </row>
    <row r="41" spans="1:13" ht="15.75" customHeight="1">
      <c r="A41" s="1241"/>
      <c r="B41" s="1273"/>
      <c r="C41" s="302"/>
      <c r="D41" s="281">
        <v>0.05</v>
      </c>
      <c r="E41" s="249">
        <v>2034</v>
      </c>
      <c r="F41" s="1282">
        <v>0.55000000000000004</v>
      </c>
      <c r="G41" s="1181"/>
      <c r="H41" s="316"/>
      <c r="I41" s="301"/>
      <c r="J41" s="316"/>
      <c r="K41" s="301"/>
      <c r="L41" s="316"/>
      <c r="M41" s="301"/>
    </row>
    <row r="42" spans="1:13" ht="15.75" customHeight="1">
      <c r="A42" s="1241"/>
      <c r="B42" s="1273"/>
      <c r="C42" s="301"/>
      <c r="D42" s="301"/>
      <c r="E42" s="301"/>
      <c r="F42" s="301"/>
      <c r="G42" s="301"/>
      <c r="H42" s="316"/>
      <c r="I42" s="301"/>
      <c r="J42" s="316"/>
      <c r="K42" s="301"/>
      <c r="L42" s="316"/>
      <c r="M42" s="302"/>
    </row>
    <row r="43" spans="1:13" ht="15.75" customHeight="1">
      <c r="A43" s="1241"/>
      <c r="B43" s="1273"/>
      <c r="C43" s="301"/>
      <c r="D43" s="301"/>
      <c r="E43" s="301"/>
      <c r="F43" s="1283"/>
      <c r="G43" s="1252"/>
      <c r="H43" s="1283"/>
      <c r="I43" s="1252"/>
      <c r="J43" s="316"/>
      <c r="K43" s="301"/>
      <c r="L43" s="316"/>
      <c r="M43" s="302"/>
    </row>
    <row r="44" spans="1:13" ht="15.75" customHeight="1">
      <c r="A44" s="1241"/>
      <c r="B44" s="1238"/>
      <c r="C44" s="298"/>
      <c r="D44" s="317"/>
      <c r="E44" s="298"/>
      <c r="F44" s="317"/>
      <c r="G44" s="298"/>
      <c r="H44" s="317"/>
      <c r="I44" s="298"/>
      <c r="J44" s="317"/>
      <c r="K44" s="298"/>
      <c r="L44" s="317"/>
      <c r="M44" s="299"/>
    </row>
    <row r="45" spans="1:13" ht="18" customHeight="1">
      <c r="A45" s="1241"/>
      <c r="B45" s="1272" t="s">
        <v>958</v>
      </c>
      <c r="C45" s="301"/>
      <c r="D45" s="301"/>
      <c r="E45" s="301"/>
      <c r="F45" s="301"/>
      <c r="G45" s="298"/>
      <c r="H45" s="298"/>
      <c r="I45" s="298"/>
      <c r="J45" s="298"/>
      <c r="K45" s="301"/>
      <c r="L45" s="298"/>
      <c r="M45" s="299"/>
    </row>
    <row r="46" spans="1:13" ht="15.75" customHeight="1">
      <c r="A46" s="1241"/>
      <c r="B46" s="1273"/>
      <c r="C46" s="301"/>
      <c r="D46" s="283" t="s">
        <v>93</v>
      </c>
      <c r="E46" s="283" t="s">
        <v>95</v>
      </c>
      <c r="F46" s="1265" t="s">
        <v>959</v>
      </c>
      <c r="G46" s="1251" t="s">
        <v>105</v>
      </c>
      <c r="H46" s="1252"/>
      <c r="I46" s="1252"/>
      <c r="J46" s="1260"/>
      <c r="K46" s="247" t="s">
        <v>960</v>
      </c>
      <c r="L46" s="1287" t="s">
        <v>1008</v>
      </c>
      <c r="M46" s="1273"/>
    </row>
    <row r="47" spans="1:13" ht="15.75" customHeight="1">
      <c r="A47" s="1241"/>
      <c r="B47" s="1273"/>
      <c r="C47" s="302"/>
      <c r="D47" s="258" t="s">
        <v>918</v>
      </c>
      <c r="E47" s="299"/>
      <c r="F47" s="1260"/>
      <c r="G47" s="1180"/>
      <c r="H47" s="1180"/>
      <c r="I47" s="1180"/>
      <c r="J47" s="1181"/>
      <c r="K47" s="302"/>
      <c r="L47" s="1180"/>
      <c r="M47" s="1238"/>
    </row>
    <row r="48" spans="1:13" ht="15.75" customHeight="1">
      <c r="A48" s="1241"/>
      <c r="B48" s="1238"/>
      <c r="C48" s="298"/>
      <c r="D48" s="298"/>
      <c r="E48" s="298"/>
      <c r="F48" s="298"/>
      <c r="G48" s="298"/>
      <c r="H48" s="298"/>
      <c r="I48" s="298"/>
      <c r="J48" s="298"/>
      <c r="K48" s="298"/>
      <c r="L48" s="298"/>
      <c r="M48" s="299"/>
    </row>
    <row r="49" spans="1:13" ht="15.75" customHeight="1">
      <c r="A49" s="1241"/>
      <c r="B49" s="297" t="s">
        <v>961</v>
      </c>
      <c r="C49" s="1281" t="s">
        <v>1009</v>
      </c>
      <c r="D49" s="1180"/>
      <c r="E49" s="1180"/>
      <c r="F49" s="1180"/>
      <c r="G49" s="1180"/>
      <c r="H49" s="1180"/>
      <c r="I49" s="1180"/>
      <c r="J49" s="1180"/>
      <c r="K49" s="1180"/>
      <c r="L49" s="1180"/>
      <c r="M49" s="1181"/>
    </row>
    <row r="50" spans="1:13" ht="15.75" customHeight="1">
      <c r="A50" s="1241"/>
      <c r="B50" s="297" t="s">
        <v>996</v>
      </c>
      <c r="C50" s="1281" t="s">
        <v>1010</v>
      </c>
      <c r="D50" s="1180"/>
      <c r="E50" s="1180"/>
      <c r="F50" s="1180"/>
      <c r="G50" s="1180"/>
      <c r="H50" s="1180"/>
      <c r="I50" s="1180"/>
      <c r="J50" s="1180"/>
      <c r="K50" s="1180"/>
      <c r="L50" s="1180"/>
      <c r="M50" s="1181"/>
    </row>
    <row r="51" spans="1:13" ht="15.75" customHeight="1">
      <c r="A51" s="1241"/>
      <c r="B51" s="297" t="s">
        <v>965</v>
      </c>
      <c r="C51" s="1253">
        <v>60</v>
      </c>
      <c r="D51" s="1180"/>
      <c r="E51" s="1180"/>
      <c r="F51" s="1180"/>
      <c r="G51" s="1180"/>
      <c r="H51" s="1180"/>
      <c r="I51" s="1180"/>
      <c r="J51" s="1180"/>
      <c r="K51" s="1180"/>
      <c r="L51" s="1180"/>
      <c r="M51" s="1181"/>
    </row>
    <row r="52" spans="1:13" ht="15.75" customHeight="1">
      <c r="A52" s="1241"/>
      <c r="B52" s="297" t="s">
        <v>966</v>
      </c>
      <c r="C52" s="1253">
        <v>2024</v>
      </c>
      <c r="D52" s="1180"/>
      <c r="E52" s="1180"/>
      <c r="F52" s="1180"/>
      <c r="G52" s="1180"/>
      <c r="H52" s="1180"/>
      <c r="I52" s="1180"/>
      <c r="J52" s="1180"/>
      <c r="K52" s="1180"/>
      <c r="L52" s="1180"/>
      <c r="M52" s="1181"/>
    </row>
    <row r="53" spans="1:13" ht="15.75" customHeight="1">
      <c r="A53" s="1274" t="s">
        <v>250</v>
      </c>
      <c r="B53" s="318" t="s">
        <v>968</v>
      </c>
      <c r="C53" s="1253" t="s">
        <v>1011</v>
      </c>
      <c r="D53" s="1180"/>
      <c r="E53" s="1180"/>
      <c r="F53" s="1180"/>
      <c r="G53" s="1180"/>
      <c r="H53" s="1180"/>
      <c r="I53" s="1180"/>
      <c r="J53" s="1180"/>
      <c r="K53" s="1180"/>
      <c r="L53" s="1180"/>
      <c r="M53" s="1181"/>
    </row>
    <row r="54" spans="1:13" ht="15.75" customHeight="1">
      <c r="A54" s="1241"/>
      <c r="B54" s="318" t="s">
        <v>969</v>
      </c>
      <c r="C54" s="1253" t="s">
        <v>1012</v>
      </c>
      <c r="D54" s="1180"/>
      <c r="E54" s="1180"/>
      <c r="F54" s="1180"/>
      <c r="G54" s="1180"/>
      <c r="H54" s="1180"/>
      <c r="I54" s="1180"/>
      <c r="J54" s="1180"/>
      <c r="K54" s="1180"/>
      <c r="L54" s="1180"/>
      <c r="M54" s="1181"/>
    </row>
    <row r="55" spans="1:13" ht="15.75" customHeight="1">
      <c r="A55" s="1241"/>
      <c r="B55" s="318" t="s">
        <v>971</v>
      </c>
      <c r="C55" s="1253" t="s">
        <v>343</v>
      </c>
      <c r="D55" s="1180"/>
      <c r="E55" s="1180"/>
      <c r="F55" s="1180"/>
      <c r="G55" s="1180"/>
      <c r="H55" s="1180"/>
      <c r="I55" s="1180"/>
      <c r="J55" s="1180"/>
      <c r="K55" s="1180"/>
      <c r="L55" s="1180"/>
      <c r="M55" s="1181"/>
    </row>
    <row r="56" spans="1:13" ht="15.75" customHeight="1">
      <c r="A56" s="1241"/>
      <c r="B56" s="318" t="s">
        <v>972</v>
      </c>
      <c r="C56" s="1253" t="s">
        <v>1013</v>
      </c>
      <c r="D56" s="1180"/>
      <c r="E56" s="1180"/>
      <c r="F56" s="1180"/>
      <c r="G56" s="1180"/>
      <c r="H56" s="1180"/>
      <c r="I56" s="1180"/>
      <c r="J56" s="1180"/>
      <c r="K56" s="1180"/>
      <c r="L56" s="1180"/>
      <c r="M56" s="1181"/>
    </row>
    <row r="57" spans="1:13" ht="15.75" customHeight="1">
      <c r="A57" s="1241"/>
      <c r="B57" s="318" t="s">
        <v>973</v>
      </c>
      <c r="C57" s="1288" t="s">
        <v>1014</v>
      </c>
      <c r="D57" s="1180"/>
      <c r="E57" s="1180"/>
      <c r="F57" s="1180"/>
      <c r="G57" s="1180"/>
      <c r="H57" s="1180"/>
      <c r="I57" s="1180"/>
      <c r="J57" s="1180"/>
      <c r="K57" s="1180"/>
      <c r="L57" s="1180"/>
      <c r="M57" s="1181"/>
    </row>
    <row r="58" spans="1:13" ht="15.75" customHeight="1">
      <c r="A58" s="1243"/>
      <c r="B58" s="318" t="s">
        <v>974</v>
      </c>
      <c r="C58" s="1253" t="s">
        <v>360</v>
      </c>
      <c r="D58" s="1180"/>
      <c r="E58" s="1180"/>
      <c r="F58" s="1180"/>
      <c r="G58" s="1180"/>
      <c r="H58" s="1180"/>
      <c r="I58" s="1180"/>
      <c r="J58" s="1180"/>
      <c r="K58" s="1180"/>
      <c r="L58" s="1180"/>
      <c r="M58" s="1181"/>
    </row>
    <row r="59" spans="1:13" ht="15.75" customHeight="1">
      <c r="A59" s="1274" t="s">
        <v>976</v>
      </c>
      <c r="B59" s="319" t="s">
        <v>977</v>
      </c>
      <c r="C59" s="1253" t="s">
        <v>1015</v>
      </c>
      <c r="D59" s="1180"/>
      <c r="E59" s="1180"/>
      <c r="F59" s="1180"/>
      <c r="G59" s="1180"/>
      <c r="H59" s="1180"/>
      <c r="I59" s="1180"/>
      <c r="J59" s="1180"/>
      <c r="K59" s="1180"/>
      <c r="L59" s="1180"/>
      <c r="M59" s="1181"/>
    </row>
    <row r="60" spans="1:13" ht="30" customHeight="1">
      <c r="A60" s="1241"/>
      <c r="B60" s="319" t="s">
        <v>979</v>
      </c>
      <c r="C60" s="1253" t="s">
        <v>980</v>
      </c>
      <c r="D60" s="1180"/>
      <c r="E60" s="1180"/>
      <c r="F60" s="1180"/>
      <c r="G60" s="1180"/>
      <c r="H60" s="1180"/>
      <c r="I60" s="1180"/>
      <c r="J60" s="1180"/>
      <c r="K60" s="1180"/>
      <c r="L60" s="1180"/>
      <c r="M60" s="1181"/>
    </row>
    <row r="61" spans="1:13" ht="30" customHeight="1">
      <c r="A61" s="1241"/>
      <c r="B61" s="320" t="s">
        <v>297</v>
      </c>
      <c r="C61" s="1253" t="s">
        <v>343</v>
      </c>
      <c r="D61" s="1180"/>
      <c r="E61" s="1180"/>
      <c r="F61" s="1180"/>
      <c r="G61" s="1180"/>
      <c r="H61" s="1180"/>
      <c r="I61" s="1180"/>
      <c r="J61" s="1180"/>
      <c r="K61" s="1180"/>
      <c r="L61" s="1180"/>
      <c r="M61" s="1181"/>
    </row>
    <row r="62" spans="1:13" ht="15.75" customHeight="1">
      <c r="A62" s="321" t="s">
        <v>254</v>
      </c>
      <c r="B62" s="322"/>
      <c r="C62" s="1284"/>
      <c r="D62" s="1285"/>
      <c r="E62" s="1285"/>
      <c r="F62" s="1285"/>
      <c r="G62" s="1285"/>
      <c r="H62" s="1285"/>
      <c r="I62" s="1285"/>
      <c r="J62" s="1285"/>
      <c r="K62" s="1285"/>
      <c r="L62" s="1285"/>
      <c r="M62" s="1286"/>
    </row>
  </sheetData>
  <mergeCells count="54">
    <mergeCell ref="A53:A58"/>
    <mergeCell ref="A59:A61"/>
    <mergeCell ref="C58:M58"/>
    <mergeCell ref="C59:M59"/>
    <mergeCell ref="C60:M60"/>
    <mergeCell ref="C61:M61"/>
    <mergeCell ref="C62:M62"/>
    <mergeCell ref="F46:F47"/>
    <mergeCell ref="L46:M47"/>
    <mergeCell ref="C55:M55"/>
    <mergeCell ref="C56:M56"/>
    <mergeCell ref="C57:M57"/>
    <mergeCell ref="G46:J47"/>
    <mergeCell ref="C49:M49"/>
    <mergeCell ref="C50:M50"/>
    <mergeCell ref="C51:M51"/>
    <mergeCell ref="C52:M52"/>
    <mergeCell ref="C53:M53"/>
    <mergeCell ref="C54:M54"/>
    <mergeCell ref="G22:H22"/>
    <mergeCell ref="J30:L30"/>
    <mergeCell ref="F41:G41"/>
    <mergeCell ref="F43:G43"/>
    <mergeCell ref="H43:I43"/>
    <mergeCell ref="C14:D14"/>
    <mergeCell ref="F14:M14"/>
    <mergeCell ref="C15:M15"/>
    <mergeCell ref="C16:M16"/>
    <mergeCell ref="C17:M17"/>
    <mergeCell ref="C10:G10"/>
    <mergeCell ref="I10:J10"/>
    <mergeCell ref="C11:M11"/>
    <mergeCell ref="C12:M12"/>
    <mergeCell ref="C13:M13"/>
    <mergeCell ref="C6:M6"/>
    <mergeCell ref="I7:M7"/>
    <mergeCell ref="D4:E4"/>
    <mergeCell ref="C7:D7"/>
    <mergeCell ref="C9:G9"/>
    <mergeCell ref="I9:J9"/>
    <mergeCell ref="C2:M2"/>
    <mergeCell ref="C3:M3"/>
    <mergeCell ref="F4:G4"/>
    <mergeCell ref="H4:M4"/>
    <mergeCell ref="C5:M5"/>
    <mergeCell ref="B35:B44"/>
    <mergeCell ref="B45:B48"/>
    <mergeCell ref="A2:A15"/>
    <mergeCell ref="B8:B10"/>
    <mergeCell ref="B14:B15"/>
    <mergeCell ref="A16:A52"/>
    <mergeCell ref="B18:B24"/>
    <mergeCell ref="B25:B28"/>
    <mergeCell ref="B32:B34"/>
  </mergeCells>
  <dataValidations count="1">
    <dataValidation type="list" allowBlank="1" showErrorMessage="1" sqref="I7" xr:uid="{00000000-0002-0000-0600-000003000000}">
      <formula1>INDIRECT($C$7)</formula1>
    </dataValidation>
  </dataValidations>
  <hyperlinks>
    <hyperlink ref="B2" location="null!A1" display="Nombre del indicador" xr:uid="{00000000-0004-0000-0600-000000000000}"/>
    <hyperlink ref="C57" r:id="rId1" xr:uid="{00000000-0004-0000-06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600-000000000000}">
          <x14:formula1>
            <xm:f>Desplegables!$I$4:$I$18</xm:f>
          </x14:formula1>
          <xm:sqref>C7</xm:sqref>
        </x14:dataValidation>
        <x14:dataValidation type="list" allowBlank="1" showErrorMessage="1" xr:uid="{00000000-0002-0000-0600-000001000000}">
          <x14:formula1>
            <xm:f>Desplegables!$L$24:$L$39</xm:f>
          </x14:formula1>
          <xm:sqref>C14</xm:sqref>
        </x14:dataValidation>
        <x14:dataValidation type="list" allowBlank="1" showErrorMessage="1" xr:uid="{00000000-0002-0000-0600-000002000000}">
          <x14:formula1>
            <xm:f>Desplegables!$B$45:$B$46</xm:f>
          </x14:formula1>
          <xm:sqref>C4</xm:sqref>
        </x14:dataValidation>
        <x14:dataValidation type="list" allowBlank="1" showErrorMessage="1" xr:uid="{00000000-0002-0000-0600-000004000000}">
          <x14:formula1>
            <xm:f>Desplegables!$B$50:$B$52</xm:f>
          </x14:formula1>
          <xm:sqref>G46</xm:sqref>
        </x14:dataValidation>
      </x14:dataValidation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1459" t="s">
        <v>1687</v>
      </c>
      <c r="C1" s="1460"/>
      <c r="D1" s="1460"/>
      <c r="E1" s="230"/>
      <c r="F1" s="230"/>
      <c r="G1" s="230"/>
      <c r="H1" s="230"/>
      <c r="I1" s="230"/>
      <c r="J1" s="230"/>
      <c r="K1" s="230"/>
      <c r="L1" s="230"/>
      <c r="M1" s="231"/>
    </row>
    <row r="2" spans="1:13" ht="15.75" customHeight="1">
      <c r="A2" s="1242" t="s">
        <v>890</v>
      </c>
      <c r="B2" s="233" t="s">
        <v>891</v>
      </c>
      <c r="C2" s="1261" t="s">
        <v>769</v>
      </c>
      <c r="D2" s="1175"/>
      <c r="E2" s="1175"/>
      <c r="F2" s="1175"/>
      <c r="G2" s="1175"/>
      <c r="H2" s="1175"/>
      <c r="I2" s="1175"/>
      <c r="J2" s="1175"/>
      <c r="K2" s="1175"/>
      <c r="L2" s="1175"/>
      <c r="M2" s="1188"/>
    </row>
    <row r="3" spans="1:13" ht="15.75" customHeight="1">
      <c r="A3" s="1241"/>
      <c r="B3" s="235" t="s">
        <v>982</v>
      </c>
      <c r="C3" s="1261" t="s">
        <v>1688</v>
      </c>
      <c r="D3" s="1175"/>
      <c r="E3" s="1175"/>
      <c r="F3" s="1175"/>
      <c r="G3" s="1175"/>
      <c r="H3" s="1175"/>
      <c r="I3" s="1175"/>
      <c r="J3" s="1175"/>
      <c r="K3" s="1175"/>
      <c r="L3" s="1175"/>
      <c r="M3" s="1188"/>
    </row>
    <row r="4" spans="1:13" ht="15.75" customHeight="1">
      <c r="A4" s="1241"/>
      <c r="B4" s="236" t="s">
        <v>293</v>
      </c>
      <c r="C4" s="224" t="s">
        <v>93</v>
      </c>
      <c r="D4" s="224"/>
      <c r="E4" s="237"/>
      <c r="F4" s="1267" t="s">
        <v>896</v>
      </c>
      <c r="G4" s="1188"/>
      <c r="H4" s="238">
        <v>158</v>
      </c>
      <c r="I4" s="239"/>
      <c r="J4" s="239"/>
      <c r="K4" s="239"/>
      <c r="L4" s="239"/>
      <c r="M4" s="238"/>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1127</v>
      </c>
      <c r="D6" s="1175"/>
      <c r="E6" s="1175"/>
      <c r="F6" s="1175"/>
      <c r="G6" s="1175"/>
      <c r="H6" s="1175"/>
      <c r="I6" s="1175"/>
      <c r="J6" s="1175"/>
      <c r="K6" s="1175"/>
      <c r="L6" s="1175"/>
      <c r="M6" s="1188"/>
    </row>
    <row r="7" spans="1:13" ht="15.75" customHeight="1">
      <c r="A7" s="1241"/>
      <c r="B7" s="235" t="s">
        <v>902</v>
      </c>
      <c r="C7" s="1261" t="s">
        <v>35</v>
      </c>
      <c r="D7" s="1175"/>
      <c r="E7" s="1175"/>
      <c r="F7" s="1175"/>
      <c r="G7" s="1188"/>
      <c r="H7" s="243" t="s">
        <v>297</v>
      </c>
      <c r="I7" s="1269" t="s">
        <v>64</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0" t="s">
        <v>904</v>
      </c>
      <c r="D9" s="1180"/>
      <c r="E9" s="202"/>
      <c r="F9" s="1253"/>
      <c r="G9" s="1180"/>
      <c r="H9" s="202"/>
      <c r="I9" s="1253"/>
      <c r="J9" s="1180"/>
      <c r="K9" s="202"/>
      <c r="L9" s="232"/>
      <c r="M9" s="247"/>
    </row>
    <row r="10" spans="1:13" ht="15.75" customHeight="1">
      <c r="A10" s="1241"/>
      <c r="B10" s="1246"/>
      <c r="C10" s="1250" t="s">
        <v>297</v>
      </c>
      <c r="D10" s="1180"/>
      <c r="E10" s="249"/>
      <c r="F10" s="1253" t="s">
        <v>297</v>
      </c>
      <c r="G10" s="1180"/>
      <c r="H10" s="249"/>
      <c r="I10" s="1253" t="s">
        <v>297</v>
      </c>
      <c r="J10" s="1180"/>
      <c r="K10" s="249"/>
      <c r="L10" s="250"/>
      <c r="M10" s="237"/>
    </row>
    <row r="11" spans="1:13" ht="15.75" customHeight="1">
      <c r="A11" s="1241"/>
      <c r="B11" s="235" t="s">
        <v>905</v>
      </c>
      <c r="C11" s="1257" t="s">
        <v>1689</v>
      </c>
      <c r="D11" s="1175"/>
      <c r="E11" s="1175"/>
      <c r="F11" s="1175"/>
      <c r="G11" s="1175"/>
      <c r="H11" s="1175"/>
      <c r="I11" s="1175"/>
      <c r="J11" s="1175"/>
      <c r="K11" s="1175"/>
      <c r="L11" s="1175"/>
      <c r="M11" s="1188"/>
    </row>
    <row r="12" spans="1:13" ht="15.75" customHeight="1">
      <c r="A12" s="1241"/>
      <c r="B12" s="235" t="s">
        <v>985</v>
      </c>
      <c r="C12" s="1257" t="s">
        <v>1690</v>
      </c>
      <c r="D12" s="1175"/>
      <c r="E12" s="1175"/>
      <c r="F12" s="1175"/>
      <c r="G12" s="1175"/>
      <c r="H12" s="1175"/>
      <c r="I12" s="1175"/>
      <c r="J12" s="1175"/>
      <c r="K12" s="1175"/>
      <c r="L12" s="1175"/>
      <c r="M12" s="1188"/>
    </row>
    <row r="13" spans="1:13" ht="15.75" customHeight="1">
      <c r="A13" s="1241"/>
      <c r="B13" s="235" t="s">
        <v>987</v>
      </c>
      <c r="C13" s="1261" t="s">
        <v>1691</v>
      </c>
      <c r="D13" s="1175"/>
      <c r="E13" s="1175"/>
      <c r="F13" s="1175"/>
      <c r="G13" s="1175"/>
      <c r="H13" s="1175"/>
      <c r="I13" s="1175"/>
      <c r="J13" s="1175"/>
      <c r="K13" s="1175"/>
      <c r="L13" s="1175"/>
      <c r="M13" s="1188"/>
    </row>
    <row r="14" spans="1:13" ht="15.75" customHeight="1">
      <c r="A14" s="1241"/>
      <c r="B14" s="1244" t="s">
        <v>989</v>
      </c>
      <c r="C14" s="1258" t="s">
        <v>72</v>
      </c>
      <c r="D14" s="1175"/>
      <c r="E14" s="252" t="s">
        <v>108</v>
      </c>
      <c r="F14" s="1261" t="s">
        <v>771</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61" t="s">
        <v>1692</v>
      </c>
      <c r="D16" s="1175"/>
      <c r="E16" s="1175"/>
      <c r="F16" s="1175"/>
      <c r="G16" s="1175"/>
      <c r="H16" s="1175"/>
      <c r="I16" s="1175"/>
      <c r="J16" s="1175"/>
      <c r="K16" s="1175"/>
      <c r="L16" s="1175"/>
      <c r="M16" s="1188"/>
    </row>
    <row r="17" spans="1:13" ht="15.75" customHeight="1">
      <c r="A17" s="1241"/>
      <c r="B17" s="235" t="s">
        <v>990</v>
      </c>
      <c r="C17" s="1258" t="s">
        <v>770</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655"/>
      <c r="E20" s="210" t="s">
        <v>910</v>
      </c>
      <c r="F20" s="655"/>
      <c r="G20" s="210" t="s">
        <v>911</v>
      </c>
      <c r="H20" s="655"/>
      <c r="I20" s="210" t="s">
        <v>912</v>
      </c>
      <c r="J20" s="655"/>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1315" t="s">
        <v>1023</v>
      </c>
      <c r="G23" s="1180"/>
      <c r="H23" s="1180"/>
      <c r="I23" s="1180"/>
      <c r="J23" s="1180"/>
      <c r="K23" s="1180"/>
      <c r="L23" s="1180"/>
      <c r="M23" s="1181"/>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19</v>
      </c>
      <c r="E30" s="202"/>
      <c r="F30" s="210" t="s">
        <v>930</v>
      </c>
      <c r="G30" s="438">
        <v>2022</v>
      </c>
      <c r="H30" s="202"/>
      <c r="I30" s="210" t="s">
        <v>931</v>
      </c>
      <c r="J30" s="1261" t="s">
        <v>1693</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439">
        <v>2023</v>
      </c>
      <c r="E33" s="200"/>
      <c r="F33" s="202" t="s">
        <v>935</v>
      </c>
      <c r="G33" s="440" t="s">
        <v>936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60">
        <v>2023</v>
      </c>
      <c r="E37" s="276">
        <v>15</v>
      </c>
      <c r="F37" s="276">
        <v>2024</v>
      </c>
      <c r="G37" s="276">
        <v>19</v>
      </c>
      <c r="H37" s="276">
        <v>2025</v>
      </c>
      <c r="I37" s="276">
        <v>19</v>
      </c>
      <c r="J37" s="276">
        <v>2026</v>
      </c>
      <c r="K37" s="276">
        <v>19</v>
      </c>
      <c r="L37" s="276">
        <v>2027</v>
      </c>
      <c r="M37" s="276">
        <v>19</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60">
        <v>2028</v>
      </c>
      <c r="E39" s="276">
        <v>19</v>
      </c>
      <c r="F39" s="276">
        <v>2029</v>
      </c>
      <c r="G39" s="276">
        <v>19</v>
      </c>
      <c r="H39" s="276">
        <v>2030</v>
      </c>
      <c r="I39" s="276">
        <v>19</v>
      </c>
      <c r="J39" s="276">
        <v>2031</v>
      </c>
      <c r="K39" s="276">
        <v>19</v>
      </c>
      <c r="L39" s="276">
        <v>2032</v>
      </c>
      <c r="M39" s="276">
        <v>19</v>
      </c>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260">
        <v>2033</v>
      </c>
      <c r="E41" s="276">
        <v>19</v>
      </c>
      <c r="F41" s="276">
        <v>2034</v>
      </c>
      <c r="G41" s="276">
        <v>19</v>
      </c>
      <c r="H41" s="276">
        <v>2035</v>
      </c>
      <c r="I41" s="276">
        <v>19</v>
      </c>
      <c r="J41" s="276">
        <v>2036</v>
      </c>
      <c r="K41" s="276">
        <v>19</v>
      </c>
      <c r="L41" s="276">
        <v>2037</v>
      </c>
      <c r="M41" s="276">
        <v>19</v>
      </c>
    </row>
    <row r="42" spans="1:13" ht="15.75" customHeight="1">
      <c r="A42" s="1241"/>
      <c r="B42" s="1245"/>
      <c r="C42" s="255"/>
      <c r="D42" s="249" t="s">
        <v>953</v>
      </c>
      <c r="E42" s="249"/>
      <c r="F42" s="202" t="s">
        <v>954</v>
      </c>
      <c r="G42" s="202"/>
      <c r="H42" s="202" t="s">
        <v>955</v>
      </c>
      <c r="I42" s="202"/>
      <c r="J42" s="202" t="s">
        <v>956</v>
      </c>
      <c r="K42" s="202"/>
      <c r="L42" s="202" t="s">
        <v>957</v>
      </c>
      <c r="M42" s="263"/>
    </row>
    <row r="43" spans="1:13" ht="15.75" customHeight="1">
      <c r="A43" s="1241"/>
      <c r="B43" s="1245"/>
      <c r="C43" s="255"/>
      <c r="D43" s="257">
        <v>2038</v>
      </c>
      <c r="E43" s="276">
        <v>19</v>
      </c>
      <c r="F43" s="276">
        <v>2039</v>
      </c>
      <c r="G43" s="276">
        <v>19</v>
      </c>
      <c r="H43" s="276">
        <v>2040</v>
      </c>
      <c r="I43" s="276">
        <v>19</v>
      </c>
      <c r="J43" s="276"/>
      <c r="K43" s="276"/>
      <c r="L43" s="1258">
        <v>338</v>
      </c>
      <c r="M43" s="1188"/>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918</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235" t="s">
        <v>961</v>
      </c>
      <c r="C49" s="1261" t="s">
        <v>1694</v>
      </c>
      <c r="D49" s="1175"/>
      <c r="E49" s="1175"/>
      <c r="F49" s="1175"/>
      <c r="G49" s="1175"/>
      <c r="H49" s="1175"/>
      <c r="I49" s="1175"/>
      <c r="J49" s="1175"/>
      <c r="K49" s="1175"/>
      <c r="L49" s="1175"/>
      <c r="M49" s="1188"/>
    </row>
    <row r="50" spans="1:13" ht="15.75" customHeight="1">
      <c r="A50" s="1241"/>
      <c r="B50" s="235" t="s">
        <v>996</v>
      </c>
      <c r="C50" s="1261" t="s">
        <v>1695</v>
      </c>
      <c r="D50" s="1175"/>
      <c r="E50" s="1175"/>
      <c r="F50" s="1175"/>
      <c r="G50" s="1175"/>
      <c r="H50" s="1175"/>
      <c r="I50" s="1175"/>
      <c r="J50" s="1175"/>
      <c r="K50" s="1175"/>
      <c r="L50" s="1175"/>
      <c r="M50" s="1188"/>
    </row>
    <row r="51" spans="1:13" ht="15.75" customHeight="1">
      <c r="A51" s="1241"/>
      <c r="B51" s="235" t="s">
        <v>965</v>
      </c>
      <c r="C51" s="224">
        <v>30</v>
      </c>
      <c r="D51" s="239"/>
      <c r="E51" s="239"/>
      <c r="F51" s="239"/>
      <c r="G51" s="239"/>
      <c r="H51" s="239"/>
      <c r="I51" s="239"/>
      <c r="J51" s="239"/>
      <c r="K51" s="239"/>
      <c r="L51" s="239"/>
      <c r="M51" s="238"/>
    </row>
    <row r="52" spans="1:13" ht="15.75" customHeight="1">
      <c r="A52" s="1241"/>
      <c r="B52" s="235" t="s">
        <v>966</v>
      </c>
      <c r="C52" s="224">
        <v>2021</v>
      </c>
      <c r="D52" s="239"/>
      <c r="E52" s="239"/>
      <c r="F52" s="239"/>
      <c r="G52" s="239"/>
      <c r="H52" s="239"/>
      <c r="I52" s="239"/>
      <c r="J52" s="239"/>
      <c r="K52" s="239"/>
      <c r="L52" s="239"/>
      <c r="M52" s="238"/>
    </row>
    <row r="53" spans="1:13" ht="15.75" customHeight="1">
      <c r="A53" s="1242" t="s">
        <v>250</v>
      </c>
      <c r="B53" s="284" t="s">
        <v>968</v>
      </c>
      <c r="C53" s="1261" t="s">
        <v>442</v>
      </c>
      <c r="D53" s="1175"/>
      <c r="E53" s="1175"/>
      <c r="F53" s="1175"/>
      <c r="G53" s="1175"/>
      <c r="H53" s="1175"/>
      <c r="I53" s="1175"/>
      <c r="J53" s="1175"/>
      <c r="K53" s="1175"/>
      <c r="L53" s="1175"/>
      <c r="M53" s="1188"/>
    </row>
    <row r="54" spans="1:13" ht="15.75" customHeight="1">
      <c r="A54" s="1241"/>
      <c r="B54" s="284" t="s">
        <v>969</v>
      </c>
      <c r="C54" s="1261" t="s">
        <v>1134</v>
      </c>
      <c r="D54" s="1175"/>
      <c r="E54" s="1175"/>
      <c r="F54" s="1175"/>
      <c r="G54" s="1175"/>
      <c r="H54" s="1175"/>
      <c r="I54" s="1175"/>
      <c r="J54" s="1175"/>
      <c r="K54" s="1175"/>
      <c r="L54" s="1175"/>
      <c r="M54" s="1188"/>
    </row>
    <row r="55" spans="1:13" ht="15.75" customHeight="1">
      <c r="A55" s="1241"/>
      <c r="B55" s="284" t="s">
        <v>971</v>
      </c>
      <c r="C55" s="1261" t="s">
        <v>1135</v>
      </c>
      <c r="D55" s="1175"/>
      <c r="E55" s="1175"/>
      <c r="F55" s="1175"/>
      <c r="G55" s="1175"/>
      <c r="H55" s="1175"/>
      <c r="I55" s="1175"/>
      <c r="J55" s="1175"/>
      <c r="K55" s="1175"/>
      <c r="L55" s="1175"/>
      <c r="M55" s="1188"/>
    </row>
    <row r="56" spans="1:13" ht="15.75" customHeight="1">
      <c r="A56" s="1241"/>
      <c r="B56" s="285" t="s">
        <v>972</v>
      </c>
      <c r="C56" s="1261" t="s">
        <v>1136</v>
      </c>
      <c r="D56" s="1175"/>
      <c r="E56" s="1175"/>
      <c r="F56" s="1175"/>
      <c r="G56" s="1175"/>
      <c r="H56" s="1175"/>
      <c r="I56" s="1175"/>
      <c r="J56" s="1175"/>
      <c r="K56" s="1175"/>
      <c r="L56" s="1175"/>
      <c r="M56" s="1188"/>
    </row>
    <row r="57" spans="1:13" ht="15.75" customHeight="1">
      <c r="A57" s="1241"/>
      <c r="B57" s="284" t="s">
        <v>973</v>
      </c>
      <c r="C57" s="1261" t="s">
        <v>443</v>
      </c>
      <c r="D57" s="1175"/>
      <c r="E57" s="1175"/>
      <c r="F57" s="1175"/>
      <c r="G57" s="1175"/>
      <c r="H57" s="1175"/>
      <c r="I57" s="1175"/>
      <c r="J57" s="1175"/>
      <c r="K57" s="1175"/>
      <c r="L57" s="1175"/>
      <c r="M57" s="1188"/>
    </row>
    <row r="58" spans="1:13" ht="15.75" customHeight="1">
      <c r="A58" s="1243"/>
      <c r="B58" s="284" t="s">
        <v>974</v>
      </c>
      <c r="C58" s="1261">
        <v>3795750</v>
      </c>
      <c r="D58" s="1175"/>
      <c r="E58" s="1175"/>
      <c r="F58" s="1175"/>
      <c r="G58" s="1175"/>
      <c r="H58" s="1175"/>
      <c r="I58" s="1175"/>
      <c r="J58" s="1175"/>
      <c r="K58" s="1175"/>
      <c r="L58" s="1175"/>
      <c r="M58" s="1188"/>
    </row>
    <row r="59" spans="1:13" ht="15.75" customHeight="1">
      <c r="A59" s="1242" t="s">
        <v>976</v>
      </c>
      <c r="B59" s="286" t="s">
        <v>977</v>
      </c>
      <c r="C59" s="1261" t="s">
        <v>1696</v>
      </c>
      <c r="D59" s="1175"/>
      <c r="E59" s="1175"/>
      <c r="F59" s="1175"/>
      <c r="G59" s="1175"/>
      <c r="H59" s="1175"/>
      <c r="I59" s="1175"/>
      <c r="J59" s="1175"/>
      <c r="K59" s="1175"/>
      <c r="L59" s="1175"/>
      <c r="M59" s="1188"/>
    </row>
    <row r="60" spans="1:13" ht="30" customHeight="1">
      <c r="A60" s="1241"/>
      <c r="B60" s="286" t="s">
        <v>979</v>
      </c>
      <c r="C60" s="1261" t="s">
        <v>1051</v>
      </c>
      <c r="D60" s="1175"/>
      <c r="E60" s="1175"/>
      <c r="F60" s="1175"/>
      <c r="G60" s="1175"/>
      <c r="H60" s="1175"/>
      <c r="I60" s="1175"/>
      <c r="J60" s="1175"/>
      <c r="K60" s="1175"/>
      <c r="L60" s="1175"/>
      <c r="M60" s="1188"/>
    </row>
    <row r="61" spans="1:13" ht="30" customHeight="1">
      <c r="A61" s="1241"/>
      <c r="B61" s="287" t="s">
        <v>297</v>
      </c>
      <c r="C61" s="1261" t="s">
        <v>904</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1">
    <mergeCell ref="C62:M62"/>
    <mergeCell ref="F10:G10"/>
    <mergeCell ref="I10:J10"/>
    <mergeCell ref="C56:M56"/>
    <mergeCell ref="C57:M57"/>
    <mergeCell ref="C58:M58"/>
    <mergeCell ref="C59:M59"/>
    <mergeCell ref="C60:M60"/>
    <mergeCell ref="C54:M54"/>
    <mergeCell ref="C11:M11"/>
    <mergeCell ref="C12:M12"/>
    <mergeCell ref="C14:D14"/>
    <mergeCell ref="F14:M14"/>
    <mergeCell ref="C15:M15"/>
    <mergeCell ref="C6:M6"/>
    <mergeCell ref="C13:M13"/>
    <mergeCell ref="A16:A52"/>
    <mergeCell ref="A53:A58"/>
    <mergeCell ref="A59:A61"/>
    <mergeCell ref="A2:A15"/>
    <mergeCell ref="B14:B15"/>
    <mergeCell ref="B18:B24"/>
    <mergeCell ref="B25:B28"/>
    <mergeCell ref="B32:B34"/>
    <mergeCell ref="B35:B44"/>
    <mergeCell ref="B45:B48"/>
    <mergeCell ref="C61:M61"/>
    <mergeCell ref="C7:G7"/>
    <mergeCell ref="I7:M7"/>
    <mergeCell ref="B8:B10"/>
    <mergeCell ref="B1:D1"/>
    <mergeCell ref="C2:M2"/>
    <mergeCell ref="C3:M3"/>
    <mergeCell ref="F4:G4"/>
    <mergeCell ref="C5:M5"/>
    <mergeCell ref="C9:D9"/>
    <mergeCell ref="C10:D10"/>
    <mergeCell ref="F9:G9"/>
    <mergeCell ref="I9:J9"/>
    <mergeCell ref="C55:M55"/>
    <mergeCell ref="L43:M43"/>
    <mergeCell ref="F46:F47"/>
    <mergeCell ref="G46:J47"/>
    <mergeCell ref="L46:M47"/>
    <mergeCell ref="C49:M49"/>
    <mergeCell ref="C50:M50"/>
    <mergeCell ref="C53:M53"/>
    <mergeCell ref="C16:M16"/>
    <mergeCell ref="C17:M17"/>
    <mergeCell ref="F23:M23"/>
    <mergeCell ref="J30:L30"/>
  </mergeCells>
  <dataValidations count="1">
    <dataValidation type="list" allowBlank="1" showErrorMessage="1" sqref="I7" xr:uid="{00000000-0002-0000-4500-000000000000}">
      <formula1>INDIRECT($C$7)</formula1>
    </dataValidation>
  </dataValidations>
  <hyperlinks>
    <hyperlink ref="B2" location="'Plan de acción'!A1" display="Nombre del indicador" xr:uid="{00000000-0004-0000-4500-000000000000}"/>
  </hyperlinks>
  <pageMargins left="0.7" right="0.7" top="0.75" bottom="0.75" header="0" footer="0"/>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1697</v>
      </c>
      <c r="C1" s="230"/>
      <c r="D1" s="230"/>
      <c r="E1" s="230"/>
      <c r="F1" s="230"/>
      <c r="G1" s="230"/>
      <c r="H1" s="230"/>
      <c r="I1" s="230"/>
      <c r="J1" s="230"/>
      <c r="K1" s="230"/>
      <c r="L1" s="230"/>
      <c r="M1" s="231"/>
    </row>
    <row r="2" spans="1:13" ht="15.75" customHeight="1">
      <c r="A2" s="1242" t="s">
        <v>890</v>
      </c>
      <c r="B2" s="233" t="s">
        <v>891</v>
      </c>
      <c r="C2" s="1261" t="s">
        <v>773</v>
      </c>
      <c r="D2" s="1175"/>
      <c r="E2" s="1175"/>
      <c r="F2" s="1175"/>
      <c r="G2" s="1175"/>
      <c r="H2" s="1175"/>
      <c r="I2" s="1175"/>
      <c r="J2" s="1175"/>
      <c r="K2" s="1175"/>
      <c r="L2" s="1175"/>
      <c r="M2" s="1188"/>
    </row>
    <row r="3" spans="1:13" ht="15.75" customHeight="1">
      <c r="A3" s="1241"/>
      <c r="B3" s="235" t="s">
        <v>982</v>
      </c>
      <c r="C3" s="1261" t="s">
        <v>1698</v>
      </c>
      <c r="D3" s="1175"/>
      <c r="E3" s="1175"/>
      <c r="F3" s="1175"/>
      <c r="G3" s="1175"/>
      <c r="H3" s="1175"/>
      <c r="I3" s="1175"/>
      <c r="J3" s="1175"/>
      <c r="K3" s="1175"/>
      <c r="L3" s="1175"/>
      <c r="M3" s="1188"/>
    </row>
    <row r="4" spans="1:13" ht="15.75" customHeight="1">
      <c r="A4" s="1241"/>
      <c r="B4" s="236" t="s">
        <v>293</v>
      </c>
      <c r="C4" s="224" t="s">
        <v>93</v>
      </c>
      <c r="D4" s="224"/>
      <c r="E4" s="237"/>
      <c r="F4" s="1267" t="s">
        <v>896</v>
      </c>
      <c r="G4" s="1188"/>
      <c r="H4" s="238">
        <v>103</v>
      </c>
      <c r="I4" s="239"/>
      <c r="J4" s="239"/>
      <c r="K4" s="239"/>
      <c r="L4" s="239"/>
      <c r="M4" s="238"/>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1042</v>
      </c>
      <c r="D6" s="1175"/>
      <c r="E6" s="1175"/>
      <c r="F6" s="1175"/>
      <c r="G6" s="1175"/>
      <c r="H6" s="1175"/>
      <c r="I6" s="1175"/>
      <c r="J6" s="1175"/>
      <c r="K6" s="1175"/>
      <c r="L6" s="1175"/>
      <c r="M6" s="1188"/>
    </row>
    <row r="7" spans="1:13" ht="15.75" customHeight="1">
      <c r="A7" s="1241"/>
      <c r="B7" s="235" t="s">
        <v>902</v>
      </c>
      <c r="C7" s="1261" t="s">
        <v>35</v>
      </c>
      <c r="D7" s="1175"/>
      <c r="E7" s="241"/>
      <c r="F7" s="241"/>
      <c r="G7" s="242"/>
      <c r="H7" s="243" t="s">
        <v>297</v>
      </c>
      <c r="I7" s="1269" t="s">
        <v>64</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0" t="s">
        <v>1135</v>
      </c>
      <c r="D9" s="1180"/>
      <c r="E9" s="202"/>
      <c r="F9" s="1253"/>
      <c r="G9" s="1180"/>
      <c r="H9" s="202"/>
      <c r="I9" s="1253"/>
      <c r="J9" s="1180"/>
      <c r="K9" s="202"/>
      <c r="L9" s="232"/>
      <c r="M9" s="247"/>
    </row>
    <row r="10" spans="1:13" ht="15.75" customHeight="1">
      <c r="A10" s="1241"/>
      <c r="B10" s="1246"/>
      <c r="C10" s="1250" t="s">
        <v>297</v>
      </c>
      <c r="D10" s="1180"/>
      <c r="E10" s="249"/>
      <c r="F10" s="1253" t="s">
        <v>297</v>
      </c>
      <c r="G10" s="1180"/>
      <c r="H10" s="249"/>
      <c r="I10" s="1253" t="s">
        <v>297</v>
      </c>
      <c r="J10" s="1180"/>
      <c r="K10" s="249"/>
      <c r="L10" s="250"/>
      <c r="M10" s="237"/>
    </row>
    <row r="11" spans="1:13" ht="15.75" customHeight="1">
      <c r="A11" s="1241"/>
      <c r="B11" s="235" t="s">
        <v>905</v>
      </c>
      <c r="C11" s="1258" t="s">
        <v>1699</v>
      </c>
      <c r="D11" s="1175"/>
      <c r="E11" s="1175"/>
      <c r="F11" s="1175"/>
      <c r="G11" s="1175"/>
      <c r="H11" s="1175"/>
      <c r="I11" s="1175"/>
      <c r="J11" s="1175"/>
      <c r="K11" s="1175"/>
      <c r="L11" s="1175"/>
      <c r="M11" s="1188"/>
    </row>
    <row r="12" spans="1:13" ht="15.75" customHeight="1">
      <c r="A12" s="1241"/>
      <c r="B12" s="235" t="s">
        <v>985</v>
      </c>
      <c r="C12" s="1257" t="s">
        <v>1700</v>
      </c>
      <c r="D12" s="1175"/>
      <c r="E12" s="1175"/>
      <c r="F12" s="1175"/>
      <c r="G12" s="1175"/>
      <c r="H12" s="1175"/>
      <c r="I12" s="1175"/>
      <c r="J12" s="1175"/>
      <c r="K12" s="1175"/>
      <c r="L12" s="1175"/>
      <c r="M12" s="1188"/>
    </row>
    <row r="13" spans="1:13" ht="15.75" customHeight="1">
      <c r="A13" s="1241"/>
      <c r="B13" s="235" t="s">
        <v>987</v>
      </c>
      <c r="C13" s="1261" t="s">
        <v>1701</v>
      </c>
      <c r="D13" s="1175"/>
      <c r="E13" s="1175"/>
      <c r="F13" s="1175"/>
      <c r="G13" s="1175"/>
      <c r="H13" s="1175"/>
      <c r="I13" s="1175"/>
      <c r="J13" s="1175"/>
      <c r="K13" s="1175"/>
      <c r="L13" s="1175"/>
      <c r="M13" s="1188"/>
    </row>
    <row r="14" spans="1:13" ht="15.75" customHeight="1">
      <c r="A14" s="1241"/>
      <c r="B14" s="1244" t="s">
        <v>989</v>
      </c>
      <c r="C14" s="1258" t="s">
        <v>57</v>
      </c>
      <c r="D14" s="1175"/>
      <c r="E14" s="252" t="s">
        <v>108</v>
      </c>
      <c r="F14" s="1261" t="s">
        <v>424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61" t="s">
        <v>518</v>
      </c>
      <c r="D16" s="1175"/>
      <c r="E16" s="1175"/>
      <c r="F16" s="1175"/>
      <c r="G16" s="1175"/>
      <c r="H16" s="1175"/>
      <c r="I16" s="1175"/>
      <c r="J16" s="1175"/>
      <c r="K16" s="1175"/>
      <c r="L16" s="1175"/>
      <c r="M16" s="1188"/>
    </row>
    <row r="17" spans="1:13" ht="15.75" customHeight="1">
      <c r="A17" s="1241"/>
      <c r="B17" s="235" t="s">
        <v>990</v>
      </c>
      <c r="C17" s="1258" t="s">
        <v>1702</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655"/>
      <c r="E20" s="210" t="s">
        <v>910</v>
      </c>
      <c r="F20" s="655"/>
      <c r="G20" s="210" t="s">
        <v>911</v>
      </c>
      <c r="H20" s="655"/>
      <c r="I20" s="210" t="s">
        <v>912</v>
      </c>
      <c r="J20" s="655"/>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1315" t="s">
        <v>1703</v>
      </c>
      <c r="G23" s="1180"/>
      <c r="H23" s="1180"/>
      <c r="I23" s="1180"/>
      <c r="J23" s="1180"/>
      <c r="K23" s="1180"/>
      <c r="L23" s="1180"/>
      <c r="M23" s="1181"/>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31</v>
      </c>
      <c r="E30" s="202"/>
      <c r="F30" s="210" t="s">
        <v>930</v>
      </c>
      <c r="G30" s="438">
        <v>2022</v>
      </c>
      <c r="H30" s="202"/>
      <c r="I30" s="210" t="s">
        <v>931</v>
      </c>
      <c r="J30" s="1258" t="s">
        <v>1646</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439">
        <v>2023</v>
      </c>
      <c r="E33" s="200"/>
      <c r="F33" s="202" t="s">
        <v>935</v>
      </c>
      <c r="G33" s="440" t="s">
        <v>936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76">
        <v>2023</v>
      </c>
      <c r="E37" s="276">
        <v>31</v>
      </c>
      <c r="F37" s="276">
        <v>2024</v>
      </c>
      <c r="G37" s="276">
        <v>31</v>
      </c>
      <c r="H37" s="276">
        <v>2025</v>
      </c>
      <c r="I37" s="276">
        <v>31</v>
      </c>
      <c r="J37" s="276">
        <v>2026</v>
      </c>
      <c r="K37" s="276">
        <v>31</v>
      </c>
      <c r="L37" s="260">
        <v>2027</v>
      </c>
      <c r="M37" s="276">
        <v>31</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76">
        <v>2028</v>
      </c>
      <c r="E39" s="276">
        <v>31</v>
      </c>
      <c r="F39" s="276">
        <v>2029</v>
      </c>
      <c r="G39" s="276">
        <v>31</v>
      </c>
      <c r="H39" s="276">
        <v>2030</v>
      </c>
      <c r="I39" s="276">
        <v>31</v>
      </c>
      <c r="J39" s="276">
        <v>2031</v>
      </c>
      <c r="K39" s="276">
        <v>31</v>
      </c>
      <c r="L39" s="260">
        <v>2032</v>
      </c>
      <c r="M39" s="276">
        <v>31</v>
      </c>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276">
        <v>2033</v>
      </c>
      <c r="E41" s="276">
        <v>31</v>
      </c>
      <c r="F41" s="276">
        <v>2034</v>
      </c>
      <c r="G41" s="276">
        <v>31</v>
      </c>
      <c r="H41" s="276">
        <v>2035</v>
      </c>
      <c r="I41" s="276">
        <v>31</v>
      </c>
      <c r="J41" s="276">
        <v>2036</v>
      </c>
      <c r="K41" s="276">
        <v>31</v>
      </c>
      <c r="L41" s="257">
        <v>2037</v>
      </c>
      <c r="M41" s="258">
        <v>31</v>
      </c>
    </row>
    <row r="42" spans="1:13" ht="15.75" customHeight="1">
      <c r="A42" s="1241"/>
      <c r="B42" s="1245"/>
      <c r="C42" s="255"/>
      <c r="D42" s="249" t="s">
        <v>953</v>
      </c>
      <c r="E42" s="249"/>
      <c r="F42" s="202" t="s">
        <v>954</v>
      </c>
      <c r="G42" s="202"/>
      <c r="H42" s="202" t="s">
        <v>955</v>
      </c>
      <c r="I42" s="202"/>
      <c r="J42" s="202" t="s">
        <v>956</v>
      </c>
      <c r="K42" s="202"/>
      <c r="L42" s="202" t="s">
        <v>957</v>
      </c>
      <c r="M42" s="263"/>
    </row>
    <row r="43" spans="1:13" ht="15.75" customHeight="1">
      <c r="A43" s="1241"/>
      <c r="B43" s="1245"/>
      <c r="C43" s="255"/>
      <c r="D43" s="276">
        <v>2038</v>
      </c>
      <c r="E43" s="276">
        <v>31</v>
      </c>
      <c r="F43" s="276">
        <v>2039</v>
      </c>
      <c r="G43" s="276">
        <v>31</v>
      </c>
      <c r="H43" s="276">
        <v>2040</v>
      </c>
      <c r="I43" s="276">
        <v>31</v>
      </c>
      <c r="J43" s="276"/>
      <c r="K43" s="276"/>
      <c r="L43" s="1258">
        <f>+E37+G37+I37+K37+M37+E39+G39+I39+K39+M39+E41+G41+I41+K41+M41+E43+G43+I43</f>
        <v>558</v>
      </c>
      <c r="M43" s="1188"/>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918</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235" t="s">
        <v>961</v>
      </c>
      <c r="C49" s="1261" t="s">
        <v>1704</v>
      </c>
      <c r="D49" s="1175"/>
      <c r="E49" s="1175"/>
      <c r="F49" s="1175"/>
      <c r="G49" s="1175"/>
      <c r="H49" s="1175"/>
      <c r="I49" s="1175"/>
      <c r="J49" s="1175"/>
      <c r="K49" s="1175"/>
      <c r="L49" s="1175"/>
      <c r="M49" s="1188"/>
    </row>
    <row r="50" spans="1:13" ht="15.75" customHeight="1">
      <c r="A50" s="1241"/>
      <c r="B50" s="235" t="s">
        <v>996</v>
      </c>
      <c r="C50" s="1261" t="s">
        <v>1646</v>
      </c>
      <c r="D50" s="1175"/>
      <c r="E50" s="1175"/>
      <c r="F50" s="1175"/>
      <c r="G50" s="1175"/>
      <c r="H50" s="1175"/>
      <c r="I50" s="1175"/>
      <c r="J50" s="1175"/>
      <c r="K50" s="1175"/>
      <c r="L50" s="1175"/>
      <c r="M50" s="1188"/>
    </row>
    <row r="51" spans="1:13" ht="15.75" customHeight="1">
      <c r="A51" s="1241"/>
      <c r="B51" s="235" t="s">
        <v>965</v>
      </c>
      <c r="C51" s="224">
        <v>30</v>
      </c>
      <c r="D51" s="239"/>
      <c r="E51" s="239"/>
      <c r="F51" s="239"/>
      <c r="G51" s="239"/>
      <c r="H51" s="239"/>
      <c r="I51" s="239"/>
      <c r="J51" s="239"/>
      <c r="K51" s="239"/>
      <c r="L51" s="239"/>
      <c r="M51" s="238"/>
    </row>
    <row r="52" spans="1:13" ht="15.75" customHeight="1">
      <c r="A52" s="1241"/>
      <c r="B52" s="235" t="s">
        <v>966</v>
      </c>
      <c r="C52" s="224">
        <v>2021</v>
      </c>
      <c r="D52" s="239"/>
      <c r="E52" s="239"/>
      <c r="F52" s="239"/>
      <c r="G52" s="239"/>
      <c r="H52" s="239"/>
      <c r="I52" s="239"/>
      <c r="J52" s="239"/>
      <c r="K52" s="239"/>
      <c r="L52" s="239"/>
      <c r="M52" s="238"/>
    </row>
    <row r="53" spans="1:13" ht="15.75" customHeight="1">
      <c r="A53" s="1242" t="s">
        <v>250</v>
      </c>
      <c r="B53" s="284" t="s">
        <v>968</v>
      </c>
      <c r="C53" s="1261" t="s">
        <v>442</v>
      </c>
      <c r="D53" s="1175"/>
      <c r="E53" s="1175"/>
      <c r="F53" s="1175"/>
      <c r="G53" s="1175"/>
      <c r="H53" s="1175"/>
      <c r="I53" s="1175"/>
      <c r="J53" s="1175"/>
      <c r="K53" s="1175"/>
      <c r="L53" s="1175"/>
      <c r="M53" s="1188"/>
    </row>
    <row r="54" spans="1:13" ht="15.75" customHeight="1">
      <c r="A54" s="1241"/>
      <c r="B54" s="284" t="s">
        <v>969</v>
      </c>
      <c r="C54" s="1261" t="s">
        <v>1134</v>
      </c>
      <c r="D54" s="1175"/>
      <c r="E54" s="1175"/>
      <c r="F54" s="1175"/>
      <c r="G54" s="1175"/>
      <c r="H54" s="1175"/>
      <c r="I54" s="1175"/>
      <c r="J54" s="1175"/>
      <c r="K54" s="1175"/>
      <c r="L54" s="1175"/>
      <c r="M54" s="1188"/>
    </row>
    <row r="55" spans="1:13" ht="15.75" customHeight="1">
      <c r="A55" s="1241"/>
      <c r="B55" s="284" t="s">
        <v>971</v>
      </c>
      <c r="C55" s="1261" t="s">
        <v>1135</v>
      </c>
      <c r="D55" s="1175"/>
      <c r="E55" s="1175"/>
      <c r="F55" s="1175"/>
      <c r="G55" s="1175"/>
      <c r="H55" s="1175"/>
      <c r="I55" s="1175"/>
      <c r="J55" s="1175"/>
      <c r="K55" s="1175"/>
      <c r="L55" s="1175"/>
      <c r="M55" s="1188"/>
    </row>
    <row r="56" spans="1:13" ht="15.75" customHeight="1">
      <c r="A56" s="1241"/>
      <c r="B56" s="285" t="s">
        <v>972</v>
      </c>
      <c r="C56" s="1261" t="s">
        <v>1136</v>
      </c>
      <c r="D56" s="1175"/>
      <c r="E56" s="1175"/>
      <c r="F56" s="1175"/>
      <c r="G56" s="1175"/>
      <c r="H56" s="1175"/>
      <c r="I56" s="1175"/>
      <c r="J56" s="1175"/>
      <c r="K56" s="1175"/>
      <c r="L56" s="1175"/>
      <c r="M56" s="1188"/>
    </row>
    <row r="57" spans="1:13" ht="15.75" customHeight="1">
      <c r="A57" s="1241"/>
      <c r="B57" s="284" t="s">
        <v>973</v>
      </c>
      <c r="C57" s="1261" t="s">
        <v>443</v>
      </c>
      <c r="D57" s="1175"/>
      <c r="E57" s="1175"/>
      <c r="F57" s="1175"/>
      <c r="G57" s="1175"/>
      <c r="H57" s="1175"/>
      <c r="I57" s="1175"/>
      <c r="J57" s="1175"/>
      <c r="K57" s="1175"/>
      <c r="L57" s="1175"/>
      <c r="M57" s="1188"/>
    </row>
    <row r="58" spans="1:13" ht="15.75" customHeight="1">
      <c r="A58" s="1243"/>
      <c r="B58" s="284" t="s">
        <v>974</v>
      </c>
      <c r="C58" s="1261">
        <v>3795750</v>
      </c>
      <c r="D58" s="1175"/>
      <c r="E58" s="1175"/>
      <c r="F58" s="1175"/>
      <c r="G58" s="1175"/>
      <c r="H58" s="1175"/>
      <c r="I58" s="1175"/>
      <c r="J58" s="1175"/>
      <c r="K58" s="1175"/>
      <c r="L58" s="1175"/>
      <c r="M58" s="1188"/>
    </row>
    <row r="59" spans="1:13" ht="15.75" customHeight="1">
      <c r="A59" s="1242" t="s">
        <v>976</v>
      </c>
      <c r="B59" s="286" t="s">
        <v>977</v>
      </c>
      <c r="C59" s="1261" t="s">
        <v>1425</v>
      </c>
      <c r="D59" s="1175"/>
      <c r="E59" s="1175"/>
      <c r="F59" s="1175"/>
      <c r="G59" s="1175"/>
      <c r="H59" s="1175"/>
      <c r="I59" s="1175"/>
      <c r="J59" s="1175"/>
      <c r="K59" s="1175"/>
      <c r="L59" s="1175"/>
      <c r="M59" s="1188"/>
    </row>
    <row r="60" spans="1:13" ht="30" customHeight="1">
      <c r="A60" s="1241"/>
      <c r="B60" s="286" t="s">
        <v>979</v>
      </c>
      <c r="C60" s="1261" t="s">
        <v>1051</v>
      </c>
      <c r="D60" s="1175"/>
      <c r="E60" s="1175"/>
      <c r="F60" s="1175"/>
      <c r="G60" s="1175"/>
      <c r="H60" s="1175"/>
      <c r="I60" s="1175"/>
      <c r="J60" s="1175"/>
      <c r="K60" s="1175"/>
      <c r="L60" s="1175"/>
      <c r="M60" s="1188"/>
    </row>
    <row r="61" spans="1:13" ht="30" customHeight="1">
      <c r="A61" s="1241"/>
      <c r="B61" s="287" t="s">
        <v>297</v>
      </c>
      <c r="C61" s="1261" t="s">
        <v>904</v>
      </c>
      <c r="D61" s="1175"/>
      <c r="E61" s="1175"/>
      <c r="F61" s="1175"/>
      <c r="G61" s="1175"/>
      <c r="H61" s="1175"/>
      <c r="I61" s="1175"/>
      <c r="J61" s="1175"/>
      <c r="K61" s="1175"/>
      <c r="L61" s="1175"/>
      <c r="M61" s="1188"/>
    </row>
    <row r="62" spans="1:13" ht="15.75" customHeight="1">
      <c r="A62" s="288" t="s">
        <v>254</v>
      </c>
      <c r="B62" s="289"/>
      <c r="C62" s="1342" t="s">
        <v>1705</v>
      </c>
      <c r="D62" s="1333"/>
      <c r="E62" s="1333"/>
      <c r="F62" s="1333"/>
      <c r="G62" s="1333"/>
      <c r="H62" s="1333"/>
      <c r="I62" s="1333"/>
      <c r="J62" s="1333"/>
      <c r="K62" s="1333"/>
      <c r="L62" s="1333"/>
      <c r="M62" s="1334"/>
    </row>
  </sheetData>
  <mergeCells count="50">
    <mergeCell ref="F23:M23"/>
    <mergeCell ref="J30:L30"/>
    <mergeCell ref="L43:M43"/>
    <mergeCell ref="C53:M53"/>
    <mergeCell ref="F46:F47"/>
    <mergeCell ref="G46:J47"/>
    <mergeCell ref="L46:M47"/>
    <mergeCell ref="C49:M49"/>
    <mergeCell ref="C50:M50"/>
    <mergeCell ref="C16:M16"/>
    <mergeCell ref="C9:D9"/>
    <mergeCell ref="C10:D10"/>
    <mergeCell ref="F9:G9"/>
    <mergeCell ref="C17:M17"/>
    <mergeCell ref="I7:M7"/>
    <mergeCell ref="C13:M13"/>
    <mergeCell ref="C14:D14"/>
    <mergeCell ref="F14:M14"/>
    <mergeCell ref="C15:M15"/>
    <mergeCell ref="I9:J9"/>
    <mergeCell ref="F10:G10"/>
    <mergeCell ref="I10:J10"/>
    <mergeCell ref="C11:M11"/>
    <mergeCell ref="C12:M12"/>
    <mergeCell ref="C7:D7"/>
    <mergeCell ref="C2:M2"/>
    <mergeCell ref="C3:M3"/>
    <mergeCell ref="F4:G4"/>
    <mergeCell ref="C5:M5"/>
    <mergeCell ref="C6:M6"/>
    <mergeCell ref="C62:M62"/>
    <mergeCell ref="C54:M54"/>
    <mergeCell ref="C55:M55"/>
    <mergeCell ref="C56:M56"/>
    <mergeCell ref="C57:M57"/>
    <mergeCell ref="C58:M58"/>
    <mergeCell ref="C59:M59"/>
    <mergeCell ref="C60:M60"/>
    <mergeCell ref="C61:M61"/>
    <mergeCell ref="A16:A52"/>
    <mergeCell ref="A53:A58"/>
    <mergeCell ref="A59:A61"/>
    <mergeCell ref="A2:A15"/>
    <mergeCell ref="B14:B15"/>
    <mergeCell ref="B18:B24"/>
    <mergeCell ref="B25:B28"/>
    <mergeCell ref="B32:B34"/>
    <mergeCell ref="B35:B44"/>
    <mergeCell ref="B45:B48"/>
    <mergeCell ref="B8:B10"/>
  </mergeCells>
  <dataValidations count="1">
    <dataValidation type="list" allowBlank="1" showErrorMessage="1" sqref="I7" xr:uid="{00000000-0002-0000-4600-000000000000}">
      <formula1>INDIRECT($C$7)</formula1>
    </dataValidation>
  </dataValidations>
  <hyperlinks>
    <hyperlink ref="B2" location="'Plan de acción'!A1" display="Nombre del indicador" xr:uid="{00000000-0004-0000-4600-000000000000}"/>
  </hyperlinks>
  <pageMargins left="0.7" right="0.7" top="0.75" bottom="0.75" header="0" footer="0"/>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1706</v>
      </c>
      <c r="C1" s="230"/>
      <c r="D1" s="230"/>
      <c r="E1" s="230"/>
      <c r="F1" s="230"/>
      <c r="G1" s="230"/>
      <c r="H1" s="230"/>
      <c r="I1" s="230"/>
      <c r="J1" s="230"/>
      <c r="K1" s="230"/>
      <c r="L1" s="230"/>
      <c r="M1" s="231"/>
    </row>
    <row r="2" spans="1:13" ht="15.75" customHeight="1">
      <c r="A2" s="1242" t="s">
        <v>890</v>
      </c>
      <c r="B2" s="233" t="s">
        <v>891</v>
      </c>
      <c r="C2" s="1261" t="s">
        <v>781</v>
      </c>
      <c r="D2" s="1175"/>
      <c r="E2" s="1175"/>
      <c r="F2" s="1175"/>
      <c r="G2" s="1175"/>
      <c r="H2" s="1175"/>
      <c r="I2" s="1175"/>
      <c r="J2" s="1175"/>
      <c r="K2" s="1175"/>
      <c r="L2" s="1175"/>
      <c r="M2" s="1188"/>
    </row>
    <row r="3" spans="1:13" ht="15.75" customHeight="1">
      <c r="A3" s="1241"/>
      <c r="B3" s="235" t="s">
        <v>982</v>
      </c>
      <c r="C3" s="1261" t="s">
        <v>1688</v>
      </c>
      <c r="D3" s="1175"/>
      <c r="E3" s="1175"/>
      <c r="F3" s="1175"/>
      <c r="G3" s="1175"/>
      <c r="H3" s="1175"/>
      <c r="I3" s="1175"/>
      <c r="J3" s="1175"/>
      <c r="K3" s="1175"/>
      <c r="L3" s="1175"/>
      <c r="M3" s="1188"/>
    </row>
    <row r="4" spans="1:13" ht="15.75" customHeight="1">
      <c r="A4" s="1241"/>
      <c r="B4" s="236" t="s">
        <v>293</v>
      </c>
      <c r="C4" s="224" t="s">
        <v>93</v>
      </c>
      <c r="D4" s="224"/>
      <c r="E4" s="237"/>
      <c r="F4" s="1267" t="s">
        <v>896</v>
      </c>
      <c r="G4" s="1188"/>
      <c r="H4" s="238">
        <v>103</v>
      </c>
      <c r="I4" s="239"/>
      <c r="J4" s="239"/>
      <c r="K4" s="239"/>
      <c r="L4" s="239"/>
      <c r="M4" s="238"/>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1042</v>
      </c>
      <c r="D6" s="1175"/>
      <c r="E6" s="1175"/>
      <c r="F6" s="1175"/>
      <c r="G6" s="1175"/>
      <c r="H6" s="1175"/>
      <c r="I6" s="1175"/>
      <c r="J6" s="1175"/>
      <c r="K6" s="1175"/>
      <c r="L6" s="1175"/>
      <c r="M6" s="1188"/>
    </row>
    <row r="7" spans="1:13" ht="15.75" customHeight="1">
      <c r="A7" s="1241"/>
      <c r="B7" s="235" t="s">
        <v>902</v>
      </c>
      <c r="C7" s="1261" t="s">
        <v>35</v>
      </c>
      <c r="D7" s="1175"/>
      <c r="E7" s="1175"/>
      <c r="F7" s="1175"/>
      <c r="G7" s="1188"/>
      <c r="H7" s="243" t="s">
        <v>297</v>
      </c>
      <c r="I7" s="1269" t="s">
        <v>64</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0" t="s">
        <v>1135</v>
      </c>
      <c r="D9" s="1180"/>
      <c r="E9" s="202"/>
      <c r="F9" s="1253"/>
      <c r="G9" s="1180"/>
      <c r="H9" s="202"/>
      <c r="I9" s="1253"/>
      <c r="J9" s="1180"/>
      <c r="K9" s="202"/>
      <c r="L9" s="232"/>
      <c r="M9" s="247"/>
    </row>
    <row r="10" spans="1:13" ht="15.75" customHeight="1">
      <c r="A10" s="1241"/>
      <c r="B10" s="1246"/>
      <c r="C10" s="1250" t="s">
        <v>297</v>
      </c>
      <c r="D10" s="1180"/>
      <c r="E10" s="249"/>
      <c r="F10" s="1253" t="s">
        <v>297</v>
      </c>
      <c r="G10" s="1180"/>
      <c r="H10" s="249"/>
      <c r="I10" s="1253" t="s">
        <v>297</v>
      </c>
      <c r="J10" s="1180"/>
      <c r="K10" s="249"/>
      <c r="L10" s="250"/>
      <c r="M10" s="237"/>
    </row>
    <row r="11" spans="1:13" ht="15.75" customHeight="1">
      <c r="A11" s="1241"/>
      <c r="B11" s="235" t="s">
        <v>905</v>
      </c>
      <c r="C11" s="1258" t="s">
        <v>1707</v>
      </c>
      <c r="D11" s="1175"/>
      <c r="E11" s="1175"/>
      <c r="F11" s="1175"/>
      <c r="G11" s="1175"/>
      <c r="H11" s="1175"/>
      <c r="I11" s="1175"/>
      <c r="J11" s="1175"/>
      <c r="K11" s="1175"/>
      <c r="L11" s="1175"/>
      <c r="M11" s="1188"/>
    </row>
    <row r="12" spans="1:13" ht="15.75" customHeight="1">
      <c r="A12" s="1241"/>
      <c r="B12" s="235" t="s">
        <v>985</v>
      </c>
      <c r="C12" s="1258" t="s">
        <v>1708</v>
      </c>
      <c r="D12" s="1175"/>
      <c r="E12" s="1175"/>
      <c r="F12" s="1175"/>
      <c r="G12" s="1175"/>
      <c r="H12" s="1175"/>
      <c r="I12" s="1175"/>
      <c r="J12" s="1175"/>
      <c r="K12" s="1175"/>
      <c r="L12" s="1175"/>
      <c r="M12" s="1188"/>
    </row>
    <row r="13" spans="1:13" ht="15.75" customHeight="1">
      <c r="A13" s="1241"/>
      <c r="B13" s="235" t="s">
        <v>987</v>
      </c>
      <c r="C13" s="1261" t="s">
        <v>1701</v>
      </c>
      <c r="D13" s="1175"/>
      <c r="E13" s="1175"/>
      <c r="F13" s="1175"/>
      <c r="G13" s="1175"/>
      <c r="H13" s="1175"/>
      <c r="I13" s="1175"/>
      <c r="J13" s="1175"/>
      <c r="K13" s="1175"/>
      <c r="L13" s="1175"/>
      <c r="M13" s="1188"/>
    </row>
    <row r="14" spans="1:13" ht="15.75" customHeight="1">
      <c r="A14" s="1241"/>
      <c r="B14" s="1244" t="s">
        <v>989</v>
      </c>
      <c r="C14" s="1258" t="s">
        <v>57</v>
      </c>
      <c r="D14" s="1175"/>
      <c r="E14" s="252" t="s">
        <v>108</v>
      </c>
      <c r="F14" s="1261" t="s">
        <v>424</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58" t="s">
        <v>1709</v>
      </c>
      <c r="D16" s="1175"/>
      <c r="E16" s="1175"/>
      <c r="F16" s="1175"/>
      <c r="G16" s="1175"/>
      <c r="H16" s="1175"/>
      <c r="I16" s="1175"/>
      <c r="J16" s="1175"/>
      <c r="K16" s="1175"/>
      <c r="L16" s="1175"/>
      <c r="M16" s="1188"/>
    </row>
    <row r="17" spans="1:13" ht="15.75" customHeight="1">
      <c r="A17" s="1241"/>
      <c r="B17" s="235" t="s">
        <v>990</v>
      </c>
      <c r="C17" s="1258" t="s">
        <v>1710</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655"/>
      <c r="E20" s="210" t="s">
        <v>910</v>
      </c>
      <c r="F20" s="655"/>
      <c r="G20" s="210" t="s">
        <v>911</v>
      </c>
      <c r="H20" s="655"/>
      <c r="I20" s="210" t="s">
        <v>912</v>
      </c>
      <c r="J20" s="655"/>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1315" t="s">
        <v>1703</v>
      </c>
      <c r="G23" s="1180"/>
      <c r="H23" s="1180"/>
      <c r="I23" s="1180"/>
      <c r="J23" s="1180"/>
      <c r="K23" s="1180"/>
      <c r="L23" s="1180"/>
      <c r="M23" s="1181"/>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31</v>
      </c>
      <c r="E30" s="202"/>
      <c r="F30" s="210" t="s">
        <v>930</v>
      </c>
      <c r="G30" s="438">
        <v>2022</v>
      </c>
      <c r="H30" s="202"/>
      <c r="I30" s="210" t="s">
        <v>931</v>
      </c>
      <c r="J30" s="1258" t="s">
        <v>1646</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439">
        <v>2023</v>
      </c>
      <c r="E33" s="200"/>
      <c r="F33" s="202" t="s">
        <v>935</v>
      </c>
      <c r="G33" s="440" t="s">
        <v>936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60">
        <v>2023</v>
      </c>
      <c r="E37" s="276">
        <v>31</v>
      </c>
      <c r="F37" s="276">
        <v>2024</v>
      </c>
      <c r="G37" s="276">
        <v>31</v>
      </c>
      <c r="H37" s="276">
        <v>2025</v>
      </c>
      <c r="I37" s="276">
        <v>31</v>
      </c>
      <c r="J37" s="276">
        <v>2026</v>
      </c>
      <c r="K37" s="276">
        <v>31</v>
      </c>
      <c r="L37" s="276">
        <v>2027</v>
      </c>
      <c r="M37" s="276">
        <v>31</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60">
        <v>2028</v>
      </c>
      <c r="E39" s="276">
        <v>31</v>
      </c>
      <c r="F39" s="276">
        <v>2029</v>
      </c>
      <c r="G39" s="276">
        <v>31</v>
      </c>
      <c r="H39" s="276">
        <v>2030</v>
      </c>
      <c r="I39" s="276">
        <v>31</v>
      </c>
      <c r="J39" s="276">
        <v>2031</v>
      </c>
      <c r="K39" s="276">
        <v>31</v>
      </c>
      <c r="L39" s="276">
        <v>2032</v>
      </c>
      <c r="M39" s="276">
        <v>31</v>
      </c>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260">
        <v>2033</v>
      </c>
      <c r="E41" s="276">
        <v>31</v>
      </c>
      <c r="F41" s="276">
        <v>2034</v>
      </c>
      <c r="G41" s="276">
        <v>31</v>
      </c>
      <c r="H41" s="276">
        <v>2035</v>
      </c>
      <c r="I41" s="276">
        <v>31</v>
      </c>
      <c r="J41" s="276">
        <v>2036</v>
      </c>
      <c r="K41" s="276">
        <v>31</v>
      </c>
      <c r="L41" s="276">
        <v>2037</v>
      </c>
      <c r="M41" s="276">
        <v>31</v>
      </c>
    </row>
    <row r="42" spans="1:13" ht="15.75" customHeight="1">
      <c r="A42" s="1241"/>
      <c r="B42" s="1245"/>
      <c r="C42" s="255"/>
      <c r="D42" s="249" t="s">
        <v>953</v>
      </c>
      <c r="E42" s="249"/>
      <c r="F42" s="202" t="s">
        <v>954</v>
      </c>
      <c r="G42" s="202"/>
      <c r="H42" s="202" t="s">
        <v>955</v>
      </c>
      <c r="I42" s="202"/>
      <c r="J42" s="202" t="s">
        <v>956</v>
      </c>
      <c r="K42" s="202"/>
      <c r="L42" s="202" t="s">
        <v>957</v>
      </c>
      <c r="M42" s="263"/>
    </row>
    <row r="43" spans="1:13" ht="15.75" customHeight="1">
      <c r="A43" s="1241"/>
      <c r="B43" s="1245"/>
      <c r="C43" s="255"/>
      <c r="D43" s="257">
        <v>2038</v>
      </c>
      <c r="E43" s="276">
        <v>31</v>
      </c>
      <c r="F43" s="276">
        <v>2039</v>
      </c>
      <c r="G43" s="276">
        <v>31</v>
      </c>
      <c r="H43" s="276">
        <v>2040</v>
      </c>
      <c r="I43" s="276">
        <v>31</v>
      </c>
      <c r="J43" s="276"/>
      <c r="K43" s="276"/>
      <c r="L43" s="1258">
        <v>558</v>
      </c>
      <c r="M43" s="1188"/>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918</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235" t="s">
        <v>961</v>
      </c>
      <c r="C49" s="1261" t="s">
        <v>1711</v>
      </c>
      <c r="D49" s="1175"/>
      <c r="E49" s="1175"/>
      <c r="F49" s="1175"/>
      <c r="G49" s="1175"/>
      <c r="H49" s="1175"/>
      <c r="I49" s="1175"/>
      <c r="J49" s="1175"/>
      <c r="K49" s="1175"/>
      <c r="L49" s="1175"/>
      <c r="M49" s="1188"/>
    </row>
    <row r="50" spans="1:13" ht="15.75" customHeight="1">
      <c r="A50" s="1241"/>
      <c r="B50" s="235" t="s">
        <v>996</v>
      </c>
      <c r="C50" s="1261" t="s">
        <v>1712</v>
      </c>
      <c r="D50" s="1175"/>
      <c r="E50" s="1175"/>
      <c r="F50" s="1175"/>
      <c r="G50" s="1175"/>
      <c r="H50" s="1175"/>
      <c r="I50" s="1175"/>
      <c r="J50" s="1175"/>
      <c r="K50" s="1175"/>
      <c r="L50" s="1175"/>
      <c r="M50" s="1188"/>
    </row>
    <row r="51" spans="1:13" ht="15.75" customHeight="1">
      <c r="A51" s="1241"/>
      <c r="B51" s="235" t="s">
        <v>965</v>
      </c>
      <c r="C51" s="224">
        <v>30</v>
      </c>
      <c r="D51" s="239"/>
      <c r="E51" s="239"/>
      <c r="F51" s="239"/>
      <c r="G51" s="239"/>
      <c r="H51" s="239"/>
      <c r="I51" s="239"/>
      <c r="J51" s="239"/>
      <c r="K51" s="239"/>
      <c r="L51" s="239"/>
      <c r="M51" s="238"/>
    </row>
    <row r="52" spans="1:13" ht="15.75" customHeight="1">
      <c r="A52" s="1241"/>
      <c r="B52" s="235" t="s">
        <v>966</v>
      </c>
      <c r="C52" s="224">
        <v>2021</v>
      </c>
      <c r="D52" s="239"/>
      <c r="E52" s="239"/>
      <c r="F52" s="239"/>
      <c r="G52" s="239"/>
      <c r="H52" s="239"/>
      <c r="I52" s="239"/>
      <c r="J52" s="239"/>
      <c r="K52" s="239"/>
      <c r="L52" s="239"/>
      <c r="M52" s="238"/>
    </row>
    <row r="53" spans="1:13" ht="15.75" customHeight="1">
      <c r="A53" s="1242" t="s">
        <v>250</v>
      </c>
      <c r="B53" s="284" t="s">
        <v>968</v>
      </c>
      <c r="C53" s="1261" t="s">
        <v>442</v>
      </c>
      <c r="D53" s="1175"/>
      <c r="E53" s="1175"/>
      <c r="F53" s="1175"/>
      <c r="G53" s="1175"/>
      <c r="H53" s="1175"/>
      <c r="I53" s="1175"/>
      <c r="J53" s="1175"/>
      <c r="K53" s="1175"/>
      <c r="L53" s="1175"/>
      <c r="M53" s="1188"/>
    </row>
    <row r="54" spans="1:13" ht="15.75" customHeight="1">
      <c r="A54" s="1241"/>
      <c r="B54" s="284" t="s">
        <v>969</v>
      </c>
      <c r="C54" s="1261" t="s">
        <v>1134</v>
      </c>
      <c r="D54" s="1175"/>
      <c r="E54" s="1175"/>
      <c r="F54" s="1175"/>
      <c r="G54" s="1175"/>
      <c r="H54" s="1175"/>
      <c r="I54" s="1175"/>
      <c r="J54" s="1175"/>
      <c r="K54" s="1175"/>
      <c r="L54" s="1175"/>
      <c r="M54" s="1188"/>
    </row>
    <row r="55" spans="1:13" ht="15.75" customHeight="1">
      <c r="A55" s="1241"/>
      <c r="B55" s="284" t="s">
        <v>971</v>
      </c>
      <c r="C55" s="1261" t="s">
        <v>1135</v>
      </c>
      <c r="D55" s="1175"/>
      <c r="E55" s="1175"/>
      <c r="F55" s="1175"/>
      <c r="G55" s="1175"/>
      <c r="H55" s="1175"/>
      <c r="I55" s="1175"/>
      <c r="J55" s="1175"/>
      <c r="K55" s="1175"/>
      <c r="L55" s="1175"/>
      <c r="M55" s="1188"/>
    </row>
    <row r="56" spans="1:13" ht="15.75" customHeight="1">
      <c r="A56" s="1241"/>
      <c r="B56" s="285" t="s">
        <v>972</v>
      </c>
      <c r="C56" s="1261" t="s">
        <v>1136</v>
      </c>
      <c r="D56" s="1175"/>
      <c r="E56" s="1175"/>
      <c r="F56" s="1175"/>
      <c r="G56" s="1175"/>
      <c r="H56" s="1175"/>
      <c r="I56" s="1175"/>
      <c r="J56" s="1175"/>
      <c r="K56" s="1175"/>
      <c r="L56" s="1175"/>
      <c r="M56" s="1188"/>
    </row>
    <row r="57" spans="1:13" ht="15.75" customHeight="1">
      <c r="A57" s="1241"/>
      <c r="B57" s="284" t="s">
        <v>973</v>
      </c>
      <c r="C57" s="1261" t="s">
        <v>443</v>
      </c>
      <c r="D57" s="1175"/>
      <c r="E57" s="1175"/>
      <c r="F57" s="1175"/>
      <c r="G57" s="1175"/>
      <c r="H57" s="1175"/>
      <c r="I57" s="1175"/>
      <c r="J57" s="1175"/>
      <c r="K57" s="1175"/>
      <c r="L57" s="1175"/>
      <c r="M57" s="1188"/>
    </row>
    <row r="58" spans="1:13" ht="15.75" customHeight="1">
      <c r="A58" s="1243"/>
      <c r="B58" s="284" t="s">
        <v>974</v>
      </c>
      <c r="C58" s="1261">
        <v>3795750</v>
      </c>
      <c r="D58" s="1175"/>
      <c r="E58" s="1175"/>
      <c r="F58" s="1175"/>
      <c r="G58" s="1175"/>
      <c r="H58" s="1175"/>
      <c r="I58" s="1175"/>
      <c r="J58" s="1175"/>
      <c r="K58" s="1175"/>
      <c r="L58" s="1175"/>
      <c r="M58" s="1188"/>
    </row>
    <row r="59" spans="1:13" ht="15.75" customHeight="1">
      <c r="A59" s="1242" t="s">
        <v>976</v>
      </c>
      <c r="B59" s="286" t="s">
        <v>977</v>
      </c>
      <c r="C59" s="1261" t="s">
        <v>1425</v>
      </c>
      <c r="D59" s="1175"/>
      <c r="E59" s="1175"/>
      <c r="F59" s="1175"/>
      <c r="G59" s="1175"/>
      <c r="H59" s="1175"/>
      <c r="I59" s="1175"/>
      <c r="J59" s="1175"/>
      <c r="K59" s="1175"/>
      <c r="L59" s="1175"/>
      <c r="M59" s="1188"/>
    </row>
    <row r="60" spans="1:13" ht="30" customHeight="1">
      <c r="A60" s="1241"/>
      <c r="B60" s="286" t="s">
        <v>979</v>
      </c>
      <c r="C60" s="1261" t="s">
        <v>1051</v>
      </c>
      <c r="D60" s="1175"/>
      <c r="E60" s="1175"/>
      <c r="F60" s="1175"/>
      <c r="G60" s="1175"/>
      <c r="H60" s="1175"/>
      <c r="I60" s="1175"/>
      <c r="J60" s="1175"/>
      <c r="K60" s="1175"/>
      <c r="L60" s="1175"/>
      <c r="M60" s="1188"/>
    </row>
    <row r="61" spans="1:13" ht="30" customHeight="1">
      <c r="A61" s="1241"/>
      <c r="B61" s="287" t="s">
        <v>297</v>
      </c>
      <c r="C61" s="1261" t="s">
        <v>904</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0">
    <mergeCell ref="A2:A15"/>
    <mergeCell ref="B8:B10"/>
    <mergeCell ref="B14:B15"/>
    <mergeCell ref="A16:A52"/>
    <mergeCell ref="B18:B24"/>
    <mergeCell ref="B25:B28"/>
    <mergeCell ref="B32:B34"/>
    <mergeCell ref="C49:M49"/>
    <mergeCell ref="A53:A58"/>
    <mergeCell ref="A59:A61"/>
    <mergeCell ref="C61:M61"/>
    <mergeCell ref="C62:M62"/>
    <mergeCell ref="C59:M59"/>
    <mergeCell ref="C60:M60"/>
    <mergeCell ref="C50:M50"/>
    <mergeCell ref="C53:M53"/>
    <mergeCell ref="C54:M54"/>
    <mergeCell ref="C55:M55"/>
    <mergeCell ref="C56:M56"/>
    <mergeCell ref="C57:M57"/>
    <mergeCell ref="C58:M58"/>
    <mergeCell ref="C17:M17"/>
    <mergeCell ref="B35:B44"/>
    <mergeCell ref="B45:B48"/>
    <mergeCell ref="F23:M23"/>
    <mergeCell ref="J30:L30"/>
    <mergeCell ref="L43:M43"/>
    <mergeCell ref="F46:F47"/>
    <mergeCell ref="G46:J47"/>
    <mergeCell ref="L46:M47"/>
    <mergeCell ref="C13:M13"/>
    <mergeCell ref="C14:D14"/>
    <mergeCell ref="F14:M14"/>
    <mergeCell ref="C15:M15"/>
    <mergeCell ref="C16:M16"/>
    <mergeCell ref="C10:D10"/>
    <mergeCell ref="F10:G10"/>
    <mergeCell ref="I10:J10"/>
    <mergeCell ref="C11:M11"/>
    <mergeCell ref="C12:M12"/>
    <mergeCell ref="C7:G7"/>
    <mergeCell ref="I7:M7"/>
    <mergeCell ref="C9:D9"/>
    <mergeCell ref="F9:G9"/>
    <mergeCell ref="I9:J9"/>
    <mergeCell ref="C2:M2"/>
    <mergeCell ref="C3:M3"/>
    <mergeCell ref="F4:G4"/>
    <mergeCell ref="C5:M5"/>
    <mergeCell ref="C6:M6"/>
  </mergeCells>
  <dataValidations count="1">
    <dataValidation type="list" allowBlank="1" showErrorMessage="1" sqref="I7" xr:uid="{00000000-0002-0000-4700-000000000000}">
      <formula1>INDIRECT($C$7)</formula1>
    </dataValidation>
  </dataValidations>
  <hyperlinks>
    <hyperlink ref="B2" location="'Plan de acción'!A1" display="Nombre del indicador" xr:uid="{00000000-0004-0000-4700-000000000000}"/>
  </hyperlinks>
  <pageMargins left="0.7" right="0.7" top="0.75" bottom="0.75" header="0" footer="0"/>
  <pageSetup paperSize="9"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1713</v>
      </c>
      <c r="C1" s="230"/>
      <c r="D1" s="230"/>
      <c r="E1" s="230"/>
      <c r="F1" s="230"/>
      <c r="G1" s="230"/>
      <c r="H1" s="230"/>
      <c r="I1" s="230"/>
      <c r="J1" s="230"/>
      <c r="K1" s="230"/>
      <c r="L1" s="230"/>
      <c r="M1" s="231"/>
    </row>
    <row r="2" spans="1:13" ht="15.75" customHeight="1">
      <c r="A2" s="1242" t="s">
        <v>890</v>
      </c>
      <c r="B2" s="233" t="s">
        <v>891</v>
      </c>
      <c r="C2" s="1261" t="s">
        <v>785</v>
      </c>
      <c r="D2" s="1175"/>
      <c r="E2" s="1175"/>
      <c r="F2" s="1175"/>
      <c r="G2" s="1175"/>
      <c r="H2" s="1175"/>
      <c r="I2" s="1175"/>
      <c r="J2" s="1175"/>
      <c r="K2" s="1175"/>
      <c r="L2" s="1175"/>
      <c r="M2" s="1188"/>
    </row>
    <row r="3" spans="1:13" ht="15.75" customHeight="1">
      <c r="A3" s="1241"/>
      <c r="B3" s="235" t="s">
        <v>982</v>
      </c>
      <c r="C3" s="1261" t="s">
        <v>1698</v>
      </c>
      <c r="D3" s="1175"/>
      <c r="E3" s="1175"/>
      <c r="F3" s="1175"/>
      <c r="G3" s="1175"/>
      <c r="H3" s="1175"/>
      <c r="I3" s="1175"/>
      <c r="J3" s="1175"/>
      <c r="K3" s="1175"/>
      <c r="L3" s="1175"/>
      <c r="M3" s="1188"/>
    </row>
    <row r="4" spans="1:13" ht="15.75" customHeight="1">
      <c r="A4" s="1241"/>
      <c r="B4" s="236" t="s">
        <v>293</v>
      </c>
      <c r="C4" s="224" t="s">
        <v>93</v>
      </c>
      <c r="D4" s="224"/>
      <c r="E4" s="237"/>
      <c r="F4" s="1267" t="s">
        <v>896</v>
      </c>
      <c r="G4" s="1188"/>
      <c r="H4" s="238">
        <v>156</v>
      </c>
      <c r="I4" s="239"/>
      <c r="J4" s="239"/>
      <c r="K4" s="239"/>
      <c r="L4" s="239"/>
      <c r="M4" s="238"/>
    </row>
    <row r="5" spans="1:13" ht="15.75" customHeight="1">
      <c r="A5" s="1241"/>
      <c r="B5" s="236" t="s">
        <v>898</v>
      </c>
      <c r="C5" s="1261" t="s">
        <v>1041</v>
      </c>
      <c r="D5" s="1175"/>
      <c r="E5" s="1175"/>
      <c r="F5" s="1175"/>
      <c r="G5" s="1175"/>
      <c r="H5" s="1175"/>
      <c r="I5" s="1175"/>
      <c r="J5" s="1175"/>
      <c r="K5" s="1175"/>
      <c r="L5" s="1175"/>
      <c r="M5" s="1188"/>
    </row>
    <row r="6" spans="1:13" ht="15.75" customHeight="1">
      <c r="A6" s="1241"/>
      <c r="B6" s="236" t="s">
        <v>900</v>
      </c>
      <c r="C6" s="1261" t="s">
        <v>1714</v>
      </c>
      <c r="D6" s="1175"/>
      <c r="E6" s="1175"/>
      <c r="F6" s="1175"/>
      <c r="G6" s="1175"/>
      <c r="H6" s="1175"/>
      <c r="I6" s="1175"/>
      <c r="J6" s="1175"/>
      <c r="K6" s="1175"/>
      <c r="L6" s="1175"/>
      <c r="M6" s="1188"/>
    </row>
    <row r="7" spans="1:13" ht="15.75" customHeight="1">
      <c r="A7" s="1241"/>
      <c r="B7" s="235" t="s">
        <v>902</v>
      </c>
      <c r="C7" s="1261" t="s">
        <v>35</v>
      </c>
      <c r="D7" s="1175"/>
      <c r="E7" s="241"/>
      <c r="F7" s="241"/>
      <c r="G7" s="242"/>
      <c r="H7" s="243" t="s">
        <v>297</v>
      </c>
      <c r="I7" s="1269" t="s">
        <v>60</v>
      </c>
      <c r="J7" s="1175"/>
      <c r="K7" s="1175"/>
      <c r="L7" s="1175"/>
      <c r="M7" s="1188"/>
    </row>
    <row r="8" spans="1:13" ht="15.75" customHeight="1">
      <c r="A8" s="1241"/>
      <c r="B8" s="1244" t="s">
        <v>903</v>
      </c>
      <c r="C8" s="245"/>
      <c r="D8" s="202"/>
      <c r="E8" s="246"/>
      <c r="F8" s="246"/>
      <c r="G8" s="246"/>
      <c r="H8" s="246"/>
      <c r="I8" s="202"/>
      <c r="J8" s="202"/>
      <c r="K8" s="202"/>
      <c r="L8" s="232"/>
      <c r="M8" s="247"/>
    </row>
    <row r="9" spans="1:13" ht="15.75" customHeight="1">
      <c r="A9" s="1241"/>
      <c r="B9" s="1245"/>
      <c r="C9" s="1251"/>
      <c r="D9" s="1252"/>
      <c r="E9" s="202"/>
      <c r="F9" s="1253" t="s">
        <v>1135</v>
      </c>
      <c r="G9" s="1180"/>
      <c r="H9" s="202"/>
      <c r="I9" s="1251"/>
      <c r="J9" s="1252"/>
      <c r="K9" s="202"/>
      <c r="L9" s="232"/>
      <c r="M9" s="247"/>
    </row>
    <row r="10" spans="1:13" ht="15.75" customHeight="1">
      <c r="A10" s="1241"/>
      <c r="B10" s="1246"/>
      <c r="C10" s="1251"/>
      <c r="D10" s="1252"/>
      <c r="E10" s="249"/>
      <c r="F10" s="1253" t="s">
        <v>297</v>
      </c>
      <c r="G10" s="1180"/>
      <c r="H10" s="249"/>
      <c r="I10" s="1253"/>
      <c r="J10" s="1180"/>
      <c r="K10" s="249"/>
      <c r="L10" s="250"/>
      <c r="M10" s="237"/>
    </row>
    <row r="11" spans="1:13" ht="15.75" customHeight="1">
      <c r="A11" s="1241"/>
      <c r="B11" s="235" t="s">
        <v>905</v>
      </c>
      <c r="C11" s="1290" t="s">
        <v>1715</v>
      </c>
      <c r="D11" s="1180"/>
      <c r="E11" s="1180"/>
      <c r="F11" s="1180"/>
      <c r="G11" s="1180"/>
      <c r="H11" s="1180"/>
      <c r="I11" s="1180"/>
      <c r="J11" s="1180"/>
      <c r="K11" s="1180"/>
      <c r="L11" s="1180"/>
      <c r="M11" s="1181"/>
    </row>
    <row r="12" spans="1:13" ht="15.75" customHeight="1">
      <c r="A12" s="1241"/>
      <c r="B12" s="235" t="s">
        <v>985</v>
      </c>
      <c r="C12" s="1257" t="s">
        <v>1716</v>
      </c>
      <c r="D12" s="1175"/>
      <c r="E12" s="1175"/>
      <c r="F12" s="1175"/>
      <c r="G12" s="1175"/>
      <c r="H12" s="1175"/>
      <c r="I12" s="1175"/>
      <c r="J12" s="1175"/>
      <c r="K12" s="1175"/>
      <c r="L12" s="1175"/>
      <c r="M12" s="1188"/>
    </row>
    <row r="13" spans="1:13" ht="15.75" customHeight="1">
      <c r="A13" s="1241"/>
      <c r="B13" s="235" t="s">
        <v>987</v>
      </c>
      <c r="C13" s="1261" t="s">
        <v>1701</v>
      </c>
      <c r="D13" s="1175"/>
      <c r="E13" s="1175"/>
      <c r="F13" s="1175"/>
      <c r="G13" s="1175"/>
      <c r="H13" s="1175"/>
      <c r="I13" s="1175"/>
      <c r="J13" s="1175"/>
      <c r="K13" s="1175"/>
      <c r="L13" s="1175"/>
      <c r="M13" s="1188"/>
    </row>
    <row r="14" spans="1:13" ht="15.75" customHeight="1">
      <c r="A14" s="1241"/>
      <c r="B14" s="1244" t="s">
        <v>989</v>
      </c>
      <c r="C14" s="1258" t="s">
        <v>72</v>
      </c>
      <c r="D14" s="1175"/>
      <c r="E14" s="252" t="s">
        <v>108</v>
      </c>
      <c r="F14" s="1261" t="s">
        <v>787</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61" t="s">
        <v>1717</v>
      </c>
      <c r="D16" s="1175"/>
      <c r="E16" s="1175"/>
      <c r="F16" s="1175"/>
      <c r="G16" s="1175"/>
      <c r="H16" s="1175"/>
      <c r="I16" s="1175"/>
      <c r="J16" s="1175"/>
      <c r="K16" s="1175"/>
      <c r="L16" s="1175"/>
      <c r="M16" s="1188"/>
    </row>
    <row r="17" spans="1:13" ht="15.75" customHeight="1">
      <c r="A17" s="1241"/>
      <c r="B17" s="235" t="s">
        <v>990</v>
      </c>
      <c r="C17" s="1258" t="s">
        <v>1718</v>
      </c>
      <c r="D17" s="1175"/>
      <c r="E17" s="1175"/>
      <c r="F17" s="1175"/>
      <c r="G17" s="1175"/>
      <c r="H17" s="1175"/>
      <c r="I17" s="1175"/>
      <c r="J17" s="1175"/>
      <c r="K17" s="1175"/>
      <c r="L17" s="1175"/>
      <c r="M17" s="1188"/>
    </row>
    <row r="18" spans="1:13" ht="8.25" customHeight="1">
      <c r="A18" s="1241"/>
      <c r="B18" s="1244" t="s">
        <v>908</v>
      </c>
      <c r="C18" s="254"/>
      <c r="D18" s="232"/>
      <c r="E18" s="232"/>
      <c r="F18" s="232"/>
      <c r="G18" s="232"/>
      <c r="H18" s="232"/>
      <c r="I18" s="232"/>
      <c r="J18" s="232"/>
      <c r="K18" s="232"/>
      <c r="L18" s="232"/>
      <c r="M18" s="247"/>
    </row>
    <row r="19" spans="1:13" ht="9" customHeight="1">
      <c r="A19" s="1241"/>
      <c r="B19" s="1245"/>
      <c r="C19" s="254"/>
      <c r="D19" s="250"/>
      <c r="E19" s="232"/>
      <c r="F19" s="250"/>
      <c r="G19" s="232"/>
      <c r="H19" s="250"/>
      <c r="I19" s="232"/>
      <c r="J19" s="250"/>
      <c r="K19" s="232"/>
      <c r="L19" s="232"/>
      <c r="M19" s="247"/>
    </row>
    <row r="20" spans="1:13" ht="15.75" customHeight="1">
      <c r="A20" s="1241"/>
      <c r="B20" s="1245"/>
      <c r="C20" s="255" t="s">
        <v>909</v>
      </c>
      <c r="D20" s="655"/>
      <c r="E20" s="210" t="s">
        <v>910</v>
      </c>
      <c r="F20" s="655"/>
      <c r="G20" s="210" t="s">
        <v>911</v>
      </c>
      <c r="H20" s="655"/>
      <c r="I20" s="210" t="s">
        <v>912</v>
      </c>
      <c r="J20" s="655"/>
      <c r="K20" s="210"/>
      <c r="L20" s="210"/>
      <c r="M20" s="247"/>
    </row>
    <row r="21" spans="1:13" ht="15.75" customHeight="1">
      <c r="A21" s="1241"/>
      <c r="B21" s="1245"/>
      <c r="C21" s="255" t="s">
        <v>913</v>
      </c>
      <c r="D21" s="257"/>
      <c r="E21" s="210" t="s">
        <v>914</v>
      </c>
      <c r="F21" s="256"/>
      <c r="G21" s="210" t="s">
        <v>915</v>
      </c>
      <c r="H21" s="256"/>
      <c r="I21" s="210"/>
      <c r="J21" s="232"/>
      <c r="K21" s="210"/>
      <c r="L21" s="210"/>
      <c r="M21" s="247"/>
    </row>
    <row r="22" spans="1:13" ht="15.75" customHeight="1">
      <c r="A22" s="1241"/>
      <c r="B22" s="1245"/>
      <c r="C22" s="255" t="s">
        <v>916</v>
      </c>
      <c r="D22" s="257"/>
      <c r="E22" s="210" t="s">
        <v>917</v>
      </c>
      <c r="F22" s="257"/>
      <c r="G22" s="210"/>
      <c r="H22" s="232"/>
      <c r="I22" s="210"/>
      <c r="J22" s="232"/>
      <c r="K22" s="210"/>
      <c r="L22" s="210"/>
      <c r="M22" s="247"/>
    </row>
    <row r="23" spans="1:13" ht="15.75" customHeight="1">
      <c r="A23" s="1241"/>
      <c r="B23" s="1245"/>
      <c r="C23" s="255" t="s">
        <v>105</v>
      </c>
      <c r="D23" s="256" t="s">
        <v>918</v>
      </c>
      <c r="E23" s="210" t="s">
        <v>919</v>
      </c>
      <c r="F23" s="1315" t="s">
        <v>1719</v>
      </c>
      <c r="G23" s="1180"/>
      <c r="H23" s="1180"/>
      <c r="I23" s="1180"/>
      <c r="J23" s="1180"/>
      <c r="K23" s="1180"/>
      <c r="L23" s="1180"/>
      <c r="M23" s="1181"/>
    </row>
    <row r="24" spans="1:13" ht="9.75" customHeight="1">
      <c r="A24" s="1241"/>
      <c r="B24" s="1246"/>
      <c r="C24" s="248"/>
      <c r="D24" s="249"/>
      <c r="E24" s="249"/>
      <c r="F24" s="249"/>
      <c r="G24" s="249"/>
      <c r="H24" s="249"/>
      <c r="I24" s="249"/>
      <c r="J24" s="249"/>
      <c r="K24" s="249"/>
      <c r="L24" s="249"/>
      <c r="M24" s="258"/>
    </row>
    <row r="25" spans="1:13" ht="15.75" customHeight="1">
      <c r="A25" s="1241"/>
      <c r="B25" s="1244" t="s">
        <v>921</v>
      </c>
      <c r="C25" s="254"/>
      <c r="D25" s="232"/>
      <c r="E25" s="232"/>
      <c r="F25" s="232"/>
      <c r="G25" s="232"/>
      <c r="H25" s="232"/>
      <c r="I25" s="232"/>
      <c r="J25" s="232"/>
      <c r="K25" s="232"/>
      <c r="L25" s="232"/>
      <c r="M25" s="247"/>
    </row>
    <row r="26" spans="1:13" ht="15.75" customHeight="1">
      <c r="A26" s="1241"/>
      <c r="B26" s="1245"/>
      <c r="C26" s="255" t="s">
        <v>922</v>
      </c>
      <c r="D26" s="259"/>
      <c r="E26" s="202"/>
      <c r="F26" s="210" t="s">
        <v>923</v>
      </c>
      <c r="G26" s="260"/>
      <c r="H26" s="202"/>
      <c r="I26" s="210" t="s">
        <v>924</v>
      </c>
      <c r="J26" s="260" t="s">
        <v>918</v>
      </c>
      <c r="K26" s="202"/>
      <c r="L26" s="232"/>
      <c r="M26" s="247"/>
    </row>
    <row r="27" spans="1:13" ht="15.75" customHeight="1">
      <c r="A27" s="1241"/>
      <c r="B27" s="1245"/>
      <c r="C27" s="255" t="s">
        <v>925</v>
      </c>
      <c r="D27" s="256"/>
      <c r="E27" s="232"/>
      <c r="F27" s="210" t="s">
        <v>926</v>
      </c>
      <c r="G27" s="256"/>
      <c r="H27" s="232"/>
      <c r="I27" s="210"/>
      <c r="J27" s="232"/>
      <c r="K27" s="202"/>
      <c r="L27" s="232"/>
      <c r="M27" s="247"/>
    </row>
    <row r="28" spans="1:13" ht="15.75" customHeight="1">
      <c r="A28" s="1241"/>
      <c r="B28" s="1246"/>
      <c r="C28" s="261"/>
      <c r="D28" s="250"/>
      <c r="E28" s="250"/>
      <c r="F28" s="250"/>
      <c r="G28" s="250"/>
      <c r="H28" s="250"/>
      <c r="I28" s="250"/>
      <c r="J28" s="250"/>
      <c r="K28" s="250"/>
      <c r="L28" s="250"/>
      <c r="M28" s="237"/>
    </row>
    <row r="29" spans="1:13" ht="15.75" customHeight="1">
      <c r="A29" s="1241"/>
      <c r="B29" s="262" t="s">
        <v>928</v>
      </c>
      <c r="C29" s="245"/>
      <c r="D29" s="202"/>
      <c r="E29" s="202"/>
      <c r="F29" s="202"/>
      <c r="G29" s="202"/>
      <c r="H29" s="202"/>
      <c r="I29" s="202"/>
      <c r="J29" s="202"/>
      <c r="K29" s="202"/>
      <c r="L29" s="202"/>
      <c r="M29" s="263"/>
    </row>
    <row r="30" spans="1:13" ht="15.75" customHeight="1">
      <c r="A30" s="1241"/>
      <c r="B30" s="262"/>
      <c r="C30" s="264" t="s">
        <v>929</v>
      </c>
      <c r="D30" s="437">
        <v>1</v>
      </c>
      <c r="E30" s="202"/>
      <c r="F30" s="210" t="s">
        <v>930</v>
      </c>
      <c r="G30" s="438">
        <v>2022</v>
      </c>
      <c r="H30" s="202"/>
      <c r="I30" s="210" t="s">
        <v>931</v>
      </c>
      <c r="J30" s="1258" t="s">
        <v>1646</v>
      </c>
      <c r="K30" s="1175"/>
      <c r="L30" s="1188"/>
      <c r="M30" s="263"/>
    </row>
    <row r="31" spans="1:13" ht="15.75" customHeight="1">
      <c r="A31" s="1241"/>
      <c r="B31" s="236"/>
      <c r="C31" s="248"/>
      <c r="D31" s="249"/>
      <c r="E31" s="249"/>
      <c r="F31" s="249"/>
      <c r="G31" s="249"/>
      <c r="H31" s="249"/>
      <c r="I31" s="249"/>
      <c r="J31" s="249"/>
      <c r="K31" s="249"/>
      <c r="L31" s="249"/>
      <c r="M31" s="258"/>
    </row>
    <row r="32" spans="1:13" ht="15.75" customHeight="1">
      <c r="A32" s="1241"/>
      <c r="B32" s="1244" t="s">
        <v>933</v>
      </c>
      <c r="C32" s="267"/>
      <c r="D32" s="200"/>
      <c r="E32" s="200"/>
      <c r="F32" s="200"/>
      <c r="G32" s="200"/>
      <c r="H32" s="200"/>
      <c r="I32" s="200"/>
      <c r="J32" s="200"/>
      <c r="K32" s="200"/>
      <c r="L32" s="232"/>
      <c r="M32" s="247"/>
    </row>
    <row r="33" spans="1:13" ht="15.75" customHeight="1">
      <c r="A33" s="1241"/>
      <c r="B33" s="1245"/>
      <c r="C33" s="245" t="s">
        <v>934</v>
      </c>
      <c r="D33" s="439">
        <v>2023</v>
      </c>
      <c r="E33" s="200"/>
      <c r="F33" s="202" t="s">
        <v>935</v>
      </c>
      <c r="G33" s="440" t="s">
        <v>936</v>
      </c>
      <c r="H33" s="200"/>
      <c r="I33" s="210"/>
      <c r="J33" s="200"/>
      <c r="K33" s="200"/>
      <c r="L33" s="232"/>
      <c r="M33" s="247"/>
    </row>
    <row r="34" spans="1:13" ht="15.75" customHeight="1">
      <c r="A34" s="1241"/>
      <c r="B34" s="1246"/>
      <c r="C34" s="248"/>
      <c r="D34" s="270"/>
      <c r="E34" s="271"/>
      <c r="F34" s="249"/>
      <c r="G34" s="271"/>
      <c r="H34" s="271"/>
      <c r="I34" s="272"/>
      <c r="J34" s="271"/>
      <c r="K34" s="271"/>
      <c r="L34" s="250"/>
      <c r="M34" s="237"/>
    </row>
    <row r="35" spans="1:13" ht="15.75" customHeight="1">
      <c r="A35" s="1241"/>
      <c r="B35" s="1244" t="s">
        <v>937</v>
      </c>
      <c r="C35" s="441"/>
      <c r="D35" s="241"/>
      <c r="E35" s="241"/>
      <c r="F35" s="241"/>
      <c r="G35" s="241"/>
      <c r="H35" s="241"/>
      <c r="I35" s="241"/>
      <c r="J35" s="241"/>
      <c r="K35" s="241"/>
      <c r="L35" s="241"/>
      <c r="M35" s="242"/>
    </row>
    <row r="36" spans="1:13" ht="15.75" customHeight="1">
      <c r="A36" s="1241"/>
      <c r="B36" s="1245"/>
      <c r="C36" s="255"/>
      <c r="D36" s="202" t="s">
        <v>938</v>
      </c>
      <c r="E36" s="202"/>
      <c r="F36" s="202" t="s">
        <v>939</v>
      </c>
      <c r="G36" s="202"/>
      <c r="H36" s="202" t="s">
        <v>940</v>
      </c>
      <c r="I36" s="202"/>
      <c r="J36" s="202" t="s">
        <v>941</v>
      </c>
      <c r="K36" s="202"/>
      <c r="L36" s="202" t="s">
        <v>942</v>
      </c>
      <c r="M36" s="242"/>
    </row>
    <row r="37" spans="1:13" ht="15.75" customHeight="1">
      <c r="A37" s="1241"/>
      <c r="B37" s="1245"/>
      <c r="C37" s="255"/>
      <c r="D37" s="260">
        <v>2023</v>
      </c>
      <c r="E37" s="276">
        <v>1</v>
      </c>
      <c r="F37" s="276">
        <v>2024</v>
      </c>
      <c r="G37" s="276">
        <v>1</v>
      </c>
      <c r="H37" s="276">
        <v>2025</v>
      </c>
      <c r="I37" s="276">
        <v>1</v>
      </c>
      <c r="J37" s="276">
        <v>2026</v>
      </c>
      <c r="K37" s="276">
        <v>1</v>
      </c>
      <c r="L37" s="276">
        <v>2027</v>
      </c>
      <c r="M37" s="276">
        <v>1</v>
      </c>
    </row>
    <row r="38" spans="1:13" ht="15.75" customHeight="1">
      <c r="A38" s="1241"/>
      <c r="B38" s="1245"/>
      <c r="C38" s="255"/>
      <c r="D38" s="202" t="s">
        <v>943</v>
      </c>
      <c r="E38" s="202"/>
      <c r="F38" s="202" t="s">
        <v>944</v>
      </c>
      <c r="G38" s="202"/>
      <c r="H38" s="202" t="s">
        <v>945</v>
      </c>
      <c r="I38" s="202"/>
      <c r="J38" s="202" t="s">
        <v>946</v>
      </c>
      <c r="K38" s="202"/>
      <c r="L38" s="202" t="s">
        <v>947</v>
      </c>
      <c r="M38" s="247"/>
    </row>
    <row r="39" spans="1:13" ht="15.75" customHeight="1">
      <c r="A39" s="1241"/>
      <c r="B39" s="1245"/>
      <c r="C39" s="255"/>
      <c r="D39" s="260">
        <v>2028</v>
      </c>
      <c r="E39" s="276">
        <v>1</v>
      </c>
      <c r="F39" s="276">
        <v>2029</v>
      </c>
      <c r="G39" s="276">
        <v>1</v>
      </c>
      <c r="H39" s="276">
        <v>2030</v>
      </c>
      <c r="I39" s="276">
        <v>1</v>
      </c>
      <c r="J39" s="276">
        <v>2031</v>
      </c>
      <c r="K39" s="276">
        <v>1</v>
      </c>
      <c r="L39" s="276">
        <v>2032</v>
      </c>
      <c r="M39" s="276">
        <v>1</v>
      </c>
    </row>
    <row r="40" spans="1:13" ht="15.75" customHeight="1">
      <c r="A40" s="1241"/>
      <c r="B40" s="1245"/>
      <c r="C40" s="255"/>
      <c r="D40" s="202" t="s">
        <v>948</v>
      </c>
      <c r="E40" s="202"/>
      <c r="F40" s="202" t="s">
        <v>949</v>
      </c>
      <c r="G40" s="202"/>
      <c r="H40" s="202" t="s">
        <v>950</v>
      </c>
      <c r="I40" s="202"/>
      <c r="J40" s="202" t="s">
        <v>951</v>
      </c>
      <c r="K40" s="202"/>
      <c r="L40" s="202" t="s">
        <v>952</v>
      </c>
      <c r="M40" s="247"/>
    </row>
    <row r="41" spans="1:13" ht="15.75" customHeight="1">
      <c r="A41" s="1241"/>
      <c r="B41" s="1245"/>
      <c r="C41" s="255"/>
      <c r="D41" s="260">
        <v>2033</v>
      </c>
      <c r="E41" s="276">
        <v>1</v>
      </c>
      <c r="F41" s="276">
        <v>2034</v>
      </c>
      <c r="G41" s="276">
        <v>1</v>
      </c>
      <c r="H41" s="276">
        <v>2035</v>
      </c>
      <c r="I41" s="276">
        <v>1</v>
      </c>
      <c r="J41" s="276">
        <v>2036</v>
      </c>
      <c r="K41" s="276">
        <v>1</v>
      </c>
      <c r="L41" s="276">
        <v>2037</v>
      </c>
      <c r="M41" s="276">
        <v>1</v>
      </c>
    </row>
    <row r="42" spans="1:13" ht="15.75" customHeight="1">
      <c r="A42" s="1241"/>
      <c r="B42" s="1245"/>
      <c r="C42" s="255"/>
      <c r="D42" s="249" t="s">
        <v>953</v>
      </c>
      <c r="E42" s="249"/>
      <c r="F42" s="202" t="s">
        <v>954</v>
      </c>
      <c r="G42" s="202"/>
      <c r="H42" s="202" t="s">
        <v>955</v>
      </c>
      <c r="I42" s="202"/>
      <c r="J42" s="202" t="s">
        <v>956</v>
      </c>
      <c r="K42" s="202"/>
      <c r="L42" s="202" t="s">
        <v>957</v>
      </c>
      <c r="M42" s="263"/>
    </row>
    <row r="43" spans="1:13" ht="15.75" customHeight="1">
      <c r="A43" s="1241"/>
      <c r="B43" s="1245"/>
      <c r="C43" s="255"/>
      <c r="D43" s="257">
        <v>2038</v>
      </c>
      <c r="E43" s="258">
        <v>1</v>
      </c>
      <c r="F43" s="276">
        <v>2039</v>
      </c>
      <c r="G43" s="276">
        <v>1</v>
      </c>
      <c r="H43" s="276">
        <v>2040</v>
      </c>
      <c r="I43" s="276">
        <v>1</v>
      </c>
      <c r="J43" s="276"/>
      <c r="K43" s="276"/>
      <c r="L43" s="1258">
        <v>18</v>
      </c>
      <c r="M43" s="1188"/>
    </row>
    <row r="44" spans="1:13" ht="15.75" customHeight="1">
      <c r="A44" s="1241"/>
      <c r="B44" s="1245"/>
      <c r="C44" s="280"/>
      <c r="D44" s="281"/>
      <c r="E44" s="249"/>
      <c r="F44" s="281"/>
      <c r="G44" s="249"/>
      <c r="H44" s="281"/>
      <c r="I44" s="249"/>
      <c r="J44" s="281"/>
      <c r="K44" s="249"/>
      <c r="L44" s="281"/>
      <c r="M44" s="258"/>
    </row>
    <row r="45" spans="1:13" ht="18" customHeight="1">
      <c r="A45" s="1241"/>
      <c r="B45" s="1244" t="s">
        <v>958</v>
      </c>
      <c r="C45" s="254"/>
      <c r="D45" s="232"/>
      <c r="E45" s="232"/>
      <c r="F45" s="232"/>
      <c r="G45" s="232"/>
      <c r="H45" s="232"/>
      <c r="I45" s="232"/>
      <c r="J45" s="232"/>
      <c r="K45" s="232"/>
      <c r="L45" s="232"/>
      <c r="M45" s="247"/>
    </row>
    <row r="46" spans="1:13" ht="15.75" customHeight="1">
      <c r="A46" s="1241"/>
      <c r="B46" s="1245"/>
      <c r="C46" s="254"/>
      <c r="D46" s="282" t="s">
        <v>93</v>
      </c>
      <c r="E46" s="283" t="s">
        <v>95</v>
      </c>
      <c r="F46" s="1265" t="s">
        <v>959</v>
      </c>
      <c r="G46" s="1266"/>
      <c r="H46" s="1183"/>
      <c r="I46" s="1183"/>
      <c r="J46" s="1234"/>
      <c r="K46" s="241" t="s">
        <v>960</v>
      </c>
      <c r="L46" s="1255"/>
      <c r="M46" s="1237"/>
    </row>
    <row r="47" spans="1:13" ht="15.75" customHeight="1">
      <c r="A47" s="1241"/>
      <c r="B47" s="1245"/>
      <c r="C47" s="254"/>
      <c r="D47" s="260"/>
      <c r="E47" s="258" t="s">
        <v>918</v>
      </c>
      <c r="F47" s="1260"/>
      <c r="G47" s="1235"/>
      <c r="H47" s="1180"/>
      <c r="I47" s="1180"/>
      <c r="J47" s="1181"/>
      <c r="K47" s="232"/>
      <c r="L47" s="1235"/>
      <c r="M47" s="1238"/>
    </row>
    <row r="48" spans="1:13" ht="15.75" customHeight="1">
      <c r="A48" s="1241"/>
      <c r="B48" s="1246"/>
      <c r="C48" s="261"/>
      <c r="D48" s="250"/>
      <c r="E48" s="250"/>
      <c r="F48" s="250"/>
      <c r="G48" s="250"/>
      <c r="H48" s="250"/>
      <c r="I48" s="250"/>
      <c r="J48" s="250"/>
      <c r="K48" s="250"/>
      <c r="L48" s="232"/>
      <c r="M48" s="247"/>
    </row>
    <row r="49" spans="1:13" ht="15.75" customHeight="1">
      <c r="A49" s="1241"/>
      <c r="B49" s="235" t="s">
        <v>961</v>
      </c>
      <c r="C49" s="1261" t="s">
        <v>1720</v>
      </c>
      <c r="D49" s="1175"/>
      <c r="E49" s="1175"/>
      <c r="F49" s="1175"/>
      <c r="G49" s="1175"/>
      <c r="H49" s="1175"/>
      <c r="I49" s="1175"/>
      <c r="J49" s="1175"/>
      <c r="K49" s="1175"/>
      <c r="L49" s="1175"/>
      <c r="M49" s="1188"/>
    </row>
    <row r="50" spans="1:13" ht="15.75" customHeight="1">
      <c r="A50" s="1241"/>
      <c r="B50" s="235" t="s">
        <v>996</v>
      </c>
      <c r="C50" s="1261" t="s">
        <v>1721</v>
      </c>
      <c r="D50" s="1175"/>
      <c r="E50" s="1175"/>
      <c r="F50" s="1175"/>
      <c r="G50" s="1175"/>
      <c r="H50" s="1175"/>
      <c r="I50" s="1175"/>
      <c r="J50" s="1175"/>
      <c r="K50" s="1175"/>
      <c r="L50" s="1175"/>
      <c r="M50" s="1188"/>
    </row>
    <row r="51" spans="1:13" ht="15.75" customHeight="1">
      <c r="A51" s="1241"/>
      <c r="B51" s="235" t="s">
        <v>965</v>
      </c>
      <c r="C51" s="224">
        <v>30</v>
      </c>
      <c r="D51" s="239"/>
      <c r="E51" s="239"/>
      <c r="F51" s="239"/>
      <c r="G51" s="239"/>
      <c r="H51" s="239"/>
      <c r="I51" s="239"/>
      <c r="J51" s="239"/>
      <c r="K51" s="239"/>
      <c r="L51" s="239"/>
      <c r="M51" s="238"/>
    </row>
    <row r="52" spans="1:13" ht="15.75" customHeight="1">
      <c r="A52" s="1241"/>
      <c r="B52" s="235" t="s">
        <v>966</v>
      </c>
      <c r="C52" s="224" t="s">
        <v>1047</v>
      </c>
      <c r="D52" s="239"/>
      <c r="E52" s="239"/>
      <c r="F52" s="239"/>
      <c r="G52" s="239"/>
      <c r="H52" s="239"/>
      <c r="I52" s="239"/>
      <c r="J52" s="239"/>
      <c r="K52" s="239"/>
      <c r="L52" s="239"/>
      <c r="M52" s="238"/>
    </row>
    <row r="53" spans="1:13" ht="15.75" customHeight="1">
      <c r="A53" s="1242" t="s">
        <v>250</v>
      </c>
      <c r="B53" s="284" t="s">
        <v>968</v>
      </c>
      <c r="C53" s="1261" t="s">
        <v>442</v>
      </c>
      <c r="D53" s="1175"/>
      <c r="E53" s="1175"/>
      <c r="F53" s="1175"/>
      <c r="G53" s="1175"/>
      <c r="H53" s="1175"/>
      <c r="I53" s="1175"/>
      <c r="J53" s="1175"/>
      <c r="K53" s="1175"/>
      <c r="L53" s="1175"/>
      <c r="M53" s="1188"/>
    </row>
    <row r="54" spans="1:13" ht="15.75" customHeight="1">
      <c r="A54" s="1241"/>
      <c r="B54" s="284" t="s">
        <v>969</v>
      </c>
      <c r="C54" s="1261" t="s">
        <v>1134</v>
      </c>
      <c r="D54" s="1175"/>
      <c r="E54" s="1175"/>
      <c r="F54" s="1175"/>
      <c r="G54" s="1175"/>
      <c r="H54" s="1175"/>
      <c r="I54" s="1175"/>
      <c r="J54" s="1175"/>
      <c r="K54" s="1175"/>
      <c r="L54" s="1175"/>
      <c r="M54" s="1188"/>
    </row>
    <row r="55" spans="1:13" ht="15.75" customHeight="1">
      <c r="A55" s="1241"/>
      <c r="B55" s="284" t="s">
        <v>971</v>
      </c>
      <c r="C55" s="1261" t="s">
        <v>1135</v>
      </c>
      <c r="D55" s="1175"/>
      <c r="E55" s="1175"/>
      <c r="F55" s="1175"/>
      <c r="G55" s="1175"/>
      <c r="H55" s="1175"/>
      <c r="I55" s="1175"/>
      <c r="J55" s="1175"/>
      <c r="K55" s="1175"/>
      <c r="L55" s="1175"/>
      <c r="M55" s="1188"/>
    </row>
    <row r="56" spans="1:13" ht="15.75" customHeight="1">
      <c r="A56" s="1241"/>
      <c r="B56" s="285" t="s">
        <v>972</v>
      </c>
      <c r="C56" s="1261" t="s">
        <v>1136</v>
      </c>
      <c r="D56" s="1175"/>
      <c r="E56" s="1175"/>
      <c r="F56" s="1175"/>
      <c r="G56" s="1175"/>
      <c r="H56" s="1175"/>
      <c r="I56" s="1175"/>
      <c r="J56" s="1175"/>
      <c r="K56" s="1175"/>
      <c r="L56" s="1175"/>
      <c r="M56" s="1188"/>
    </row>
    <row r="57" spans="1:13" ht="15.75" customHeight="1">
      <c r="A57" s="1241"/>
      <c r="B57" s="284" t="s">
        <v>973</v>
      </c>
      <c r="C57" s="1261" t="s">
        <v>443</v>
      </c>
      <c r="D57" s="1175"/>
      <c r="E57" s="1175"/>
      <c r="F57" s="1175"/>
      <c r="G57" s="1175"/>
      <c r="H57" s="1175"/>
      <c r="I57" s="1175"/>
      <c r="J57" s="1175"/>
      <c r="K57" s="1175"/>
      <c r="L57" s="1175"/>
      <c r="M57" s="1188"/>
    </row>
    <row r="58" spans="1:13" ht="15.75" customHeight="1">
      <c r="A58" s="1243"/>
      <c r="B58" s="284" t="s">
        <v>974</v>
      </c>
      <c r="C58" s="1261">
        <v>3795750</v>
      </c>
      <c r="D58" s="1175"/>
      <c r="E58" s="1175"/>
      <c r="F58" s="1175"/>
      <c r="G58" s="1175"/>
      <c r="H58" s="1175"/>
      <c r="I58" s="1175"/>
      <c r="J58" s="1175"/>
      <c r="K58" s="1175"/>
      <c r="L58" s="1175"/>
      <c r="M58" s="1188"/>
    </row>
    <row r="59" spans="1:13" ht="15.75" customHeight="1">
      <c r="A59" s="1242" t="s">
        <v>976</v>
      </c>
      <c r="B59" s="286" t="s">
        <v>977</v>
      </c>
      <c r="C59" s="1261" t="s">
        <v>1425</v>
      </c>
      <c r="D59" s="1175"/>
      <c r="E59" s="1175"/>
      <c r="F59" s="1175"/>
      <c r="G59" s="1175"/>
      <c r="H59" s="1175"/>
      <c r="I59" s="1175"/>
      <c r="J59" s="1175"/>
      <c r="K59" s="1175"/>
      <c r="L59" s="1175"/>
      <c r="M59" s="1188"/>
    </row>
    <row r="60" spans="1:13" ht="30" customHeight="1">
      <c r="A60" s="1241"/>
      <c r="B60" s="286" t="s">
        <v>979</v>
      </c>
      <c r="C60" s="1261" t="s">
        <v>1051</v>
      </c>
      <c r="D60" s="1175"/>
      <c r="E60" s="1175"/>
      <c r="F60" s="1175"/>
      <c r="G60" s="1175"/>
      <c r="H60" s="1175"/>
      <c r="I60" s="1175"/>
      <c r="J60" s="1175"/>
      <c r="K60" s="1175"/>
      <c r="L60" s="1175"/>
      <c r="M60" s="1188"/>
    </row>
    <row r="61" spans="1:13" ht="30" customHeight="1">
      <c r="A61" s="1241"/>
      <c r="B61" s="287" t="s">
        <v>297</v>
      </c>
      <c r="C61" s="1261" t="s">
        <v>904</v>
      </c>
      <c r="D61" s="1175"/>
      <c r="E61" s="1175"/>
      <c r="F61" s="1175"/>
      <c r="G61" s="1175"/>
      <c r="H61" s="1175"/>
      <c r="I61" s="1175"/>
      <c r="J61" s="1175"/>
      <c r="K61" s="1175"/>
      <c r="L61" s="1175"/>
      <c r="M61" s="1188"/>
    </row>
    <row r="62" spans="1:13" ht="15.75" customHeight="1">
      <c r="A62" s="288" t="s">
        <v>254</v>
      </c>
      <c r="B62" s="289"/>
      <c r="C62" s="1342"/>
      <c r="D62" s="1333"/>
      <c r="E62" s="1333"/>
      <c r="F62" s="1333"/>
      <c r="G62" s="1333"/>
      <c r="H62" s="1333"/>
      <c r="I62" s="1333"/>
      <c r="J62" s="1333"/>
      <c r="K62" s="1333"/>
      <c r="L62" s="1333"/>
      <c r="M62" s="1334"/>
    </row>
  </sheetData>
  <mergeCells count="50">
    <mergeCell ref="F23:M23"/>
    <mergeCell ref="J30:L30"/>
    <mergeCell ref="L43:M43"/>
    <mergeCell ref="C53:M53"/>
    <mergeCell ref="F46:F47"/>
    <mergeCell ref="G46:J47"/>
    <mergeCell ref="L46:M47"/>
    <mergeCell ref="C49:M49"/>
    <mergeCell ref="C50:M50"/>
    <mergeCell ref="C16:M16"/>
    <mergeCell ref="C9:D9"/>
    <mergeCell ref="C10:D10"/>
    <mergeCell ref="F9:G9"/>
    <mergeCell ref="C17:M17"/>
    <mergeCell ref="I7:M7"/>
    <mergeCell ref="C13:M13"/>
    <mergeCell ref="C14:D14"/>
    <mergeCell ref="F14:M14"/>
    <mergeCell ref="C15:M15"/>
    <mergeCell ref="I9:J9"/>
    <mergeCell ref="F10:G10"/>
    <mergeCell ref="I10:J10"/>
    <mergeCell ref="C11:M11"/>
    <mergeCell ref="C12:M12"/>
    <mergeCell ref="C7:D7"/>
    <mergeCell ref="C2:M2"/>
    <mergeCell ref="C3:M3"/>
    <mergeCell ref="F4:G4"/>
    <mergeCell ref="C5:M5"/>
    <mergeCell ref="C6:M6"/>
    <mergeCell ref="C62:M62"/>
    <mergeCell ref="C54:M54"/>
    <mergeCell ref="C55:M55"/>
    <mergeCell ref="C56:M56"/>
    <mergeCell ref="C57:M57"/>
    <mergeCell ref="C58:M58"/>
    <mergeCell ref="C59:M59"/>
    <mergeCell ref="C60:M60"/>
    <mergeCell ref="C61:M61"/>
    <mergeCell ref="A16:A52"/>
    <mergeCell ref="A53:A58"/>
    <mergeCell ref="A59:A61"/>
    <mergeCell ref="A2:A15"/>
    <mergeCell ref="B14:B15"/>
    <mergeCell ref="B18:B24"/>
    <mergeCell ref="B25:B28"/>
    <mergeCell ref="B32:B34"/>
    <mergeCell ref="B35:B44"/>
    <mergeCell ref="B45:B48"/>
    <mergeCell ref="B8:B10"/>
  </mergeCells>
  <dataValidations count="1">
    <dataValidation type="list" allowBlank="1" showErrorMessage="1" sqref="I7" xr:uid="{00000000-0002-0000-4800-000000000000}">
      <formula1>INDIRECT($C$7)</formula1>
    </dataValidation>
  </dataValidations>
  <hyperlinks>
    <hyperlink ref="B2" location="'Plan de acción'!A1" display="Nombre del indicador" xr:uid="{00000000-0004-0000-4800-000000000000}"/>
  </hyperlinks>
  <pageMargins left="0.7" right="0.7" top="0.75" bottom="0.75" header="0" footer="0"/>
  <pageSetup paperSize="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1722</v>
      </c>
      <c r="C1" s="230"/>
      <c r="D1" s="230"/>
      <c r="E1" s="230"/>
      <c r="F1" s="230"/>
      <c r="G1" s="230"/>
      <c r="H1" s="230"/>
      <c r="I1" s="230"/>
      <c r="J1" s="230"/>
      <c r="K1" s="230"/>
      <c r="L1" s="230"/>
      <c r="M1" s="231"/>
    </row>
    <row r="2" spans="1:13" ht="15.75" customHeight="1">
      <c r="A2" s="1242" t="s">
        <v>890</v>
      </c>
      <c r="B2" s="233" t="s">
        <v>891</v>
      </c>
      <c r="C2" s="1374" t="s">
        <v>789</v>
      </c>
      <c r="D2" s="1175"/>
      <c r="E2" s="1175"/>
      <c r="F2" s="1175"/>
      <c r="G2" s="1175"/>
      <c r="H2" s="1175"/>
      <c r="I2" s="1175"/>
      <c r="J2" s="1175"/>
      <c r="K2" s="1175"/>
      <c r="L2" s="1175"/>
      <c r="M2" s="1188"/>
    </row>
    <row r="3" spans="1:13" ht="15.75" customHeight="1">
      <c r="A3" s="1241"/>
      <c r="B3" s="455" t="s">
        <v>982</v>
      </c>
      <c r="C3" s="1297" t="s">
        <v>1723</v>
      </c>
      <c r="D3" s="1175"/>
      <c r="E3" s="1175"/>
      <c r="F3" s="1175"/>
      <c r="G3" s="1175"/>
      <c r="H3" s="1175"/>
      <c r="I3" s="1175"/>
      <c r="J3" s="1175"/>
      <c r="K3" s="1175"/>
      <c r="L3" s="1175"/>
      <c r="M3" s="1188"/>
    </row>
    <row r="4" spans="1:13" ht="40.5" customHeight="1">
      <c r="A4" s="1241"/>
      <c r="B4" s="236" t="s">
        <v>293</v>
      </c>
      <c r="C4" s="345" t="s">
        <v>93</v>
      </c>
      <c r="D4" s="345" t="s">
        <v>1489</v>
      </c>
      <c r="E4" s="68"/>
      <c r="F4" s="1302" t="s">
        <v>294</v>
      </c>
      <c r="G4" s="1188"/>
      <c r="H4" s="345">
        <v>27</v>
      </c>
      <c r="I4" s="1297"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05" t="s">
        <v>35</v>
      </c>
      <c r="D7" s="1183"/>
      <c r="E7" s="1183"/>
      <c r="F7" s="1183"/>
      <c r="G7" s="1234"/>
      <c r="H7" s="370" t="s">
        <v>297</v>
      </c>
      <c r="I7" s="1306" t="s">
        <v>863</v>
      </c>
      <c r="J7" s="1183"/>
      <c r="K7" s="1183"/>
      <c r="L7" s="1183"/>
      <c r="M7" s="1234"/>
    </row>
    <row r="8" spans="1:13" ht="15.75" customHeight="1">
      <c r="A8" s="1241"/>
      <c r="B8" s="1308" t="s">
        <v>903</v>
      </c>
      <c r="C8" s="369"/>
      <c r="D8" s="371"/>
      <c r="E8" s="371"/>
      <c r="F8" s="371"/>
      <c r="G8" s="371"/>
      <c r="H8" s="371"/>
      <c r="I8" s="371"/>
      <c r="J8" s="371"/>
      <c r="K8" s="371"/>
      <c r="L8" s="371"/>
      <c r="M8" s="372"/>
    </row>
    <row r="9" spans="1:13" ht="15.75" customHeight="1">
      <c r="A9" s="1241"/>
      <c r="B9" s="1241"/>
      <c r="C9" s="1250" t="s">
        <v>863</v>
      </c>
      <c r="D9" s="1180"/>
      <c r="E9" s="140"/>
      <c r="F9" s="1253" t="s">
        <v>904</v>
      </c>
      <c r="G9" s="1180"/>
      <c r="H9" s="1301"/>
      <c r="I9" s="1252"/>
      <c r="J9" s="1252"/>
      <c r="K9" s="1252"/>
      <c r="L9" s="1252"/>
      <c r="M9" s="1260"/>
    </row>
    <row r="10" spans="1:13" ht="15.75" customHeight="1">
      <c r="A10" s="1241"/>
      <c r="B10" s="1309"/>
      <c r="C10" s="1250" t="s">
        <v>1058</v>
      </c>
      <c r="D10" s="1180"/>
      <c r="E10" s="375"/>
      <c r="F10" s="1375" t="s">
        <v>1058</v>
      </c>
      <c r="G10" s="1180"/>
      <c r="H10" s="1180"/>
      <c r="I10" s="1180"/>
      <c r="J10" s="1180"/>
      <c r="K10" s="1180"/>
      <c r="L10" s="1180"/>
      <c r="M10" s="1181"/>
    </row>
    <row r="11" spans="1:13" ht="33.75" customHeight="1">
      <c r="A11" s="1241"/>
      <c r="B11" s="455" t="s">
        <v>905</v>
      </c>
      <c r="C11" s="1300" t="s">
        <v>1724</v>
      </c>
      <c r="D11" s="1180"/>
      <c r="E11" s="1180"/>
      <c r="F11" s="1180"/>
      <c r="G11" s="1180"/>
      <c r="H11" s="1180"/>
      <c r="I11" s="1180"/>
      <c r="J11" s="1180"/>
      <c r="K11" s="1180"/>
      <c r="L11" s="1180"/>
      <c r="M11" s="1181"/>
    </row>
    <row r="12" spans="1:13" ht="28.5" customHeight="1">
      <c r="A12" s="1241"/>
      <c r="B12" s="455" t="s">
        <v>985</v>
      </c>
      <c r="C12" s="1297" t="s">
        <v>1725</v>
      </c>
      <c r="D12" s="1175"/>
      <c r="E12" s="1175"/>
      <c r="F12" s="1175"/>
      <c r="G12" s="1175"/>
      <c r="H12" s="1175"/>
      <c r="I12" s="1175"/>
      <c r="J12" s="1175"/>
      <c r="K12" s="1175"/>
      <c r="L12" s="1175"/>
      <c r="M12" s="1188"/>
    </row>
    <row r="13" spans="1:13" ht="15.75" customHeight="1">
      <c r="A13" s="1241"/>
      <c r="B13" s="455" t="s">
        <v>987</v>
      </c>
      <c r="C13" s="1291" t="s">
        <v>1701</v>
      </c>
      <c r="D13" s="1175"/>
      <c r="E13" s="1175"/>
      <c r="F13" s="1175"/>
      <c r="G13" s="1175"/>
      <c r="H13" s="1175"/>
      <c r="I13" s="1175"/>
      <c r="J13" s="1175"/>
      <c r="K13" s="1175"/>
      <c r="L13" s="1175"/>
      <c r="M13" s="1188"/>
    </row>
    <row r="14" spans="1:13" ht="15.75" customHeight="1">
      <c r="A14" s="1241"/>
      <c r="B14" s="1308" t="s">
        <v>989</v>
      </c>
      <c r="C14" s="1257" t="s">
        <v>65</v>
      </c>
      <c r="D14" s="1188"/>
      <c r="E14" s="377" t="s">
        <v>108</v>
      </c>
      <c r="F14" s="1297" t="s">
        <v>791</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518</v>
      </c>
      <c r="D16" s="1175"/>
      <c r="E16" s="1175"/>
      <c r="F16" s="1175"/>
      <c r="G16" s="1175"/>
      <c r="H16" s="1175"/>
      <c r="I16" s="1175"/>
      <c r="J16" s="1175"/>
      <c r="K16" s="1175"/>
      <c r="L16" s="1175"/>
      <c r="M16" s="1188"/>
    </row>
    <row r="17" spans="1:13" ht="15.75" customHeight="1">
      <c r="A17" s="1241"/>
      <c r="B17" s="455" t="s">
        <v>990</v>
      </c>
      <c r="C17" s="1374" t="s">
        <v>1726</v>
      </c>
      <c r="D17" s="1175"/>
      <c r="E17" s="1175"/>
      <c r="F17" s="1175"/>
      <c r="G17" s="1175"/>
      <c r="H17" s="1175"/>
      <c r="I17" s="1175"/>
      <c r="J17" s="1175"/>
      <c r="K17" s="1175"/>
      <c r="L17" s="1175"/>
      <c r="M17" s="1188"/>
    </row>
    <row r="18" spans="1:13" ht="9" customHeight="1">
      <c r="A18" s="1241"/>
      <c r="B18" s="1244"/>
      <c r="C18" s="369"/>
      <c r="D18" s="371"/>
      <c r="E18" s="371"/>
      <c r="F18" s="371"/>
      <c r="G18" s="371"/>
      <c r="H18" s="371"/>
      <c r="I18" s="371"/>
      <c r="J18" s="371"/>
      <c r="K18" s="371"/>
      <c r="L18" s="371"/>
      <c r="M18" s="372"/>
    </row>
    <row r="19" spans="1:13" ht="15.75" customHeight="1">
      <c r="A19" s="1241"/>
      <c r="B19" s="1245"/>
      <c r="C19" s="340" t="s">
        <v>909</v>
      </c>
      <c r="D19" s="140"/>
      <c r="E19" s="342" t="s">
        <v>910</v>
      </c>
      <c r="F19" s="140"/>
      <c r="G19" s="342" t="s">
        <v>911</v>
      </c>
      <c r="H19" s="140"/>
      <c r="I19" s="342" t="s">
        <v>912</v>
      </c>
      <c r="J19" s="333" t="s">
        <v>918</v>
      </c>
      <c r="K19" s="342"/>
      <c r="L19" s="342"/>
      <c r="M19" s="374"/>
    </row>
    <row r="20" spans="1:13" ht="15.75" customHeight="1">
      <c r="A20" s="1241"/>
      <c r="B20" s="1245"/>
      <c r="C20" s="340" t="s">
        <v>913</v>
      </c>
      <c r="D20" s="140"/>
      <c r="E20" s="342" t="s">
        <v>914</v>
      </c>
      <c r="F20" s="140"/>
      <c r="G20" s="342" t="s">
        <v>915</v>
      </c>
      <c r="H20" s="140"/>
      <c r="I20" s="342"/>
      <c r="J20" s="140"/>
      <c r="K20" s="342"/>
      <c r="L20" s="342"/>
      <c r="M20" s="374"/>
    </row>
    <row r="21" spans="1:13" ht="15.75" customHeight="1">
      <c r="A21" s="1241"/>
      <c r="B21" s="1245"/>
      <c r="C21" s="340" t="s">
        <v>916</v>
      </c>
      <c r="D21" s="140"/>
      <c r="E21" s="342" t="s">
        <v>917</v>
      </c>
      <c r="F21" s="140"/>
      <c r="G21" s="342"/>
      <c r="H21" s="140"/>
      <c r="I21" s="342"/>
      <c r="J21" s="140"/>
      <c r="K21" s="342"/>
      <c r="L21" s="342"/>
      <c r="M21" s="374"/>
    </row>
    <row r="22" spans="1:13" ht="15.75" customHeight="1">
      <c r="A22" s="1241"/>
      <c r="B22" s="1246"/>
      <c r="C22" s="363" t="s">
        <v>105</v>
      </c>
      <c r="D22" s="375"/>
      <c r="E22" s="358" t="s">
        <v>919</v>
      </c>
      <c r="F22" s="375"/>
      <c r="G22" s="375"/>
      <c r="H22" s="375"/>
      <c r="I22" s="375"/>
      <c r="J22" s="375"/>
      <c r="K22" s="375"/>
      <c r="L22" s="375"/>
      <c r="M22" s="376"/>
    </row>
    <row r="23" spans="1:13" ht="15.75" customHeight="1">
      <c r="A23" s="1241"/>
      <c r="B23" s="1308" t="s">
        <v>921</v>
      </c>
      <c r="C23" s="369"/>
      <c r="D23" s="371"/>
      <c r="E23" s="371"/>
      <c r="F23" s="371"/>
      <c r="G23" s="371"/>
      <c r="H23" s="371"/>
      <c r="I23" s="371"/>
      <c r="J23" s="371"/>
      <c r="K23" s="371"/>
      <c r="L23" s="371"/>
      <c r="M23" s="372"/>
    </row>
    <row r="24" spans="1:13" ht="15.75" customHeight="1">
      <c r="A24" s="1241"/>
      <c r="B24" s="1241"/>
      <c r="C24" s="340" t="s">
        <v>922</v>
      </c>
      <c r="D24" s="68"/>
      <c r="E24" s="140"/>
      <c r="F24" s="342" t="s">
        <v>923</v>
      </c>
      <c r="G24" s="68"/>
      <c r="H24" s="140"/>
      <c r="I24" s="342" t="s">
        <v>924</v>
      </c>
      <c r="J24" s="68" t="s">
        <v>918</v>
      </c>
      <c r="K24" s="140"/>
      <c r="L24" s="140"/>
      <c r="M24" s="374"/>
    </row>
    <row r="25" spans="1:13" ht="15.75" customHeight="1">
      <c r="A25" s="1241"/>
      <c r="B25" s="1241"/>
      <c r="C25" s="340" t="s">
        <v>925</v>
      </c>
      <c r="D25" s="68"/>
      <c r="E25" s="140"/>
      <c r="F25" s="342" t="s">
        <v>926</v>
      </c>
      <c r="G25" s="68"/>
      <c r="H25" s="140"/>
      <c r="I25" s="210"/>
      <c r="J25" s="68"/>
      <c r="K25" s="140"/>
      <c r="L25" s="140"/>
      <c r="M25" s="374"/>
    </row>
    <row r="26" spans="1:13" ht="15.75" customHeight="1">
      <c r="A26" s="1241"/>
      <c r="B26" s="1309"/>
      <c r="C26" s="379"/>
      <c r="D26" s="140"/>
      <c r="E26" s="140"/>
      <c r="F26" s="140"/>
      <c r="G26" s="140"/>
      <c r="H26" s="140"/>
      <c r="I26" s="140"/>
      <c r="J26" s="140"/>
      <c r="K26" s="140"/>
      <c r="L26" s="140"/>
      <c r="M26" s="374"/>
    </row>
    <row r="27" spans="1:13" ht="15.75" customHeight="1">
      <c r="A27" s="1241"/>
      <c r="B27" s="380" t="s">
        <v>928</v>
      </c>
      <c r="C27" s="369"/>
      <c r="D27" s="371"/>
      <c r="E27" s="371"/>
      <c r="F27" s="371"/>
      <c r="G27" s="371"/>
      <c r="H27" s="371"/>
      <c r="I27" s="371"/>
      <c r="J27" s="371"/>
      <c r="K27" s="371"/>
      <c r="L27" s="371"/>
      <c r="M27" s="372"/>
    </row>
    <row r="28" spans="1:13" ht="15.75" customHeight="1">
      <c r="A28" s="1241"/>
      <c r="B28" s="380"/>
      <c r="C28" s="340" t="s">
        <v>929</v>
      </c>
      <c r="D28" s="829">
        <v>55000</v>
      </c>
      <c r="E28" s="140"/>
      <c r="F28" s="140" t="s">
        <v>930</v>
      </c>
      <c r="G28" s="140">
        <v>2022</v>
      </c>
      <c r="H28" s="140"/>
      <c r="I28" s="140" t="s">
        <v>931</v>
      </c>
      <c r="J28" s="140"/>
      <c r="K28" s="140"/>
      <c r="L28" s="140"/>
      <c r="M28" s="374"/>
    </row>
    <row r="29" spans="1:13" ht="15.75" customHeight="1">
      <c r="A29" s="1241"/>
      <c r="B29" s="382"/>
      <c r="C29" s="387"/>
      <c r="D29" s="375"/>
      <c r="E29" s="375"/>
      <c r="F29" s="375"/>
      <c r="G29" s="375"/>
      <c r="H29" s="375"/>
      <c r="I29" s="375"/>
      <c r="J29" s="375"/>
      <c r="K29" s="375"/>
      <c r="L29" s="375"/>
      <c r="M29" s="376"/>
    </row>
    <row r="30" spans="1:13" ht="15.75" customHeight="1">
      <c r="A30" s="1241"/>
      <c r="B30" s="1308" t="s">
        <v>933</v>
      </c>
      <c r="C30" s="611"/>
      <c r="D30" s="386"/>
      <c r="E30" s="386"/>
      <c r="F30" s="386"/>
      <c r="G30" s="386"/>
      <c r="H30" s="386"/>
      <c r="I30" s="386"/>
      <c r="J30" s="386"/>
      <c r="K30" s="386"/>
      <c r="L30" s="140"/>
      <c r="M30" s="374"/>
    </row>
    <row r="31" spans="1:13" ht="15.75" customHeight="1">
      <c r="A31" s="1241"/>
      <c r="B31" s="1241"/>
      <c r="C31" s="331" t="s">
        <v>934</v>
      </c>
      <c r="D31" s="805">
        <v>2023</v>
      </c>
      <c r="E31" s="386"/>
      <c r="F31" s="140" t="s">
        <v>935</v>
      </c>
      <c r="G31" s="200" t="s">
        <v>936</v>
      </c>
      <c r="H31" s="386"/>
      <c r="I31" s="140"/>
      <c r="J31" s="386"/>
      <c r="K31" s="386"/>
      <c r="L31" s="140"/>
      <c r="M31" s="374"/>
    </row>
    <row r="32" spans="1:13" ht="15.75" customHeight="1">
      <c r="A32" s="1241"/>
      <c r="B32" s="1309"/>
      <c r="C32" s="379"/>
      <c r="D32" s="606"/>
      <c r="E32" s="386"/>
      <c r="F32" s="140"/>
      <c r="G32" s="386"/>
      <c r="H32" s="386"/>
      <c r="I32" s="140"/>
      <c r="J32" s="386"/>
      <c r="K32" s="386"/>
      <c r="L32" s="140"/>
      <c r="M32" s="374"/>
    </row>
    <row r="33" spans="1:13" ht="15.75" customHeight="1">
      <c r="A33" s="1241"/>
      <c r="B33" s="1308" t="s">
        <v>937</v>
      </c>
      <c r="C33" s="369"/>
      <c r="D33" s="371"/>
      <c r="E33" s="371"/>
      <c r="F33" s="371"/>
      <c r="G33" s="371"/>
      <c r="H33" s="371"/>
      <c r="I33" s="371"/>
      <c r="J33" s="371"/>
      <c r="K33" s="371"/>
      <c r="L33" s="371"/>
      <c r="M33" s="372"/>
    </row>
    <row r="34" spans="1:13" ht="15.75" customHeight="1">
      <c r="A34" s="1241"/>
      <c r="B34" s="1241"/>
      <c r="C34" s="340"/>
      <c r="D34" s="369" t="s">
        <v>938</v>
      </c>
      <c r="E34" s="371"/>
      <c r="F34" s="371" t="s">
        <v>939</v>
      </c>
      <c r="G34" s="371"/>
      <c r="H34" s="371" t="s">
        <v>940</v>
      </c>
      <c r="I34" s="371"/>
      <c r="J34" s="371" t="s">
        <v>941</v>
      </c>
      <c r="K34" s="371"/>
      <c r="L34" s="371" t="s">
        <v>942</v>
      </c>
      <c r="M34" s="372"/>
    </row>
    <row r="35" spans="1:13" ht="15.75" customHeight="1">
      <c r="A35" s="1241"/>
      <c r="B35" s="1241"/>
      <c r="C35" s="340"/>
      <c r="D35" s="68">
        <v>2023</v>
      </c>
      <c r="E35" s="831">
        <v>55550</v>
      </c>
      <c r="F35" s="68">
        <v>2024</v>
      </c>
      <c r="G35" s="831">
        <v>56100</v>
      </c>
      <c r="H35" s="68">
        <v>2025</v>
      </c>
      <c r="I35" s="831">
        <v>56650</v>
      </c>
      <c r="J35" s="68">
        <v>2026</v>
      </c>
      <c r="K35" s="831">
        <v>57200</v>
      </c>
      <c r="L35" s="68">
        <v>2027</v>
      </c>
      <c r="M35" s="831">
        <v>57750</v>
      </c>
    </row>
    <row r="36" spans="1:13" ht="15.75" customHeight="1">
      <c r="A36" s="1241"/>
      <c r="B36" s="1241"/>
      <c r="C36" s="340"/>
      <c r="D36" s="379" t="s">
        <v>943</v>
      </c>
      <c r="E36" s="140"/>
      <c r="F36" s="140" t="s">
        <v>944</v>
      </c>
      <c r="G36" s="140"/>
      <c r="H36" s="140" t="s">
        <v>945</v>
      </c>
      <c r="I36" s="140"/>
      <c r="J36" s="140" t="s">
        <v>946</v>
      </c>
      <c r="K36" s="140"/>
      <c r="L36" s="140" t="s">
        <v>947</v>
      </c>
      <c r="M36" s="374"/>
    </row>
    <row r="37" spans="1:13" ht="15.75" customHeight="1">
      <c r="A37" s="1241"/>
      <c r="B37" s="1241"/>
      <c r="C37" s="340"/>
      <c r="D37" s="68">
        <v>2028</v>
      </c>
      <c r="E37" s="831">
        <v>58000</v>
      </c>
      <c r="F37" s="68">
        <v>2029</v>
      </c>
      <c r="G37" s="831">
        <v>58550</v>
      </c>
      <c r="H37" s="68">
        <v>2030</v>
      </c>
      <c r="I37" s="831">
        <v>59100</v>
      </c>
      <c r="J37" s="68">
        <v>2031</v>
      </c>
      <c r="K37" s="831">
        <v>59650</v>
      </c>
      <c r="L37" s="68">
        <v>2032</v>
      </c>
      <c r="M37" s="831">
        <v>60200</v>
      </c>
    </row>
    <row r="38" spans="1:13" ht="15.75" customHeight="1">
      <c r="A38" s="1241"/>
      <c r="B38" s="1241"/>
      <c r="C38" s="340"/>
      <c r="D38" s="379" t="s">
        <v>948</v>
      </c>
      <c r="E38" s="140"/>
      <c r="F38" s="140" t="s">
        <v>949</v>
      </c>
      <c r="G38" s="140"/>
      <c r="H38" s="140" t="s">
        <v>950</v>
      </c>
      <c r="I38" s="140"/>
      <c r="J38" s="140" t="s">
        <v>951</v>
      </c>
      <c r="K38" s="140"/>
      <c r="L38" s="140" t="s">
        <v>1727</v>
      </c>
      <c r="M38" s="374"/>
    </row>
    <row r="39" spans="1:13" ht="15.75" customHeight="1">
      <c r="A39" s="1241"/>
      <c r="B39" s="1241"/>
      <c r="C39" s="340"/>
      <c r="D39" s="68">
        <v>2033</v>
      </c>
      <c r="E39" s="831">
        <v>60750</v>
      </c>
      <c r="F39" s="68">
        <v>2034</v>
      </c>
      <c r="G39" s="831">
        <v>61300</v>
      </c>
      <c r="H39" s="68">
        <v>2035</v>
      </c>
      <c r="I39" s="831">
        <v>61850</v>
      </c>
      <c r="J39" s="68">
        <v>2036</v>
      </c>
      <c r="K39" s="831">
        <v>62400</v>
      </c>
      <c r="L39" s="68">
        <v>2037</v>
      </c>
      <c r="M39" s="831">
        <v>62950</v>
      </c>
    </row>
    <row r="40" spans="1:13" ht="15.75" customHeight="1">
      <c r="A40" s="1241"/>
      <c r="B40" s="1241"/>
      <c r="C40" s="340"/>
      <c r="D40" s="838" t="s">
        <v>953</v>
      </c>
      <c r="E40" s="140"/>
      <c r="F40" s="814" t="s">
        <v>1728</v>
      </c>
      <c r="G40" s="140"/>
      <c r="H40" s="140" t="s">
        <v>1729</v>
      </c>
      <c r="I40" s="140"/>
      <c r="J40" s="140"/>
      <c r="K40" s="140"/>
      <c r="L40" s="140"/>
      <c r="M40" s="374"/>
    </row>
    <row r="41" spans="1:13" ht="15.75" customHeight="1">
      <c r="A41" s="1241"/>
      <c r="B41" s="1241"/>
      <c r="C41" s="340"/>
      <c r="D41" s="68">
        <v>2038</v>
      </c>
      <c r="E41" s="831">
        <v>63500</v>
      </c>
      <c r="F41" s="148">
        <v>2039</v>
      </c>
      <c r="G41" s="839">
        <v>64050</v>
      </c>
      <c r="H41" s="833">
        <v>2040</v>
      </c>
      <c r="I41" s="840">
        <v>64600</v>
      </c>
      <c r="J41" s="392"/>
      <c r="K41" s="841"/>
      <c r="L41" s="392"/>
      <c r="M41" s="842"/>
    </row>
    <row r="42" spans="1:13" ht="15.75" customHeight="1">
      <c r="A42" s="1241"/>
      <c r="B42" s="1241"/>
      <c r="C42" s="379"/>
      <c r="D42" s="362"/>
      <c r="E42" s="140"/>
      <c r="F42" s="362"/>
      <c r="G42" s="140"/>
      <c r="H42" s="394"/>
      <c r="I42" s="140"/>
      <c r="J42" s="394"/>
      <c r="K42" s="140"/>
      <c r="L42" s="394"/>
      <c r="M42" s="374"/>
    </row>
    <row r="43" spans="1:13" ht="15.75" customHeight="1">
      <c r="A43" s="1241"/>
      <c r="B43" s="1241"/>
      <c r="C43" s="379"/>
      <c r="D43" s="843" t="s">
        <v>1730</v>
      </c>
      <c r="E43" s="820" t="s">
        <v>1731</v>
      </c>
      <c r="F43" s="362"/>
      <c r="G43" s="140"/>
      <c r="H43" s="394"/>
      <c r="I43" s="140"/>
      <c r="J43" s="394"/>
      <c r="K43" s="140"/>
      <c r="L43" s="394"/>
      <c r="M43" s="374"/>
    </row>
    <row r="44" spans="1:13" ht="15.75" customHeight="1">
      <c r="A44" s="1241"/>
      <c r="B44" s="1241"/>
      <c r="C44" s="379"/>
      <c r="D44" s="814">
        <v>2040</v>
      </c>
      <c r="E44" s="829">
        <v>64600</v>
      </c>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68" t="s">
        <v>93</v>
      </c>
      <c r="E46" s="68" t="s">
        <v>95</v>
      </c>
      <c r="F46" s="1675" t="s">
        <v>959</v>
      </c>
      <c r="G46" s="1266"/>
      <c r="H46" s="1183"/>
      <c r="I46" s="1183"/>
      <c r="J46" s="1234"/>
      <c r="K46" s="345" t="s">
        <v>960</v>
      </c>
      <c r="L46" s="1456"/>
      <c r="M46" s="1260"/>
    </row>
    <row r="47" spans="1:13" ht="15.75" customHeight="1">
      <c r="A47" s="1241"/>
      <c r="B47" s="1241"/>
      <c r="C47" s="379"/>
      <c r="D47" s="68"/>
      <c r="E47" s="346" t="s">
        <v>918</v>
      </c>
      <c r="F47" s="1249"/>
      <c r="G47" s="1235"/>
      <c r="H47" s="1180"/>
      <c r="I47" s="1180"/>
      <c r="J47" s="1181"/>
      <c r="K47" s="68"/>
      <c r="L47" s="1252"/>
      <c r="M47" s="1260"/>
    </row>
    <row r="48" spans="1:13" ht="15.75" customHeight="1">
      <c r="A48" s="1241"/>
      <c r="B48" s="1309"/>
      <c r="C48" s="387"/>
      <c r="D48" s="375"/>
      <c r="E48" s="375"/>
      <c r="F48" s="375"/>
      <c r="G48" s="375"/>
      <c r="H48" s="375"/>
      <c r="I48" s="375"/>
      <c r="J48" s="375"/>
      <c r="K48" s="375"/>
      <c r="L48" s="375"/>
      <c r="M48" s="376"/>
    </row>
    <row r="49" spans="1:13" ht="15.75" customHeight="1">
      <c r="A49" s="1241"/>
      <c r="B49" s="455" t="s">
        <v>961</v>
      </c>
      <c r="C49" s="1300" t="s">
        <v>1732</v>
      </c>
      <c r="D49" s="1180"/>
      <c r="E49" s="1180"/>
      <c r="F49" s="1180"/>
      <c r="G49" s="1180"/>
      <c r="H49" s="1180"/>
      <c r="I49" s="1180"/>
      <c r="J49" s="1180"/>
      <c r="K49" s="1180"/>
      <c r="L49" s="1180"/>
      <c r="M49" s="1181"/>
    </row>
    <row r="50" spans="1:13" ht="15.75" customHeight="1">
      <c r="A50" s="1241"/>
      <c r="B50" s="455" t="s">
        <v>996</v>
      </c>
      <c r="C50" s="1297" t="s">
        <v>1733</v>
      </c>
      <c r="D50" s="1175"/>
      <c r="E50" s="1175"/>
      <c r="F50" s="1175"/>
      <c r="G50" s="1175"/>
      <c r="H50" s="1175"/>
      <c r="I50" s="1175"/>
      <c r="J50" s="1175"/>
      <c r="K50" s="1175"/>
      <c r="L50" s="1175"/>
      <c r="M50" s="1188"/>
    </row>
    <row r="51" spans="1:13" ht="15.75" customHeight="1">
      <c r="A51" s="1241"/>
      <c r="B51" s="455" t="s">
        <v>965</v>
      </c>
      <c r="C51" s="1291">
        <v>30</v>
      </c>
      <c r="D51" s="1175"/>
      <c r="E51" s="1175"/>
      <c r="F51" s="1175"/>
      <c r="G51" s="1175"/>
      <c r="H51" s="1175"/>
      <c r="I51" s="1175"/>
      <c r="J51" s="1175"/>
      <c r="K51" s="1175"/>
      <c r="L51" s="1175"/>
      <c r="M51" s="1188"/>
    </row>
    <row r="52" spans="1:13" ht="15.75" customHeight="1">
      <c r="A52" s="1241"/>
      <c r="B52" s="455" t="s">
        <v>966</v>
      </c>
      <c r="C52" s="1291">
        <v>2022</v>
      </c>
      <c r="D52" s="1175"/>
      <c r="E52" s="1175"/>
      <c r="F52" s="1175"/>
      <c r="G52" s="1175"/>
      <c r="H52" s="1175"/>
      <c r="I52" s="1175"/>
      <c r="J52" s="1175"/>
      <c r="K52" s="1175"/>
      <c r="L52" s="1175"/>
      <c r="M52" s="1188"/>
    </row>
    <row r="53" spans="1:13" ht="15.75" customHeight="1">
      <c r="A53" s="1242" t="s">
        <v>250</v>
      </c>
      <c r="B53" s="290" t="s">
        <v>968</v>
      </c>
      <c r="C53" s="1297" t="s">
        <v>442</v>
      </c>
      <c r="D53" s="1175"/>
      <c r="E53" s="1175"/>
      <c r="F53" s="1175"/>
      <c r="G53" s="1188"/>
      <c r="H53" s="1297" t="s">
        <v>1734</v>
      </c>
      <c r="I53" s="1175"/>
      <c r="J53" s="1175"/>
      <c r="K53" s="1175"/>
      <c r="L53" s="1175"/>
      <c r="M53" s="1188"/>
    </row>
    <row r="54" spans="1:13" ht="15.75" customHeight="1">
      <c r="A54" s="1241"/>
      <c r="B54" s="290" t="s">
        <v>969</v>
      </c>
      <c r="C54" s="1297" t="s">
        <v>1134</v>
      </c>
      <c r="D54" s="1175"/>
      <c r="E54" s="1175"/>
      <c r="F54" s="1175"/>
      <c r="G54" s="1188"/>
      <c r="H54" s="1297" t="s">
        <v>970</v>
      </c>
      <c r="I54" s="1175"/>
      <c r="J54" s="1175"/>
      <c r="K54" s="1175"/>
      <c r="L54" s="1175"/>
      <c r="M54" s="1188"/>
    </row>
    <row r="55" spans="1:13" ht="15.75" customHeight="1">
      <c r="A55" s="1241"/>
      <c r="B55" s="290" t="s">
        <v>971</v>
      </c>
      <c r="C55" s="1297" t="s">
        <v>1135</v>
      </c>
      <c r="D55" s="1175"/>
      <c r="E55" s="1175"/>
      <c r="F55" s="1175"/>
      <c r="G55" s="1188"/>
      <c r="H55" s="1297" t="s">
        <v>60</v>
      </c>
      <c r="I55" s="1175"/>
      <c r="J55" s="1175"/>
      <c r="K55" s="1175"/>
      <c r="L55" s="1175"/>
      <c r="M55" s="1188"/>
    </row>
    <row r="56" spans="1:13" ht="15.75" customHeight="1">
      <c r="A56" s="1241"/>
      <c r="B56" s="607" t="s">
        <v>972</v>
      </c>
      <c r="C56" s="1297" t="s">
        <v>1136</v>
      </c>
      <c r="D56" s="1175"/>
      <c r="E56" s="1175"/>
      <c r="F56" s="1175"/>
      <c r="G56" s="1188"/>
      <c r="H56" s="1297" t="s">
        <v>377</v>
      </c>
      <c r="I56" s="1175"/>
      <c r="J56" s="1175"/>
      <c r="K56" s="1175"/>
      <c r="L56" s="1175"/>
      <c r="M56" s="1188"/>
    </row>
    <row r="57" spans="1:13" ht="15.75" customHeight="1">
      <c r="A57" s="1241"/>
      <c r="B57" s="290" t="s">
        <v>973</v>
      </c>
      <c r="C57" s="1297" t="s">
        <v>1466</v>
      </c>
      <c r="D57" s="1175"/>
      <c r="E57" s="1175"/>
      <c r="F57" s="1175"/>
      <c r="G57" s="1188"/>
      <c r="H57" s="1311" t="s">
        <v>380</v>
      </c>
      <c r="I57" s="1175"/>
      <c r="J57" s="1175"/>
      <c r="K57" s="1175"/>
      <c r="L57" s="1175"/>
      <c r="M57" s="1188"/>
    </row>
    <row r="58" spans="1:13" ht="15.75" customHeight="1">
      <c r="A58" s="1243"/>
      <c r="B58" s="290" t="s">
        <v>974</v>
      </c>
      <c r="C58" s="1297">
        <v>3795750</v>
      </c>
      <c r="D58" s="1175"/>
      <c r="E58" s="1175"/>
      <c r="F58" s="1175"/>
      <c r="G58" s="1188"/>
      <c r="H58" s="1297" t="s">
        <v>975</v>
      </c>
      <c r="I58" s="1175"/>
      <c r="J58" s="1175"/>
      <c r="K58" s="1175"/>
      <c r="L58" s="1175"/>
      <c r="M58" s="1188"/>
    </row>
    <row r="59" spans="1:13" ht="15.75" customHeight="1">
      <c r="A59" s="1242" t="s">
        <v>976</v>
      </c>
      <c r="B59" s="240" t="s">
        <v>977</v>
      </c>
      <c r="C59" s="1398" t="s">
        <v>1425</v>
      </c>
      <c r="D59" s="1175"/>
      <c r="E59" s="1175"/>
      <c r="F59" s="1175"/>
      <c r="G59" s="1188"/>
      <c r="H59" s="1398" t="s">
        <v>1038</v>
      </c>
      <c r="I59" s="1175"/>
      <c r="J59" s="1175"/>
      <c r="K59" s="1175"/>
      <c r="L59" s="1175"/>
      <c r="M59" s="1188"/>
    </row>
    <row r="60" spans="1:13" ht="30" customHeight="1">
      <c r="A60" s="1241"/>
      <c r="B60" s="240" t="s">
        <v>979</v>
      </c>
      <c r="C60" s="1398" t="s">
        <v>1051</v>
      </c>
      <c r="D60" s="1175"/>
      <c r="E60" s="1175"/>
      <c r="F60" s="1175"/>
      <c r="G60" s="1188"/>
      <c r="H60" s="1398" t="s">
        <v>980</v>
      </c>
      <c r="I60" s="1175"/>
      <c r="J60" s="1175"/>
      <c r="K60" s="1175"/>
      <c r="L60" s="1175"/>
      <c r="M60" s="1188"/>
    </row>
    <row r="61" spans="1:13" ht="30" customHeight="1">
      <c r="A61" s="1241"/>
      <c r="B61" s="608" t="s">
        <v>297</v>
      </c>
      <c r="C61" s="1398" t="s">
        <v>904</v>
      </c>
      <c r="D61" s="1175"/>
      <c r="E61" s="1175"/>
      <c r="F61" s="1175"/>
      <c r="G61" s="1188"/>
      <c r="H61" s="1398" t="s">
        <v>376</v>
      </c>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8">
    <mergeCell ref="C60:G60"/>
    <mergeCell ref="H60:M60"/>
    <mergeCell ref="C61:G61"/>
    <mergeCell ref="H61:M61"/>
    <mergeCell ref="C62:M62"/>
    <mergeCell ref="G46:J47"/>
    <mergeCell ref="L46:M47"/>
    <mergeCell ref="C49:M49"/>
    <mergeCell ref="C58:G58"/>
    <mergeCell ref="C59:G59"/>
    <mergeCell ref="H59:M59"/>
    <mergeCell ref="C57:G57"/>
    <mergeCell ref="H57:M57"/>
    <mergeCell ref="H58:M58"/>
    <mergeCell ref="F46:F47"/>
    <mergeCell ref="C54:G54"/>
    <mergeCell ref="H54:M54"/>
    <mergeCell ref="C55:G55"/>
    <mergeCell ref="H55:M55"/>
    <mergeCell ref="C56:G56"/>
    <mergeCell ref="H56:M56"/>
    <mergeCell ref="C6:M6"/>
    <mergeCell ref="C13:M13"/>
    <mergeCell ref="B8:B10"/>
    <mergeCell ref="C9:D9"/>
    <mergeCell ref="C10:D10"/>
    <mergeCell ref="C7:G7"/>
    <mergeCell ref="I7:M7"/>
    <mergeCell ref="F9:G9"/>
    <mergeCell ref="H9:M10"/>
    <mergeCell ref="F10:G10"/>
    <mergeCell ref="C11:M11"/>
    <mergeCell ref="C12:M12"/>
    <mergeCell ref="C2:M2"/>
    <mergeCell ref="C3:M3"/>
    <mergeCell ref="F4:G4"/>
    <mergeCell ref="I4:M4"/>
    <mergeCell ref="C5:M5"/>
    <mergeCell ref="C14:D14"/>
    <mergeCell ref="F14:M14"/>
    <mergeCell ref="C15:M15"/>
    <mergeCell ref="C16:M16"/>
    <mergeCell ref="C17:M17"/>
    <mergeCell ref="C50:M50"/>
    <mergeCell ref="C51:M51"/>
    <mergeCell ref="C52:M52"/>
    <mergeCell ref="C53:G53"/>
    <mergeCell ref="H53:M53"/>
    <mergeCell ref="A16:A52"/>
    <mergeCell ref="A53:A58"/>
    <mergeCell ref="A59:A61"/>
    <mergeCell ref="A2:A15"/>
    <mergeCell ref="B14:B15"/>
    <mergeCell ref="B18:B22"/>
    <mergeCell ref="B23:B26"/>
    <mergeCell ref="B30:B32"/>
    <mergeCell ref="B33:B44"/>
    <mergeCell ref="B45:B48"/>
  </mergeCells>
  <dataValidations count="1">
    <dataValidation type="list" allowBlank="1" showErrorMessage="1" sqref="I7" xr:uid="{00000000-0002-0000-4900-000003000000}">
      <formula1>INDIRECT($C$7)</formula1>
    </dataValidation>
  </dataValidations>
  <hyperlinks>
    <hyperlink ref="B2" location="'Plan de acción'!A1" display="Nombre del indicador" xr:uid="{00000000-0004-0000-4900-000000000000}"/>
    <hyperlink ref="H57" r:id="rId1" xr:uid="{00000000-0004-0000-49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4900-000000000000}">
          <x14:formula1>
            <xm:f>Desplegables!$I$4:$I$18</xm:f>
          </x14:formula1>
          <xm:sqref>C7</xm:sqref>
        </x14:dataValidation>
        <x14:dataValidation type="list" allowBlank="1" showErrorMessage="1" xr:uid="{00000000-0002-0000-4900-000001000000}">
          <x14:formula1>
            <xm:f>Desplegables!$L$24:$L$39</xm:f>
          </x14:formula1>
          <xm:sqref>C14</xm:sqref>
        </x14:dataValidation>
        <x14:dataValidation type="list" allowBlank="1" showErrorMessage="1" xr:uid="{00000000-0002-0000-4900-000002000000}">
          <x14:formula1>
            <xm:f>Desplegables!$B$45:$B$46</xm:f>
          </x14:formula1>
          <xm:sqref>C4</xm:sqref>
        </x14:dataValidation>
        <x14:dataValidation type="list" allowBlank="1" showErrorMessage="1" xr:uid="{00000000-0002-0000-4900-000004000000}">
          <x14:formula1>
            <xm:f>Desplegables!$B$50:$B$52</xm:f>
          </x14:formula1>
          <xm:sqref>G46</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1735</v>
      </c>
      <c r="C1" s="230"/>
      <c r="D1" s="230"/>
      <c r="E1" s="230"/>
      <c r="F1" s="230"/>
      <c r="G1" s="230"/>
      <c r="H1" s="230"/>
      <c r="I1" s="230"/>
      <c r="J1" s="230"/>
      <c r="K1" s="230"/>
      <c r="L1" s="230"/>
      <c r="M1" s="231"/>
    </row>
    <row r="2" spans="1:13" ht="15.75" customHeight="1">
      <c r="A2" s="1242" t="s">
        <v>890</v>
      </c>
      <c r="B2" s="233" t="s">
        <v>891</v>
      </c>
      <c r="C2" s="1398" t="s">
        <v>1736</v>
      </c>
      <c r="D2" s="1175"/>
      <c r="E2" s="1175"/>
      <c r="F2" s="1175"/>
      <c r="G2" s="1175"/>
      <c r="H2" s="1175"/>
      <c r="I2" s="1175"/>
      <c r="J2" s="1175"/>
      <c r="K2" s="1175"/>
      <c r="L2" s="1175"/>
      <c r="M2" s="1188"/>
    </row>
    <row r="3" spans="1:13" ht="15.75" customHeight="1">
      <c r="A3" s="1241"/>
      <c r="B3" s="455" t="s">
        <v>982</v>
      </c>
      <c r="C3" s="1297" t="s">
        <v>1723</v>
      </c>
      <c r="D3" s="1175"/>
      <c r="E3" s="1175"/>
      <c r="F3" s="1175"/>
      <c r="G3" s="1175"/>
      <c r="H3" s="1175"/>
      <c r="I3" s="1175"/>
      <c r="J3" s="1175"/>
      <c r="K3" s="1175"/>
      <c r="L3" s="1175"/>
      <c r="M3" s="1188"/>
    </row>
    <row r="4" spans="1:13" ht="43.5" customHeight="1">
      <c r="A4" s="1241"/>
      <c r="B4" s="236" t="s">
        <v>293</v>
      </c>
      <c r="C4" s="345" t="s">
        <v>93</v>
      </c>
      <c r="D4" s="345" t="s">
        <v>1489</v>
      </c>
      <c r="E4" s="68"/>
      <c r="F4" s="1302" t="s">
        <v>294</v>
      </c>
      <c r="G4" s="1188"/>
      <c r="H4" s="351">
        <v>27</v>
      </c>
      <c r="I4" s="1297"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05" t="s">
        <v>35</v>
      </c>
      <c r="D7" s="1183"/>
      <c r="E7" s="1183"/>
      <c r="F7" s="1183"/>
      <c r="G7" s="1234"/>
      <c r="H7" s="370" t="s">
        <v>1329</v>
      </c>
      <c r="I7" s="1305" t="s">
        <v>1737</v>
      </c>
      <c r="J7" s="1183"/>
      <c r="K7" s="1183"/>
      <c r="L7" s="1183"/>
      <c r="M7" s="1234"/>
    </row>
    <row r="8" spans="1:13" ht="15.75" customHeight="1">
      <c r="A8" s="1241"/>
      <c r="B8" s="1308" t="s">
        <v>903</v>
      </c>
      <c r="C8" s="369"/>
      <c r="D8" s="371"/>
      <c r="E8" s="371"/>
      <c r="F8" s="371"/>
      <c r="G8" s="371"/>
      <c r="H8" s="371"/>
      <c r="I8" s="371"/>
      <c r="J8" s="371"/>
      <c r="K8" s="371"/>
      <c r="L8" s="371"/>
      <c r="M8" s="372"/>
    </row>
    <row r="9" spans="1:13" ht="15.75" customHeight="1">
      <c r="A9" s="1241"/>
      <c r="B9" s="1241"/>
      <c r="C9" s="1250" t="s">
        <v>1201</v>
      </c>
      <c r="D9" s="1180"/>
      <c r="E9" s="140"/>
      <c r="F9" s="1253"/>
      <c r="G9" s="1180"/>
      <c r="H9" s="140"/>
      <c r="I9" s="1251"/>
      <c r="J9" s="1252"/>
      <c r="K9" s="140"/>
      <c r="L9" s="140"/>
      <c r="M9" s="374"/>
    </row>
    <row r="10" spans="1:13" ht="15.75" customHeight="1">
      <c r="A10" s="1241"/>
      <c r="B10" s="1309"/>
      <c r="C10" s="1250" t="s">
        <v>1058</v>
      </c>
      <c r="D10" s="1180"/>
      <c r="E10" s="375"/>
      <c r="F10" s="1375"/>
      <c r="G10" s="1180"/>
      <c r="H10" s="375"/>
      <c r="I10" s="1375"/>
      <c r="J10" s="1180"/>
      <c r="K10" s="375"/>
      <c r="L10" s="375"/>
      <c r="M10" s="376"/>
    </row>
    <row r="11" spans="1:13" ht="48" customHeight="1">
      <c r="A11" s="1241"/>
      <c r="B11" s="455" t="s">
        <v>905</v>
      </c>
      <c r="C11" s="1300" t="s">
        <v>1738</v>
      </c>
      <c r="D11" s="1180"/>
      <c r="E11" s="1180"/>
      <c r="F11" s="1180"/>
      <c r="G11" s="1180"/>
      <c r="H11" s="1180"/>
      <c r="I11" s="1180"/>
      <c r="J11" s="1180"/>
      <c r="K11" s="1180"/>
      <c r="L11" s="1180"/>
      <c r="M11" s="1181"/>
    </row>
    <row r="12" spans="1:13" ht="15.75" customHeight="1">
      <c r="A12" s="1241"/>
      <c r="B12" s="455" t="s">
        <v>985</v>
      </c>
      <c r="C12" s="1297" t="s">
        <v>1739</v>
      </c>
      <c r="D12" s="1175"/>
      <c r="E12" s="1175"/>
      <c r="F12" s="1175"/>
      <c r="G12" s="1175"/>
      <c r="H12" s="1175"/>
      <c r="I12" s="1175"/>
      <c r="J12" s="1175"/>
      <c r="K12" s="1175"/>
      <c r="L12" s="1175"/>
      <c r="M12" s="1188"/>
    </row>
    <row r="13" spans="1:13" ht="15.75" customHeight="1">
      <c r="A13" s="1241"/>
      <c r="B13" s="455" t="s">
        <v>987</v>
      </c>
      <c r="C13" s="1398" t="s">
        <v>1740</v>
      </c>
      <c r="D13" s="1175"/>
      <c r="E13" s="1175"/>
      <c r="F13" s="1175"/>
      <c r="G13" s="1175"/>
      <c r="H13" s="1175"/>
      <c r="I13" s="1175"/>
      <c r="J13" s="1175"/>
      <c r="K13" s="1175"/>
      <c r="L13" s="1175"/>
      <c r="M13" s="1188"/>
    </row>
    <row r="14" spans="1:13" ht="33.75" customHeight="1">
      <c r="A14" s="1241"/>
      <c r="B14" s="1308" t="s">
        <v>989</v>
      </c>
      <c r="C14" s="1257" t="s">
        <v>69</v>
      </c>
      <c r="D14" s="1188"/>
      <c r="E14" s="377" t="s">
        <v>108</v>
      </c>
      <c r="F14" s="1297" t="s">
        <v>796</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1" t="s">
        <v>1575</v>
      </c>
      <c r="D16" s="1175"/>
      <c r="E16" s="1175"/>
      <c r="F16" s="1175"/>
      <c r="G16" s="1175"/>
      <c r="H16" s="1175"/>
      <c r="I16" s="1175"/>
      <c r="J16" s="1175"/>
      <c r="K16" s="1175"/>
      <c r="L16" s="1175"/>
      <c r="M16" s="1188"/>
    </row>
    <row r="17" spans="1:13" ht="15.75" customHeight="1">
      <c r="A17" s="1241"/>
      <c r="B17" s="455" t="s">
        <v>990</v>
      </c>
      <c r="C17" s="1398" t="s">
        <v>1741</v>
      </c>
      <c r="D17" s="1175"/>
      <c r="E17" s="1175"/>
      <c r="F17" s="1175"/>
      <c r="G17" s="1175"/>
      <c r="H17" s="1175"/>
      <c r="I17" s="1175"/>
      <c r="J17" s="1175"/>
      <c r="K17" s="1175"/>
      <c r="L17" s="1175"/>
      <c r="M17" s="1188"/>
    </row>
    <row r="18" spans="1:13" ht="8.25" customHeight="1">
      <c r="A18" s="1241"/>
      <c r="B18" s="1308" t="s">
        <v>908</v>
      </c>
      <c r="C18" s="379"/>
      <c r="D18" s="140"/>
      <c r="E18" s="140"/>
      <c r="F18" s="140"/>
      <c r="G18" s="140"/>
      <c r="H18" s="140"/>
      <c r="I18" s="140"/>
      <c r="J18" s="140"/>
      <c r="K18" s="140"/>
      <c r="L18" s="140"/>
      <c r="M18" s="374"/>
    </row>
    <row r="19" spans="1:13" ht="9" customHeight="1">
      <c r="A19" s="1241"/>
      <c r="B19" s="1241"/>
      <c r="C19" s="379"/>
      <c r="D19" s="140"/>
      <c r="E19" s="140"/>
      <c r="F19" s="140"/>
      <c r="G19" s="140"/>
      <c r="H19" s="140"/>
      <c r="I19" s="140"/>
      <c r="J19" s="140"/>
      <c r="K19" s="140"/>
      <c r="L19" s="140"/>
      <c r="M19" s="374"/>
    </row>
    <row r="20" spans="1:13" ht="15.75" customHeight="1">
      <c r="A20" s="1241"/>
      <c r="B20" s="1241"/>
      <c r="C20" s="363" t="s">
        <v>909</v>
      </c>
      <c r="D20" s="140"/>
      <c r="E20" s="358" t="s">
        <v>910</v>
      </c>
      <c r="F20" s="140"/>
      <c r="G20" s="358" t="s">
        <v>911</v>
      </c>
      <c r="H20" s="140"/>
      <c r="I20" s="342" t="s">
        <v>912</v>
      </c>
      <c r="J20" s="140"/>
      <c r="K20" s="342"/>
      <c r="L20" s="342"/>
      <c r="M20" s="374"/>
    </row>
    <row r="21" spans="1:13" ht="15.75" customHeight="1">
      <c r="A21" s="1241"/>
      <c r="B21" s="1241"/>
      <c r="C21" s="363" t="s">
        <v>913</v>
      </c>
      <c r="D21" s="140"/>
      <c r="E21" s="358" t="s">
        <v>914</v>
      </c>
      <c r="F21" s="140"/>
      <c r="G21" s="358" t="s">
        <v>915</v>
      </c>
      <c r="H21" s="140"/>
      <c r="I21" s="342"/>
      <c r="J21" s="140"/>
      <c r="K21" s="342"/>
      <c r="L21" s="342"/>
      <c r="M21" s="374"/>
    </row>
    <row r="22" spans="1:13" ht="15.75" customHeight="1">
      <c r="A22" s="1241"/>
      <c r="B22" s="1241"/>
      <c r="C22" s="363" t="s">
        <v>916</v>
      </c>
      <c r="D22" s="140"/>
      <c r="E22" s="358" t="s">
        <v>917</v>
      </c>
      <c r="F22" s="140"/>
      <c r="G22" s="342"/>
      <c r="H22" s="140"/>
      <c r="I22" s="342"/>
      <c r="J22" s="140"/>
      <c r="K22" s="342"/>
      <c r="L22" s="342"/>
      <c r="M22" s="374"/>
    </row>
    <row r="23" spans="1:13" ht="15.75" customHeight="1">
      <c r="A23" s="1241"/>
      <c r="B23" s="1309"/>
      <c r="C23" s="340" t="s">
        <v>105</v>
      </c>
      <c r="D23" s="333" t="s">
        <v>918</v>
      </c>
      <c r="E23" s="342" t="s">
        <v>919</v>
      </c>
      <c r="F23" s="202" t="s">
        <v>1405</v>
      </c>
      <c r="G23" s="140"/>
      <c r="H23" s="140"/>
      <c r="I23" s="140"/>
      <c r="J23" s="140"/>
      <c r="K23" s="140"/>
      <c r="L23" s="140"/>
      <c r="M23" s="374"/>
    </row>
    <row r="24" spans="1:13" ht="15.75" customHeight="1">
      <c r="A24" s="1241"/>
      <c r="B24" s="1308" t="s">
        <v>921</v>
      </c>
      <c r="C24" s="369"/>
      <c r="D24" s="371"/>
      <c r="E24" s="371"/>
      <c r="F24" s="371"/>
      <c r="G24" s="371"/>
      <c r="H24" s="371"/>
      <c r="I24" s="371"/>
      <c r="J24" s="371"/>
      <c r="K24" s="371"/>
      <c r="L24" s="371"/>
      <c r="M24" s="372"/>
    </row>
    <row r="25" spans="1:13" ht="15.75" customHeight="1">
      <c r="A25" s="1241"/>
      <c r="B25" s="1241"/>
      <c r="C25" s="340" t="s">
        <v>922</v>
      </c>
      <c r="D25" s="68"/>
      <c r="E25" s="140"/>
      <c r="F25" s="342" t="s">
        <v>923</v>
      </c>
      <c r="G25" s="68"/>
      <c r="H25" s="140"/>
      <c r="I25" s="342" t="s">
        <v>924</v>
      </c>
      <c r="J25" s="68" t="s">
        <v>918</v>
      </c>
      <c r="K25" s="140"/>
      <c r="L25" s="140"/>
      <c r="M25" s="374"/>
    </row>
    <row r="26" spans="1:13" ht="15.75" customHeight="1">
      <c r="A26" s="1241"/>
      <c r="B26" s="1241"/>
      <c r="C26" s="340" t="s">
        <v>925</v>
      </c>
      <c r="D26" s="68"/>
      <c r="E26" s="140"/>
      <c r="F26" s="342" t="s">
        <v>926</v>
      </c>
      <c r="G26" s="68"/>
      <c r="H26" s="140"/>
      <c r="I26" s="210"/>
      <c r="J26" s="68"/>
      <c r="K26" s="140"/>
      <c r="L26" s="140"/>
      <c r="M26" s="374"/>
    </row>
    <row r="27" spans="1:13" ht="15.75" customHeight="1">
      <c r="A27" s="1241"/>
      <c r="B27" s="1309"/>
      <c r="C27" s="379"/>
      <c r="D27" s="140"/>
      <c r="E27" s="140"/>
      <c r="F27" s="140"/>
      <c r="G27" s="140"/>
      <c r="H27" s="140"/>
      <c r="I27" s="140"/>
      <c r="J27" s="140"/>
      <c r="K27" s="140"/>
      <c r="L27" s="140"/>
      <c r="M27" s="374"/>
    </row>
    <row r="28" spans="1:13" ht="15.75" customHeight="1">
      <c r="A28" s="1241"/>
      <c r="B28" s="380" t="s">
        <v>928</v>
      </c>
      <c r="C28" s="369"/>
      <c r="D28" s="371"/>
      <c r="E28" s="371"/>
      <c r="F28" s="371"/>
      <c r="G28" s="371"/>
      <c r="H28" s="371"/>
      <c r="I28" s="371"/>
      <c r="J28" s="371"/>
      <c r="K28" s="371"/>
      <c r="L28" s="371"/>
      <c r="M28" s="372"/>
    </row>
    <row r="29" spans="1:13" ht="15.75" customHeight="1">
      <c r="A29" s="1241"/>
      <c r="B29" s="380"/>
      <c r="C29" s="340" t="s">
        <v>929</v>
      </c>
      <c r="D29" s="140">
        <v>0</v>
      </c>
      <c r="E29" s="140"/>
      <c r="F29" s="210" t="s">
        <v>930</v>
      </c>
      <c r="G29" s="140">
        <v>2022</v>
      </c>
      <c r="H29" s="140"/>
      <c r="I29" s="210" t="s">
        <v>931</v>
      </c>
      <c r="J29" s="140"/>
      <c r="K29" s="140"/>
      <c r="L29" s="140"/>
      <c r="M29" s="374"/>
    </row>
    <row r="30" spans="1:13" ht="15.75" customHeight="1">
      <c r="A30" s="1241"/>
      <c r="B30" s="382"/>
      <c r="C30" s="379"/>
      <c r="D30" s="140"/>
      <c r="E30" s="140"/>
      <c r="F30" s="140"/>
      <c r="G30" s="140"/>
      <c r="H30" s="140"/>
      <c r="I30" s="140"/>
      <c r="J30" s="140"/>
      <c r="K30" s="140"/>
      <c r="L30" s="140"/>
      <c r="M30" s="374"/>
    </row>
    <row r="31" spans="1:13" ht="15.75" customHeight="1">
      <c r="A31" s="1241"/>
      <c r="B31" s="1308" t="s">
        <v>933</v>
      </c>
      <c r="C31" s="383"/>
      <c r="D31" s="384"/>
      <c r="E31" s="384"/>
      <c r="F31" s="384"/>
      <c r="G31" s="384"/>
      <c r="H31" s="384"/>
      <c r="I31" s="384"/>
      <c r="J31" s="384"/>
      <c r="K31" s="384"/>
      <c r="L31" s="371"/>
      <c r="M31" s="372"/>
    </row>
    <row r="32" spans="1:13" ht="15.75" customHeight="1">
      <c r="A32" s="1241"/>
      <c r="B32" s="1241"/>
      <c r="C32" s="331" t="s">
        <v>934</v>
      </c>
      <c r="D32" s="805">
        <v>2023</v>
      </c>
      <c r="E32" s="386"/>
      <c r="F32" s="140" t="s">
        <v>935</v>
      </c>
      <c r="G32" s="200" t="s">
        <v>936</v>
      </c>
      <c r="H32" s="386"/>
      <c r="I32" s="210"/>
      <c r="J32" s="386"/>
      <c r="K32" s="386"/>
      <c r="L32" s="140"/>
      <c r="M32" s="374"/>
    </row>
    <row r="33" spans="1:13" ht="15.75" customHeight="1">
      <c r="A33" s="1241"/>
      <c r="B33" s="1309"/>
      <c r="C33" s="387"/>
      <c r="D33" s="388"/>
      <c r="E33" s="389"/>
      <c r="F33" s="375"/>
      <c r="G33" s="389"/>
      <c r="H33" s="389"/>
      <c r="I33" s="375"/>
      <c r="J33" s="389"/>
      <c r="K33" s="389"/>
      <c r="L33" s="375"/>
      <c r="M33" s="376"/>
    </row>
    <row r="34" spans="1:13" ht="15.75" customHeight="1">
      <c r="A34" s="1241"/>
      <c r="B34" s="1308" t="s">
        <v>937</v>
      </c>
      <c r="C34" s="379"/>
      <c r="D34" s="140"/>
      <c r="E34" s="140"/>
      <c r="F34" s="140"/>
      <c r="G34" s="140"/>
      <c r="H34" s="140"/>
      <c r="I34" s="140"/>
      <c r="J34" s="140"/>
      <c r="K34" s="140"/>
      <c r="L34" s="140"/>
      <c r="M34" s="374"/>
    </row>
    <row r="35" spans="1:13" ht="15.75" customHeight="1">
      <c r="A35" s="1241"/>
      <c r="B35" s="1241"/>
      <c r="C35" s="340"/>
      <c r="D35" s="369" t="s">
        <v>938</v>
      </c>
      <c r="E35" s="371"/>
      <c r="F35" s="371" t="s">
        <v>939</v>
      </c>
      <c r="G35" s="371"/>
      <c r="H35" s="371" t="s">
        <v>940</v>
      </c>
      <c r="I35" s="371"/>
      <c r="J35" s="371" t="s">
        <v>941</v>
      </c>
      <c r="K35" s="371"/>
      <c r="L35" s="371" t="s">
        <v>942</v>
      </c>
      <c r="M35" s="372"/>
    </row>
    <row r="36" spans="1:13" ht="15.75" customHeight="1">
      <c r="A36" s="1241"/>
      <c r="B36" s="1241"/>
      <c r="C36" s="340"/>
      <c r="D36" s="68">
        <v>15</v>
      </c>
      <c r="E36" s="68">
        <v>2023</v>
      </c>
      <c r="F36" s="68">
        <v>15</v>
      </c>
      <c r="G36" s="68">
        <v>2024</v>
      </c>
      <c r="H36" s="68">
        <v>15</v>
      </c>
      <c r="I36" s="68">
        <v>2025</v>
      </c>
      <c r="J36" s="68">
        <v>15</v>
      </c>
      <c r="K36" s="68">
        <v>2026</v>
      </c>
      <c r="L36" s="68">
        <v>15</v>
      </c>
      <c r="M36" s="68">
        <v>2027</v>
      </c>
    </row>
    <row r="37" spans="1:13" ht="15.75" customHeight="1">
      <c r="A37" s="1241"/>
      <c r="B37" s="1241"/>
      <c r="C37" s="340"/>
      <c r="D37" s="379" t="s">
        <v>943</v>
      </c>
      <c r="E37" s="140"/>
      <c r="F37" s="140" t="s">
        <v>944</v>
      </c>
      <c r="G37" s="140"/>
      <c r="H37" s="140" t="s">
        <v>945</v>
      </c>
      <c r="I37" s="140"/>
      <c r="J37" s="140" t="s">
        <v>946</v>
      </c>
      <c r="K37" s="140"/>
      <c r="L37" s="140" t="s">
        <v>947</v>
      </c>
      <c r="M37" s="374"/>
    </row>
    <row r="38" spans="1:13" ht="15.75" customHeight="1">
      <c r="A38" s="1241"/>
      <c r="B38" s="1241"/>
      <c r="C38" s="340"/>
      <c r="D38" s="68">
        <v>15</v>
      </c>
      <c r="E38" s="68">
        <v>2028</v>
      </c>
      <c r="F38" s="68">
        <v>15</v>
      </c>
      <c r="G38" s="68">
        <v>2029</v>
      </c>
      <c r="H38" s="68">
        <v>15</v>
      </c>
      <c r="I38" s="68">
        <v>2030</v>
      </c>
      <c r="J38" s="68">
        <v>15</v>
      </c>
      <c r="K38" s="68">
        <v>2031</v>
      </c>
      <c r="L38" s="68">
        <v>15</v>
      </c>
      <c r="M38" s="68">
        <v>2032</v>
      </c>
    </row>
    <row r="39" spans="1:13" ht="15.75" customHeight="1">
      <c r="A39" s="1241"/>
      <c r="B39" s="1241"/>
      <c r="C39" s="340"/>
      <c r="D39" s="379" t="s">
        <v>948</v>
      </c>
      <c r="E39" s="140"/>
      <c r="F39" s="140" t="s">
        <v>949</v>
      </c>
      <c r="G39" s="140"/>
      <c r="H39" s="140" t="s">
        <v>950</v>
      </c>
      <c r="I39" s="140"/>
      <c r="J39" s="140" t="s">
        <v>951</v>
      </c>
      <c r="K39" s="140"/>
      <c r="L39" s="140" t="s">
        <v>952</v>
      </c>
      <c r="M39" s="374"/>
    </row>
    <row r="40" spans="1:13" ht="15.75" customHeight="1">
      <c r="A40" s="1241"/>
      <c r="B40" s="1241"/>
      <c r="C40" s="340"/>
      <c r="D40" s="68">
        <v>15</v>
      </c>
      <c r="E40" s="68">
        <v>2033</v>
      </c>
      <c r="F40" s="68">
        <v>15</v>
      </c>
      <c r="G40" s="68">
        <v>2034</v>
      </c>
      <c r="H40" s="68">
        <v>15</v>
      </c>
      <c r="I40" s="68">
        <v>2035</v>
      </c>
      <c r="J40" s="68">
        <v>15</v>
      </c>
      <c r="K40" s="68">
        <v>2036</v>
      </c>
      <c r="L40" s="68">
        <v>15</v>
      </c>
      <c r="M40" s="68">
        <v>2037</v>
      </c>
    </row>
    <row r="41" spans="1:13" ht="15.75" customHeight="1">
      <c r="A41" s="1241"/>
      <c r="B41" s="1241"/>
      <c r="C41" s="340"/>
      <c r="D41" s="844" t="s">
        <v>954</v>
      </c>
      <c r="E41" s="140"/>
      <c r="F41" s="142" t="s">
        <v>955</v>
      </c>
      <c r="G41" s="140"/>
      <c r="H41" s="140" t="s">
        <v>956</v>
      </c>
      <c r="I41" s="140"/>
      <c r="J41" s="140" t="s">
        <v>957</v>
      </c>
      <c r="K41" s="140"/>
      <c r="L41" s="394"/>
      <c r="M41" s="374"/>
    </row>
    <row r="42" spans="1:13" ht="15.75" customHeight="1">
      <c r="A42" s="1241"/>
      <c r="B42" s="1241"/>
      <c r="C42" s="340"/>
      <c r="D42" s="68">
        <v>15</v>
      </c>
      <c r="E42" s="68">
        <v>2038</v>
      </c>
      <c r="F42" s="148">
        <v>15</v>
      </c>
      <c r="G42" s="148">
        <v>2039</v>
      </c>
      <c r="H42" s="833">
        <v>15</v>
      </c>
      <c r="I42" s="845">
        <v>2040</v>
      </c>
      <c r="J42" s="68">
        <v>270</v>
      </c>
      <c r="K42" s="140"/>
      <c r="L42" s="394"/>
      <c r="M42" s="140"/>
    </row>
    <row r="43" spans="1:13" ht="15.75" customHeight="1">
      <c r="A43" s="1241"/>
      <c r="B43" s="1241"/>
      <c r="C43" s="379"/>
      <c r="D43" s="362"/>
      <c r="E43" s="140"/>
      <c r="F43" s="362"/>
      <c r="G43" s="140"/>
      <c r="H43" s="394"/>
      <c r="I43" s="140"/>
      <c r="J43" s="394"/>
      <c r="K43" s="140"/>
      <c r="L43" s="394"/>
      <c r="M43" s="140"/>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708" t="s">
        <v>93</v>
      </c>
      <c r="E46" s="708" t="s">
        <v>95</v>
      </c>
      <c r="F46" s="1467" t="s">
        <v>959</v>
      </c>
      <c r="G46" s="1299" t="s">
        <v>103</v>
      </c>
      <c r="H46" s="1183"/>
      <c r="I46" s="1183"/>
      <c r="J46" s="1234"/>
      <c r="K46" s="345" t="s">
        <v>960</v>
      </c>
      <c r="L46" s="1456"/>
      <c r="M46" s="1260"/>
    </row>
    <row r="47" spans="1:13" ht="15.75" customHeight="1">
      <c r="A47" s="1241"/>
      <c r="B47" s="1241"/>
      <c r="C47" s="379"/>
      <c r="D47" s="260" t="s">
        <v>918</v>
      </c>
      <c r="E47" s="68"/>
      <c r="F47" s="1249"/>
      <c r="G47" s="1235"/>
      <c r="H47" s="1180"/>
      <c r="I47" s="1180"/>
      <c r="J47" s="1181"/>
      <c r="K47" s="68"/>
      <c r="L47" s="1252"/>
      <c r="M47" s="1260"/>
    </row>
    <row r="48" spans="1:13" ht="15.75" customHeight="1">
      <c r="A48" s="1241"/>
      <c r="B48" s="1309"/>
      <c r="C48" s="387"/>
      <c r="D48" s="375"/>
      <c r="E48" s="375"/>
      <c r="F48" s="375"/>
      <c r="G48" s="375"/>
      <c r="H48" s="375"/>
      <c r="I48" s="375"/>
      <c r="J48" s="375"/>
      <c r="K48" s="375"/>
      <c r="L48" s="375"/>
      <c r="M48" s="376"/>
    </row>
    <row r="49" spans="1:13" ht="72" customHeight="1">
      <c r="A49" s="1241"/>
      <c r="B49" s="455" t="s">
        <v>961</v>
      </c>
      <c r="C49" s="1300" t="s">
        <v>1742</v>
      </c>
      <c r="D49" s="1180"/>
      <c r="E49" s="1180"/>
      <c r="F49" s="1180"/>
      <c r="G49" s="1180"/>
      <c r="H49" s="1180"/>
      <c r="I49" s="1180"/>
      <c r="J49" s="1180"/>
      <c r="K49" s="1180"/>
      <c r="L49" s="1180"/>
      <c r="M49" s="1181"/>
    </row>
    <row r="50" spans="1:13" ht="15.75" customHeight="1">
      <c r="A50" s="1241"/>
      <c r="B50" s="455" t="s">
        <v>996</v>
      </c>
      <c r="C50" s="1297" t="s">
        <v>1212</v>
      </c>
      <c r="D50" s="1175"/>
      <c r="E50" s="1175"/>
      <c r="F50" s="1175"/>
      <c r="G50" s="1175"/>
      <c r="H50" s="1175"/>
      <c r="I50" s="1175"/>
      <c r="J50" s="1175"/>
      <c r="K50" s="1175"/>
      <c r="L50" s="1175"/>
      <c r="M50" s="1188"/>
    </row>
    <row r="51" spans="1:13" ht="15.75" customHeight="1">
      <c r="A51" s="1241"/>
      <c r="B51" s="455" t="s">
        <v>965</v>
      </c>
      <c r="C51" s="1398" t="s">
        <v>1268</v>
      </c>
      <c r="D51" s="1175"/>
      <c r="E51" s="1175"/>
      <c r="F51" s="1175"/>
      <c r="G51" s="1175"/>
      <c r="H51" s="1175"/>
      <c r="I51" s="1175"/>
      <c r="J51" s="1175"/>
      <c r="K51" s="1175"/>
      <c r="L51" s="1175"/>
      <c r="M51" s="1188"/>
    </row>
    <row r="52" spans="1:13" ht="15.75" customHeight="1">
      <c r="A52" s="1241"/>
      <c r="B52" s="455" t="s">
        <v>966</v>
      </c>
      <c r="C52" s="1261">
        <v>2022</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970</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398" t="s">
        <v>1038</v>
      </c>
      <c r="D59" s="1175"/>
      <c r="E59" s="1175"/>
      <c r="F59" s="1175"/>
      <c r="G59" s="1175"/>
      <c r="H59" s="1175"/>
      <c r="I59" s="1175"/>
      <c r="J59" s="1175"/>
      <c r="K59" s="1175"/>
      <c r="L59" s="1175"/>
      <c r="M59" s="1188"/>
    </row>
    <row r="60" spans="1:13" ht="30" customHeight="1">
      <c r="A60" s="1241"/>
      <c r="B60" s="240" t="s">
        <v>979</v>
      </c>
      <c r="C60" s="1398" t="s">
        <v>980</v>
      </c>
      <c r="D60" s="1175"/>
      <c r="E60" s="1175"/>
      <c r="F60" s="1175"/>
      <c r="G60" s="1175"/>
      <c r="H60" s="1175"/>
      <c r="I60" s="1175"/>
      <c r="J60" s="1175"/>
      <c r="K60" s="1175"/>
      <c r="L60" s="1175"/>
      <c r="M60" s="1188"/>
    </row>
    <row r="61" spans="1:13" ht="30" customHeight="1">
      <c r="A61" s="1241"/>
      <c r="B61" s="608" t="s">
        <v>297</v>
      </c>
      <c r="C61" s="1398"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0">
    <mergeCell ref="A2:A15"/>
    <mergeCell ref="B14:B15"/>
    <mergeCell ref="B18:B23"/>
    <mergeCell ref="B24:B27"/>
    <mergeCell ref="B31:B33"/>
    <mergeCell ref="B8:B10"/>
    <mergeCell ref="C60:M60"/>
    <mergeCell ref="C61:M61"/>
    <mergeCell ref="C62:M62"/>
    <mergeCell ref="A16:A52"/>
    <mergeCell ref="A53:A58"/>
    <mergeCell ref="A59:A61"/>
    <mergeCell ref="B34:B44"/>
    <mergeCell ref="B45:B48"/>
    <mergeCell ref="C50:M50"/>
    <mergeCell ref="C58:M58"/>
    <mergeCell ref="C59:M59"/>
    <mergeCell ref="C51:M51"/>
    <mergeCell ref="C52:M52"/>
    <mergeCell ref="C53:M53"/>
    <mergeCell ref="C54:M54"/>
    <mergeCell ref="C55:M55"/>
    <mergeCell ref="C9:D9"/>
    <mergeCell ref="C10:D10"/>
    <mergeCell ref="F9:G9"/>
    <mergeCell ref="I9:J9"/>
    <mergeCell ref="C49:M49"/>
    <mergeCell ref="C16:M16"/>
    <mergeCell ref="C17:M17"/>
    <mergeCell ref="C56:M56"/>
    <mergeCell ref="C57:M57"/>
    <mergeCell ref="C6:M6"/>
    <mergeCell ref="C13:M13"/>
    <mergeCell ref="F10:G10"/>
    <mergeCell ref="I10:J10"/>
    <mergeCell ref="F46:F47"/>
    <mergeCell ref="G46:J47"/>
    <mergeCell ref="L46:M47"/>
    <mergeCell ref="C7:G7"/>
    <mergeCell ref="I7:M7"/>
    <mergeCell ref="C11:M11"/>
    <mergeCell ref="C12:M12"/>
    <mergeCell ref="C14:D14"/>
    <mergeCell ref="F14:M14"/>
    <mergeCell ref="C15:M15"/>
    <mergeCell ref="C2:M2"/>
    <mergeCell ref="C3:M3"/>
    <mergeCell ref="F4:G4"/>
    <mergeCell ref="I4:M4"/>
    <mergeCell ref="C5:M5"/>
  </mergeCells>
  <dataValidations count="1">
    <dataValidation type="list" allowBlank="1" showErrorMessage="1" sqref="I7" xr:uid="{00000000-0002-0000-4A00-000003000000}">
      <formula1>INDIRECT($C$7)</formula1>
    </dataValidation>
  </dataValidations>
  <hyperlinks>
    <hyperlink ref="B2" location="'Plan de acción'!A1" display="Nombre del indicador" xr:uid="{00000000-0004-0000-4A00-000000000000}"/>
    <hyperlink ref="C57" r:id="rId1" xr:uid="{00000000-0004-0000-4A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4A00-000000000000}">
          <x14:formula1>
            <xm:f>Desplegables!$I$4:$I$18</xm:f>
          </x14:formula1>
          <xm:sqref>C7</xm:sqref>
        </x14:dataValidation>
        <x14:dataValidation type="list" allowBlank="1" showErrorMessage="1" xr:uid="{00000000-0002-0000-4A00-000001000000}">
          <x14:formula1>
            <xm:f>Desplegables!$L$24:$L$39</xm:f>
          </x14:formula1>
          <xm:sqref>C14</xm:sqref>
        </x14:dataValidation>
        <x14:dataValidation type="list" allowBlank="1" showErrorMessage="1" xr:uid="{00000000-0002-0000-4A00-000002000000}">
          <x14:formula1>
            <xm:f>Desplegables!$B$45:$B$46</xm:f>
          </x14:formula1>
          <xm:sqref>C4</xm:sqref>
        </x14:dataValidation>
        <x14:dataValidation type="list" allowBlank="1" showErrorMessage="1" xr:uid="{00000000-0002-0000-4A00-000004000000}">
          <x14:formula1>
            <xm:f>Desplegables!$B$50:$B$52</xm:f>
          </x14:formula1>
          <xm:sqref>G46</xm:sqref>
        </x14:dataValidation>
      </x14:dataValidation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1743</v>
      </c>
      <c r="C1" s="230"/>
      <c r="D1" s="230"/>
      <c r="E1" s="230"/>
      <c r="F1" s="230"/>
      <c r="G1" s="230"/>
      <c r="H1" s="230"/>
      <c r="I1" s="230"/>
      <c r="J1" s="230"/>
      <c r="K1" s="230"/>
      <c r="L1" s="230"/>
      <c r="M1" s="231"/>
    </row>
    <row r="2" spans="1:13" ht="15.75" customHeight="1">
      <c r="A2" s="1242" t="s">
        <v>890</v>
      </c>
      <c r="B2" s="233" t="s">
        <v>891</v>
      </c>
      <c r="C2" s="1297" t="s">
        <v>798</v>
      </c>
      <c r="D2" s="1175"/>
      <c r="E2" s="1175"/>
      <c r="F2" s="1175"/>
      <c r="G2" s="1175"/>
      <c r="H2" s="1175"/>
      <c r="I2" s="1175"/>
      <c r="J2" s="1175"/>
      <c r="K2" s="1175"/>
      <c r="L2" s="1188"/>
      <c r="M2" s="68"/>
    </row>
    <row r="3" spans="1:13" ht="15.75" customHeight="1">
      <c r="A3" s="1241"/>
      <c r="B3" s="455" t="s">
        <v>982</v>
      </c>
      <c r="C3" s="1297" t="s">
        <v>1723</v>
      </c>
      <c r="D3" s="1175"/>
      <c r="E3" s="1175"/>
      <c r="F3" s="1175"/>
      <c r="G3" s="1175"/>
      <c r="H3" s="1175"/>
      <c r="I3" s="1175"/>
      <c r="J3" s="1175"/>
      <c r="K3" s="1175"/>
      <c r="L3" s="1188"/>
      <c r="M3" s="68"/>
    </row>
    <row r="4" spans="1:13" ht="15.75" customHeight="1">
      <c r="A4" s="1241"/>
      <c r="B4" s="236" t="s">
        <v>293</v>
      </c>
      <c r="C4" s="345" t="s">
        <v>93</v>
      </c>
      <c r="D4" s="1297" t="s">
        <v>1029</v>
      </c>
      <c r="E4" s="1188"/>
      <c r="F4" s="1302" t="s">
        <v>294</v>
      </c>
      <c r="G4" s="1188"/>
      <c r="H4" s="345">
        <v>27</v>
      </c>
      <c r="I4" s="1297" t="s">
        <v>897</v>
      </c>
      <c r="J4" s="1175"/>
      <c r="K4" s="1175"/>
      <c r="L4" s="1175"/>
      <c r="M4" s="1188"/>
    </row>
    <row r="5" spans="1:13" ht="15.75" customHeight="1">
      <c r="A5" s="1241"/>
      <c r="B5" s="382" t="s">
        <v>898</v>
      </c>
      <c r="C5" s="1303" t="s">
        <v>899</v>
      </c>
      <c r="D5" s="1175"/>
      <c r="E5" s="1175"/>
      <c r="F5" s="1175"/>
      <c r="G5" s="1188"/>
      <c r="H5" s="68"/>
      <c r="I5" s="68"/>
      <c r="J5" s="68"/>
      <c r="K5" s="68"/>
      <c r="L5" s="68"/>
      <c r="M5" s="68"/>
    </row>
    <row r="6" spans="1:13" ht="15.75" customHeight="1">
      <c r="A6" s="1241"/>
      <c r="B6" s="382" t="s">
        <v>900</v>
      </c>
      <c r="C6" s="646" t="s">
        <v>901</v>
      </c>
      <c r="D6" s="68"/>
      <c r="E6" s="68"/>
      <c r="F6" s="68"/>
      <c r="G6" s="68"/>
      <c r="H6" s="68"/>
      <c r="I6" s="68"/>
      <c r="J6" s="68"/>
      <c r="K6" s="68"/>
      <c r="L6" s="68"/>
      <c r="M6" s="68"/>
    </row>
    <row r="7" spans="1:13" ht="15.75" customHeight="1">
      <c r="A7" s="1241"/>
      <c r="B7" s="235" t="s">
        <v>902</v>
      </c>
      <c r="C7" s="1398" t="s">
        <v>35</v>
      </c>
      <c r="D7" s="1188"/>
      <c r="E7" s="68"/>
      <c r="F7" s="68"/>
      <c r="G7" s="68"/>
      <c r="H7" s="610" t="s">
        <v>297</v>
      </c>
      <c r="I7" s="1398" t="s">
        <v>376</v>
      </c>
      <c r="J7" s="1175"/>
      <c r="K7" s="1175"/>
      <c r="L7" s="1175"/>
      <c r="M7" s="1188"/>
    </row>
    <row r="8" spans="1:13" ht="15.75" customHeight="1">
      <c r="A8" s="1241"/>
      <c r="B8" s="1308" t="s">
        <v>903</v>
      </c>
      <c r="C8" s="68"/>
      <c r="D8" s="68"/>
      <c r="E8" s="68"/>
      <c r="F8" s="68"/>
      <c r="G8" s="68"/>
      <c r="H8" s="68"/>
      <c r="I8" s="68"/>
      <c r="J8" s="68"/>
      <c r="K8" s="68"/>
      <c r="L8" s="68"/>
      <c r="M8" s="68"/>
    </row>
    <row r="9" spans="1:13" ht="15.75" customHeight="1">
      <c r="A9" s="1241"/>
      <c r="B9" s="1241"/>
      <c r="C9" s="1398" t="s">
        <v>376</v>
      </c>
      <c r="D9" s="1188"/>
      <c r="E9" s="68"/>
      <c r="F9" s="1253"/>
      <c r="G9" s="1181"/>
      <c r="H9" s="68"/>
      <c r="I9" s="1253"/>
      <c r="J9" s="1181"/>
      <c r="K9" s="68"/>
      <c r="L9" s="68"/>
      <c r="M9" s="68"/>
    </row>
    <row r="10" spans="1:13" ht="15.75" customHeight="1">
      <c r="A10" s="1241"/>
      <c r="B10" s="1309"/>
      <c r="C10" s="1258" t="s">
        <v>1058</v>
      </c>
      <c r="D10" s="1188"/>
      <c r="E10" s="68"/>
      <c r="F10" s="1312" t="s">
        <v>1058</v>
      </c>
      <c r="G10" s="1188"/>
      <c r="H10" s="68"/>
      <c r="I10" s="1312" t="s">
        <v>1058</v>
      </c>
      <c r="J10" s="1188"/>
      <c r="K10" s="68"/>
      <c r="L10" s="68"/>
      <c r="M10" s="68"/>
    </row>
    <row r="11" spans="1:13" ht="15.75" customHeight="1">
      <c r="A11" s="1241"/>
      <c r="B11" s="455" t="s">
        <v>905</v>
      </c>
      <c r="C11" s="1257" t="s">
        <v>1744</v>
      </c>
      <c r="D11" s="1175"/>
      <c r="E11" s="1175"/>
      <c r="F11" s="1175"/>
      <c r="G11" s="1175"/>
      <c r="H11" s="1175"/>
      <c r="I11" s="1175"/>
      <c r="J11" s="1175"/>
      <c r="K11" s="1175"/>
      <c r="L11" s="1175"/>
      <c r="M11" s="1188"/>
    </row>
    <row r="12" spans="1:13" ht="15.75" customHeight="1">
      <c r="A12" s="1241"/>
      <c r="B12" s="455" t="s">
        <v>985</v>
      </c>
      <c r="C12" s="1297" t="s">
        <v>1745</v>
      </c>
      <c r="D12" s="1175"/>
      <c r="E12" s="1175"/>
      <c r="F12" s="1175"/>
      <c r="G12" s="1175"/>
      <c r="H12" s="1175"/>
      <c r="I12" s="1175"/>
      <c r="J12" s="1175"/>
      <c r="K12" s="1175"/>
      <c r="L12" s="1175"/>
      <c r="M12" s="1188"/>
    </row>
    <row r="13" spans="1:13" ht="15.75" customHeight="1">
      <c r="A13" s="1241"/>
      <c r="B13" s="455" t="s">
        <v>987</v>
      </c>
      <c r="C13" s="1398" t="s">
        <v>1701</v>
      </c>
      <c r="D13" s="1175"/>
      <c r="E13" s="1175"/>
      <c r="F13" s="1175"/>
      <c r="G13" s="1175"/>
      <c r="H13" s="1175"/>
      <c r="I13" s="1175"/>
      <c r="J13" s="1175"/>
      <c r="K13" s="1175"/>
      <c r="L13" s="1175"/>
      <c r="M13" s="1188"/>
    </row>
    <row r="14" spans="1:13" ht="15.75" customHeight="1">
      <c r="A14" s="1241"/>
      <c r="B14" s="1308" t="s">
        <v>989</v>
      </c>
      <c r="C14" s="1257" t="s">
        <v>65</v>
      </c>
      <c r="D14" s="1188"/>
      <c r="E14" s="377" t="s">
        <v>108</v>
      </c>
      <c r="F14" s="1677" t="s">
        <v>800</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1746</v>
      </c>
      <c r="D16" s="1175"/>
      <c r="E16" s="1175"/>
      <c r="F16" s="1175"/>
      <c r="G16" s="1175"/>
      <c r="H16" s="1175"/>
      <c r="I16" s="1175"/>
      <c r="J16" s="1175"/>
      <c r="K16" s="1175"/>
      <c r="L16" s="1175"/>
      <c r="M16" s="1188"/>
    </row>
    <row r="17" spans="1:13" ht="15.75" customHeight="1">
      <c r="A17" s="1241"/>
      <c r="B17" s="455" t="s">
        <v>990</v>
      </c>
      <c r="C17" s="1307" t="s">
        <v>1747</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345" t="s">
        <v>918</v>
      </c>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c r="E23" s="342" t="s">
        <v>919</v>
      </c>
      <c r="F23" s="68"/>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992</v>
      </c>
      <c r="K26" s="140"/>
      <c r="L26" s="140"/>
      <c r="M26" s="374"/>
    </row>
    <row r="27" spans="1:13" ht="15.75" customHeight="1">
      <c r="A27" s="1241"/>
      <c r="B27" s="1241"/>
      <c r="C27" s="340" t="s">
        <v>925</v>
      </c>
      <c r="D27" s="68"/>
      <c r="E27" s="140"/>
      <c r="F27" s="342" t="s">
        <v>926</v>
      </c>
      <c r="G27" s="68"/>
      <c r="H27" s="140"/>
      <c r="I27" s="210" t="s">
        <v>1142</v>
      </c>
      <c r="J27" s="68"/>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381">
        <v>7260</v>
      </c>
      <c r="E30" s="140"/>
      <c r="F30" s="210" t="s">
        <v>930</v>
      </c>
      <c r="G30" s="345">
        <v>2022</v>
      </c>
      <c r="H30" s="140"/>
      <c r="I30" s="210" t="s">
        <v>931</v>
      </c>
      <c r="J30" s="346" t="s">
        <v>1748</v>
      </c>
      <c r="K30" s="140"/>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440"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372"/>
    </row>
    <row r="36" spans="1:13" ht="15.75" customHeight="1">
      <c r="A36" s="1241"/>
      <c r="B36" s="1241"/>
      <c r="C36" s="340"/>
      <c r="D36" s="140" t="s">
        <v>938</v>
      </c>
      <c r="E36" s="140"/>
      <c r="F36" s="140" t="s">
        <v>939</v>
      </c>
      <c r="G36" s="140"/>
      <c r="H36" s="140" t="s">
        <v>940</v>
      </c>
      <c r="I36" s="140"/>
      <c r="J36" s="140" t="s">
        <v>941</v>
      </c>
      <c r="K36" s="140"/>
      <c r="L36" s="140" t="s">
        <v>942</v>
      </c>
      <c r="M36" s="374"/>
    </row>
    <row r="37" spans="1:13" ht="15.75" customHeight="1">
      <c r="A37" s="1241"/>
      <c r="B37" s="1241"/>
      <c r="C37" s="340"/>
      <c r="D37" s="360">
        <v>8500</v>
      </c>
      <c r="E37" s="346">
        <v>2023</v>
      </c>
      <c r="F37" s="346">
        <v>11000</v>
      </c>
      <c r="G37" s="346">
        <v>2024</v>
      </c>
      <c r="H37" s="346">
        <v>13000</v>
      </c>
      <c r="I37" s="346">
        <v>2025</v>
      </c>
      <c r="J37" s="346">
        <v>14500</v>
      </c>
      <c r="K37" s="346">
        <v>2026</v>
      </c>
      <c r="L37" s="346">
        <v>15000</v>
      </c>
      <c r="M37" s="346">
        <v>2027</v>
      </c>
    </row>
    <row r="38" spans="1:13" ht="15.75" customHeight="1">
      <c r="A38" s="1241"/>
      <c r="B38" s="1241"/>
      <c r="C38" s="340"/>
      <c r="D38" s="140" t="s">
        <v>943</v>
      </c>
      <c r="E38" s="140"/>
      <c r="F38" s="140" t="s">
        <v>944</v>
      </c>
      <c r="G38" s="140"/>
      <c r="H38" s="140" t="s">
        <v>945</v>
      </c>
      <c r="I38" s="140"/>
      <c r="J38" s="140" t="s">
        <v>946</v>
      </c>
      <c r="K38" s="140"/>
      <c r="L38" s="140" t="s">
        <v>947</v>
      </c>
      <c r="M38" s="374"/>
    </row>
    <row r="39" spans="1:13" ht="15.75" customHeight="1">
      <c r="A39" s="1241"/>
      <c r="B39" s="1241"/>
      <c r="C39" s="340"/>
      <c r="D39" s="346">
        <v>16000</v>
      </c>
      <c r="E39" s="346">
        <v>2028</v>
      </c>
      <c r="F39" s="346">
        <v>17000</v>
      </c>
      <c r="G39" s="346">
        <v>2029</v>
      </c>
      <c r="H39" s="346">
        <v>17000</v>
      </c>
      <c r="I39" s="346">
        <v>2030</v>
      </c>
      <c r="J39" s="346">
        <v>17000</v>
      </c>
      <c r="K39" s="346">
        <v>2031</v>
      </c>
      <c r="L39" s="346">
        <v>17000</v>
      </c>
      <c r="M39" s="346">
        <v>2032</v>
      </c>
    </row>
    <row r="40" spans="1:13" ht="15.75" customHeight="1">
      <c r="A40" s="1241"/>
      <c r="B40" s="1241"/>
      <c r="C40" s="340"/>
      <c r="D40" s="140" t="s">
        <v>948</v>
      </c>
      <c r="E40" s="140"/>
      <c r="F40" s="140" t="s">
        <v>949</v>
      </c>
      <c r="G40" s="140"/>
      <c r="H40" s="140" t="s">
        <v>950</v>
      </c>
      <c r="I40" s="140"/>
      <c r="J40" s="140" t="s">
        <v>951</v>
      </c>
      <c r="K40" s="140"/>
      <c r="L40" s="253" t="s">
        <v>952</v>
      </c>
      <c r="M40" s="374"/>
    </row>
    <row r="41" spans="1:13" ht="15.75" customHeight="1">
      <c r="A41" s="1241"/>
      <c r="B41" s="1241"/>
      <c r="C41" s="340"/>
      <c r="D41" s="346">
        <v>18000</v>
      </c>
      <c r="E41" s="346">
        <v>2033</v>
      </c>
      <c r="F41" s="346">
        <v>18000</v>
      </c>
      <c r="G41" s="346">
        <v>2034</v>
      </c>
      <c r="H41" s="346">
        <v>18000</v>
      </c>
      <c r="I41" s="346">
        <v>2035</v>
      </c>
      <c r="J41" s="346">
        <v>18000</v>
      </c>
      <c r="K41" s="346">
        <v>2036</v>
      </c>
      <c r="L41" s="346">
        <v>18000</v>
      </c>
      <c r="M41" s="346">
        <v>2037</v>
      </c>
    </row>
    <row r="42" spans="1:13" ht="15.75" customHeight="1">
      <c r="A42" s="1241"/>
      <c r="B42" s="1241"/>
      <c r="C42" s="340"/>
      <c r="D42" s="253" t="s">
        <v>1749</v>
      </c>
      <c r="E42" s="140"/>
      <c r="F42" s="253" t="s">
        <v>954</v>
      </c>
      <c r="G42" s="140"/>
      <c r="H42" s="362" t="s">
        <v>955</v>
      </c>
      <c r="I42" s="140"/>
      <c r="J42" s="362"/>
      <c r="K42" s="140"/>
      <c r="L42" s="362" t="s">
        <v>957</v>
      </c>
      <c r="M42" s="374"/>
    </row>
    <row r="43" spans="1:13" ht="15.75" customHeight="1">
      <c r="A43" s="1241"/>
      <c r="B43" s="1241"/>
      <c r="C43" s="340"/>
      <c r="D43" s="360">
        <v>19000</v>
      </c>
      <c r="E43" s="346">
        <v>2038</v>
      </c>
      <c r="F43" s="346">
        <v>19000</v>
      </c>
      <c r="G43" s="346">
        <v>2039</v>
      </c>
      <c r="H43" s="346">
        <v>19000</v>
      </c>
      <c r="I43" s="346">
        <v>2040</v>
      </c>
      <c r="J43" s="346"/>
      <c r="K43" s="346"/>
      <c r="L43" s="1257">
        <v>19000</v>
      </c>
      <c r="M43" s="1188"/>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679"/>
      <c r="H46" s="1252"/>
      <c r="I46" s="1252"/>
      <c r="J46" s="1252"/>
      <c r="K46" s="333" t="s">
        <v>960</v>
      </c>
      <c r="L46" s="1456"/>
      <c r="M46" s="1260"/>
    </row>
    <row r="47" spans="1:13" ht="15.75" customHeight="1">
      <c r="A47" s="1241"/>
      <c r="B47" s="1241"/>
      <c r="C47" s="379"/>
      <c r="D47" s="68"/>
      <c r="E47" s="346" t="s">
        <v>918</v>
      </c>
      <c r="F47" s="1252"/>
      <c r="G47" s="1252"/>
      <c r="H47" s="1252"/>
      <c r="I47" s="1252"/>
      <c r="J47" s="1252"/>
      <c r="K47" s="140"/>
      <c r="L47" s="1252"/>
      <c r="M47" s="1260"/>
    </row>
    <row r="48" spans="1:13" ht="15.75" customHeight="1">
      <c r="A48" s="1241"/>
      <c r="B48" s="1309"/>
      <c r="C48" s="387"/>
      <c r="D48" s="375"/>
      <c r="E48" s="375"/>
      <c r="F48" s="375"/>
      <c r="G48" s="375"/>
      <c r="H48" s="375"/>
      <c r="I48" s="375"/>
      <c r="J48" s="375"/>
      <c r="K48" s="375"/>
      <c r="L48" s="375"/>
      <c r="M48" s="376"/>
    </row>
    <row r="49" spans="1:13" ht="15.75" customHeight="1">
      <c r="A49" s="1241"/>
      <c r="B49" s="455" t="s">
        <v>961</v>
      </c>
      <c r="C49" s="1300" t="s">
        <v>1750</v>
      </c>
      <c r="D49" s="1180"/>
      <c r="E49" s="1180"/>
      <c r="F49" s="1180"/>
      <c r="G49" s="1180"/>
      <c r="H49" s="1180"/>
      <c r="I49" s="1180"/>
      <c r="J49" s="1180"/>
      <c r="K49" s="1180"/>
      <c r="L49" s="1180"/>
      <c r="M49" s="1181"/>
    </row>
    <row r="50" spans="1:13" ht="15.75" customHeight="1">
      <c r="A50" s="1241"/>
      <c r="B50" s="455" t="s">
        <v>996</v>
      </c>
      <c r="C50" s="1297" t="s">
        <v>1239</v>
      </c>
      <c r="D50" s="1175"/>
      <c r="E50" s="1175"/>
      <c r="F50" s="1175"/>
      <c r="G50" s="1175"/>
      <c r="H50" s="1175"/>
      <c r="I50" s="1175"/>
      <c r="J50" s="1175"/>
      <c r="K50" s="1175"/>
      <c r="L50" s="1175"/>
      <c r="M50" s="1188"/>
    </row>
    <row r="51" spans="1:13" ht="15.75" customHeight="1">
      <c r="A51" s="1241"/>
      <c r="B51" s="455" t="s">
        <v>965</v>
      </c>
      <c r="C51" s="1297" t="s">
        <v>1243</v>
      </c>
      <c r="D51" s="1175"/>
      <c r="E51" s="1175"/>
      <c r="F51" s="1175"/>
      <c r="G51" s="1175"/>
      <c r="H51" s="1175"/>
      <c r="I51" s="1175"/>
      <c r="J51" s="1175"/>
      <c r="K51" s="1175"/>
      <c r="L51" s="1175"/>
      <c r="M51" s="1188"/>
    </row>
    <row r="52" spans="1:13" ht="15.75" customHeight="1">
      <c r="A52" s="1241"/>
      <c r="B52" s="455" t="s">
        <v>966</v>
      </c>
      <c r="C52" s="1676">
        <v>44896</v>
      </c>
      <c r="D52" s="1175"/>
      <c r="E52" s="1175"/>
      <c r="F52" s="1175"/>
      <c r="G52" s="1175"/>
      <c r="H52" s="1175"/>
      <c r="I52" s="1175"/>
      <c r="J52" s="1175"/>
      <c r="K52" s="1175"/>
      <c r="L52" s="1175"/>
      <c r="M52" s="1188"/>
    </row>
    <row r="53" spans="1:13" ht="15.75" customHeight="1">
      <c r="A53" s="1242" t="s">
        <v>250</v>
      </c>
      <c r="B53" s="290" t="s">
        <v>968</v>
      </c>
      <c r="C53" s="1291" t="s">
        <v>378</v>
      </c>
      <c r="D53" s="1175"/>
      <c r="E53" s="1175"/>
      <c r="F53" s="1175"/>
      <c r="G53" s="1175"/>
      <c r="H53" s="1175"/>
      <c r="I53" s="1175"/>
      <c r="J53" s="1175"/>
      <c r="K53" s="1175"/>
      <c r="L53" s="1175"/>
      <c r="M53" s="1188"/>
    </row>
    <row r="54" spans="1:13" ht="15.75" customHeight="1">
      <c r="A54" s="1241"/>
      <c r="B54" s="290" t="s">
        <v>969</v>
      </c>
      <c r="C54" s="1291" t="s">
        <v>970</v>
      </c>
      <c r="D54" s="1175"/>
      <c r="E54" s="1175"/>
      <c r="F54" s="1175"/>
      <c r="G54" s="1175"/>
      <c r="H54" s="1175"/>
      <c r="I54" s="1175"/>
      <c r="J54" s="1175"/>
      <c r="K54" s="1175"/>
      <c r="L54" s="1175"/>
      <c r="M54" s="1188"/>
    </row>
    <row r="55" spans="1:13" ht="15.75" customHeight="1">
      <c r="A55" s="1241"/>
      <c r="B55" s="290" t="s">
        <v>971</v>
      </c>
      <c r="C55" s="1291" t="s">
        <v>60</v>
      </c>
      <c r="D55" s="1175"/>
      <c r="E55" s="1175"/>
      <c r="F55" s="1175"/>
      <c r="G55" s="1175"/>
      <c r="H55" s="1175"/>
      <c r="I55" s="1175"/>
      <c r="J55" s="1175"/>
      <c r="K55" s="1175"/>
      <c r="L55" s="1175"/>
      <c r="M55" s="1188"/>
    </row>
    <row r="56" spans="1:13" ht="15.75" customHeight="1">
      <c r="A56" s="1241"/>
      <c r="B56" s="607" t="s">
        <v>972</v>
      </c>
      <c r="C56" s="1291" t="s">
        <v>377</v>
      </c>
      <c r="D56" s="1175"/>
      <c r="E56" s="1175"/>
      <c r="F56" s="1175"/>
      <c r="G56" s="1175"/>
      <c r="H56" s="1175"/>
      <c r="I56" s="1175"/>
      <c r="J56" s="1175"/>
      <c r="K56" s="1175"/>
      <c r="L56" s="1175"/>
      <c r="M56" s="1188"/>
    </row>
    <row r="57" spans="1:13" ht="15.75" customHeight="1">
      <c r="A57" s="1241"/>
      <c r="B57" s="290" t="s">
        <v>973</v>
      </c>
      <c r="C57" s="1678" t="s">
        <v>380</v>
      </c>
      <c r="D57" s="1175"/>
      <c r="E57" s="1175"/>
      <c r="F57" s="1175"/>
      <c r="G57" s="1175"/>
      <c r="H57" s="1175"/>
      <c r="I57" s="1175"/>
      <c r="J57" s="1175"/>
      <c r="K57" s="1175"/>
      <c r="L57" s="1175"/>
      <c r="M57" s="1188"/>
    </row>
    <row r="58" spans="1:13" ht="15.75" customHeight="1">
      <c r="A58" s="1243"/>
      <c r="B58" s="290" t="s">
        <v>974</v>
      </c>
      <c r="C58" s="1291" t="s">
        <v>975</v>
      </c>
      <c r="D58" s="1175"/>
      <c r="E58" s="1175"/>
      <c r="F58" s="1175"/>
      <c r="G58" s="1175"/>
      <c r="H58" s="1175"/>
      <c r="I58" s="1175"/>
      <c r="J58" s="1175"/>
      <c r="K58" s="1175"/>
      <c r="L58" s="1175"/>
      <c r="M58" s="1188"/>
    </row>
    <row r="59" spans="1:13" ht="15.75" customHeight="1">
      <c r="A59" s="1242" t="s">
        <v>976</v>
      </c>
      <c r="B59" s="240" t="s">
        <v>977</v>
      </c>
      <c r="C59" s="1291" t="s">
        <v>1038</v>
      </c>
      <c r="D59" s="1175"/>
      <c r="E59" s="1175"/>
      <c r="F59" s="1175"/>
      <c r="G59" s="1175"/>
      <c r="H59" s="1175"/>
      <c r="I59" s="1175"/>
      <c r="J59" s="1175"/>
      <c r="K59" s="1175"/>
      <c r="L59" s="1175"/>
      <c r="M59" s="1188"/>
    </row>
    <row r="60" spans="1:13" ht="30" customHeight="1">
      <c r="A60" s="1241"/>
      <c r="B60" s="240" t="s">
        <v>979</v>
      </c>
      <c r="C60" s="1297" t="s">
        <v>980</v>
      </c>
      <c r="D60" s="1175"/>
      <c r="E60" s="1175"/>
      <c r="F60" s="1175"/>
      <c r="G60" s="1175"/>
      <c r="H60" s="1175"/>
      <c r="I60" s="1175"/>
      <c r="J60" s="1175"/>
      <c r="K60" s="1175"/>
      <c r="L60" s="1175"/>
      <c r="M60" s="1188"/>
    </row>
    <row r="61" spans="1:13" ht="30" customHeight="1">
      <c r="A61" s="1241"/>
      <c r="B61" s="608" t="s">
        <v>297</v>
      </c>
      <c r="C61" s="1297"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1">
    <mergeCell ref="C62:M62"/>
    <mergeCell ref="C14:D14"/>
    <mergeCell ref="F14:M14"/>
    <mergeCell ref="C15:M15"/>
    <mergeCell ref="C16:M16"/>
    <mergeCell ref="C17:M17"/>
    <mergeCell ref="C59:M59"/>
    <mergeCell ref="C60:M60"/>
    <mergeCell ref="C57:M57"/>
    <mergeCell ref="F46:F47"/>
    <mergeCell ref="G46:J47"/>
    <mergeCell ref="L46:M47"/>
    <mergeCell ref="C49:M49"/>
    <mergeCell ref="C58:M58"/>
    <mergeCell ref="C50:M50"/>
    <mergeCell ref="C51:M51"/>
    <mergeCell ref="A16:A52"/>
    <mergeCell ref="C61:M61"/>
    <mergeCell ref="A2:A15"/>
    <mergeCell ref="B14:B15"/>
    <mergeCell ref="B18:B24"/>
    <mergeCell ref="B25:B28"/>
    <mergeCell ref="B32:B34"/>
    <mergeCell ref="C53:M53"/>
    <mergeCell ref="C54:M54"/>
    <mergeCell ref="C55:M55"/>
    <mergeCell ref="A53:A58"/>
    <mergeCell ref="A59:A61"/>
    <mergeCell ref="C56:M56"/>
    <mergeCell ref="C10:D10"/>
    <mergeCell ref="F9:G9"/>
    <mergeCell ref="I9:J9"/>
    <mergeCell ref="B35:B44"/>
    <mergeCell ref="B45:B48"/>
    <mergeCell ref="B8:B10"/>
    <mergeCell ref="C52:M52"/>
    <mergeCell ref="C2:L2"/>
    <mergeCell ref="C3:L3"/>
    <mergeCell ref="D4:E4"/>
    <mergeCell ref="F4:G4"/>
    <mergeCell ref="I4:M4"/>
    <mergeCell ref="C5:G5"/>
    <mergeCell ref="C13:M13"/>
    <mergeCell ref="F10:G10"/>
    <mergeCell ref="I10:J10"/>
    <mergeCell ref="L43:M43"/>
    <mergeCell ref="C7:D7"/>
    <mergeCell ref="I7:M7"/>
    <mergeCell ref="C11:M11"/>
    <mergeCell ref="C12:M12"/>
    <mergeCell ref="C9:D9"/>
  </mergeCells>
  <dataValidations count="1">
    <dataValidation type="list" allowBlank="1" showErrorMessage="1" sqref="I7" xr:uid="{00000000-0002-0000-4B00-000003000000}">
      <formula1>INDIRECT($C$7)</formula1>
    </dataValidation>
  </dataValidations>
  <hyperlinks>
    <hyperlink ref="B2" location="'Plan de acción'!A1" display="Nombre del indicador" xr:uid="{00000000-0004-0000-4B00-000000000000}"/>
    <hyperlink ref="C57" r:id="rId1" xr:uid="{00000000-0004-0000-4B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4B00-000000000000}">
          <x14:formula1>
            <xm:f>Desplegables!$I$4:$I$18</xm:f>
          </x14:formula1>
          <xm:sqref>C7</xm:sqref>
        </x14:dataValidation>
        <x14:dataValidation type="list" allowBlank="1" showErrorMessage="1" xr:uid="{00000000-0002-0000-4B00-000001000000}">
          <x14:formula1>
            <xm:f>Desplegables!$L$24:$L$39</xm:f>
          </x14:formula1>
          <xm:sqref>C14</xm:sqref>
        </x14:dataValidation>
        <x14:dataValidation type="list" allowBlank="1" showErrorMessage="1" xr:uid="{00000000-0002-0000-4B00-000002000000}">
          <x14:formula1>
            <xm:f>Desplegables!$B$45:$B$46</xm:f>
          </x14:formula1>
          <xm:sqref>C4</xm:sqref>
        </x14:dataValidation>
        <x14:dataValidation type="list" allowBlank="1" showErrorMessage="1" xr:uid="{00000000-0002-0000-4B00-000004000000}">
          <x14:formula1>
            <xm:f>Desplegables!$B$50:$B$52</xm:f>
          </x14:formula1>
          <xm:sqref>G46</xm:sqref>
        </x14:dataValidation>
      </x14:dataValidations>
    </ext>
  </extLs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0070C0"/>
  </sheetPr>
  <dimension ref="A1:M61"/>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14" width="10.7109375" customWidth="1"/>
    <col min="15" max="15" width="22.7109375" customWidth="1"/>
    <col min="16" max="26" width="10.7109375" customWidth="1"/>
  </cols>
  <sheetData>
    <row r="1" spans="1:13" ht="15.75" customHeight="1">
      <c r="A1" s="228"/>
      <c r="B1" s="229" t="s">
        <v>1751</v>
      </c>
      <c r="C1" s="230"/>
      <c r="D1" s="230"/>
      <c r="E1" s="230"/>
      <c r="F1" s="230"/>
      <c r="G1" s="230"/>
      <c r="H1" s="230"/>
      <c r="I1" s="230"/>
      <c r="J1" s="230"/>
      <c r="K1" s="230"/>
      <c r="L1" s="230"/>
      <c r="M1" s="231"/>
    </row>
    <row r="2" spans="1:13" ht="15.75" customHeight="1">
      <c r="A2" s="1242" t="s">
        <v>890</v>
      </c>
      <c r="B2" s="233" t="s">
        <v>891</v>
      </c>
      <c r="C2" s="1297" t="s">
        <v>802</v>
      </c>
      <c r="D2" s="1175"/>
      <c r="E2" s="1175"/>
      <c r="F2" s="1175"/>
      <c r="G2" s="1175"/>
      <c r="H2" s="1175"/>
      <c r="I2" s="1175"/>
      <c r="J2" s="1175"/>
      <c r="K2" s="1175"/>
      <c r="L2" s="1175"/>
      <c r="M2" s="1188"/>
    </row>
    <row r="3" spans="1:13" ht="15.75" customHeight="1">
      <c r="A3" s="1241"/>
      <c r="B3" s="455" t="s">
        <v>982</v>
      </c>
      <c r="C3" s="1297" t="s">
        <v>1723</v>
      </c>
      <c r="D3" s="1175"/>
      <c r="E3" s="1175"/>
      <c r="F3" s="1175"/>
      <c r="G3" s="1175"/>
      <c r="H3" s="1175"/>
      <c r="I3" s="1175"/>
      <c r="J3" s="1175"/>
      <c r="K3" s="1175"/>
      <c r="L3" s="1175"/>
      <c r="M3" s="1188"/>
    </row>
    <row r="4" spans="1:13" ht="15.75" customHeight="1">
      <c r="A4" s="1241"/>
      <c r="B4" s="236" t="s">
        <v>293</v>
      </c>
      <c r="C4" s="345" t="s">
        <v>93</v>
      </c>
      <c r="D4" s="111" t="s">
        <v>1489</v>
      </c>
      <c r="E4" s="68"/>
      <c r="F4" s="1302" t="s">
        <v>294</v>
      </c>
      <c r="G4" s="1188"/>
      <c r="H4" s="345">
        <v>27</v>
      </c>
      <c r="I4" s="1484" t="s">
        <v>1402</v>
      </c>
      <c r="J4" s="1175"/>
      <c r="K4" s="1175"/>
      <c r="L4" s="1175"/>
      <c r="M4" s="1188"/>
    </row>
    <row r="5" spans="1:13" ht="15.75" customHeight="1">
      <c r="A5" s="1241"/>
      <c r="B5" s="382" t="s">
        <v>898</v>
      </c>
      <c r="C5" s="1398" t="s">
        <v>1498</v>
      </c>
      <c r="D5" s="1175"/>
      <c r="E5" s="1175"/>
      <c r="F5" s="1175"/>
      <c r="G5" s="1175"/>
      <c r="H5" s="1175"/>
      <c r="I5" s="1175"/>
      <c r="J5" s="1175"/>
      <c r="K5" s="1175"/>
      <c r="L5" s="1175"/>
      <c r="M5" s="1188"/>
    </row>
    <row r="6" spans="1:13" ht="15.75" customHeight="1">
      <c r="A6" s="1241"/>
      <c r="B6" s="382" t="s">
        <v>900</v>
      </c>
      <c r="C6" s="1297" t="s">
        <v>1499</v>
      </c>
      <c r="D6" s="1175"/>
      <c r="E6" s="1175"/>
      <c r="F6" s="1175"/>
      <c r="G6" s="1175"/>
      <c r="H6" s="1175"/>
      <c r="I6" s="1175"/>
      <c r="J6" s="1175"/>
      <c r="K6" s="1175"/>
      <c r="L6" s="1175"/>
      <c r="M6" s="1188"/>
    </row>
    <row r="7" spans="1:13" ht="15.75" customHeight="1">
      <c r="A7" s="1241"/>
      <c r="B7" s="235" t="s">
        <v>902</v>
      </c>
      <c r="C7" s="1305" t="s">
        <v>35</v>
      </c>
      <c r="D7" s="1234"/>
      <c r="E7" s="651" t="s">
        <v>342</v>
      </c>
      <c r="F7" s="651"/>
      <c r="G7" s="703"/>
      <c r="H7" s="370" t="s">
        <v>297</v>
      </c>
      <c r="I7" s="1305" t="s">
        <v>1509</v>
      </c>
      <c r="J7" s="1183"/>
      <c r="K7" s="1183"/>
      <c r="L7" s="1183"/>
      <c r="M7" s="1234"/>
    </row>
    <row r="8" spans="1:13" ht="15.75" customHeight="1">
      <c r="A8" s="1241"/>
      <c r="B8" s="1308" t="s">
        <v>903</v>
      </c>
      <c r="C8" s="1306"/>
      <c r="D8" s="1183"/>
      <c r="E8" s="1183"/>
      <c r="F8" s="1183"/>
      <c r="G8" s="1183"/>
      <c r="H8" s="1183"/>
      <c r="I8" s="1183"/>
      <c r="J8" s="1183"/>
      <c r="K8" s="1183"/>
      <c r="L8" s="1183"/>
      <c r="M8" s="1234"/>
    </row>
    <row r="9" spans="1:13" ht="15.75" customHeight="1">
      <c r="A9" s="1241"/>
      <c r="B9" s="1241"/>
      <c r="C9" s="1290" t="s">
        <v>863</v>
      </c>
      <c r="D9" s="1180"/>
      <c r="E9" s="140"/>
      <c r="F9" s="1281"/>
      <c r="G9" s="1180"/>
      <c r="H9" s="140"/>
      <c r="I9" s="1251"/>
      <c r="J9" s="1252"/>
      <c r="K9" s="140"/>
      <c r="L9" s="140"/>
      <c r="M9" s="374"/>
    </row>
    <row r="10" spans="1:13" ht="15.75" customHeight="1">
      <c r="A10" s="1241"/>
      <c r="B10" s="1309"/>
      <c r="C10" s="1250" t="s">
        <v>1058</v>
      </c>
      <c r="D10" s="1180"/>
      <c r="E10" s="375"/>
      <c r="F10" s="1375"/>
      <c r="G10" s="1180"/>
      <c r="H10" s="375"/>
      <c r="I10" s="1375"/>
      <c r="J10" s="1180"/>
      <c r="K10" s="375"/>
      <c r="L10" s="375"/>
      <c r="M10" s="376"/>
    </row>
    <row r="11" spans="1:13" ht="63.75" customHeight="1">
      <c r="A11" s="1241"/>
      <c r="B11" s="455" t="s">
        <v>905</v>
      </c>
      <c r="C11" s="1300" t="s">
        <v>1752</v>
      </c>
      <c r="D11" s="1180"/>
      <c r="E11" s="1180"/>
      <c r="F11" s="1180"/>
      <c r="G11" s="1180"/>
      <c r="H11" s="1180"/>
      <c r="I11" s="1180"/>
      <c r="J11" s="1180"/>
      <c r="K11" s="1180"/>
      <c r="L11" s="1180"/>
      <c r="M11" s="1181"/>
    </row>
    <row r="12" spans="1:13" ht="70.5" customHeight="1">
      <c r="A12" s="1241"/>
      <c r="B12" s="455" t="s">
        <v>985</v>
      </c>
      <c r="C12" s="1399" t="s">
        <v>1753</v>
      </c>
      <c r="D12" s="1175"/>
      <c r="E12" s="1175"/>
      <c r="F12" s="1175"/>
      <c r="G12" s="1175"/>
      <c r="H12" s="1175"/>
      <c r="I12" s="1175"/>
      <c r="J12" s="1175"/>
      <c r="K12" s="1175"/>
      <c r="L12" s="1175"/>
      <c r="M12" s="1188"/>
    </row>
    <row r="13" spans="1:13" ht="15.75" customHeight="1">
      <c r="A13" s="1241"/>
      <c r="B13" s="455" t="s">
        <v>987</v>
      </c>
      <c r="C13" s="1398" t="s">
        <v>1701</v>
      </c>
      <c r="D13" s="1175"/>
      <c r="E13" s="1175"/>
      <c r="F13" s="1175"/>
      <c r="G13" s="1175"/>
      <c r="H13" s="1175"/>
      <c r="I13" s="1175"/>
      <c r="J13" s="1175"/>
      <c r="K13" s="1175"/>
      <c r="L13" s="1175"/>
      <c r="M13" s="1188"/>
    </row>
    <row r="14" spans="1:13" ht="15.75" customHeight="1">
      <c r="A14" s="1241"/>
      <c r="B14" s="1308" t="s">
        <v>989</v>
      </c>
      <c r="C14" s="1257" t="s">
        <v>65</v>
      </c>
      <c r="D14" s="1188"/>
      <c r="E14" s="377" t="s">
        <v>108</v>
      </c>
      <c r="F14" s="1297" t="s">
        <v>800</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1634</v>
      </c>
      <c r="D16" s="1175"/>
      <c r="E16" s="1175"/>
      <c r="F16" s="1175"/>
      <c r="G16" s="1175"/>
      <c r="H16" s="1175"/>
      <c r="I16" s="1175"/>
      <c r="J16" s="1175"/>
      <c r="K16" s="1175"/>
      <c r="L16" s="1175"/>
      <c r="M16" s="1188"/>
    </row>
    <row r="17" spans="1:13" ht="15.75" customHeight="1">
      <c r="A17" s="1241"/>
      <c r="B17" s="455" t="s">
        <v>990</v>
      </c>
      <c r="C17" s="1307" t="s">
        <v>1754</v>
      </c>
      <c r="D17" s="1183"/>
      <c r="E17" s="1183"/>
      <c r="F17" s="1183"/>
      <c r="G17" s="1183"/>
      <c r="H17" s="1183"/>
      <c r="I17" s="1183"/>
      <c r="J17" s="1183"/>
      <c r="K17" s="1183"/>
      <c r="L17" s="1183"/>
      <c r="M17" s="1234"/>
    </row>
    <row r="18" spans="1:13" ht="8.25" customHeight="1">
      <c r="A18" s="1241"/>
      <c r="B18" s="1308" t="s">
        <v>908</v>
      </c>
      <c r="C18" s="140"/>
      <c r="D18" s="140"/>
      <c r="E18" s="140"/>
      <c r="F18" s="140"/>
      <c r="G18" s="140"/>
      <c r="H18" s="140"/>
      <c r="I18" s="140"/>
      <c r="J18" s="140"/>
      <c r="K18" s="140"/>
      <c r="L18" s="140"/>
      <c r="M18" s="140"/>
    </row>
    <row r="19" spans="1:13" ht="15.75" customHeight="1">
      <c r="A19" s="1241"/>
      <c r="B19" s="1241"/>
      <c r="C19" s="717" t="s">
        <v>909</v>
      </c>
      <c r="D19" s="68"/>
      <c r="E19" s="801" t="s">
        <v>910</v>
      </c>
      <c r="F19" s="68"/>
      <c r="G19" s="801" t="s">
        <v>911</v>
      </c>
      <c r="H19" s="68"/>
      <c r="I19" s="801" t="s">
        <v>912</v>
      </c>
      <c r="J19" s="68"/>
      <c r="K19" s="801"/>
      <c r="L19" s="801"/>
      <c r="M19" s="372"/>
    </row>
    <row r="20" spans="1:13" ht="15.75" customHeight="1">
      <c r="A20" s="1241"/>
      <c r="B20" s="1241"/>
      <c r="C20" s="340" t="s">
        <v>913</v>
      </c>
      <c r="D20" s="68"/>
      <c r="E20" s="342" t="s">
        <v>914</v>
      </c>
      <c r="F20" s="68"/>
      <c r="G20" s="342" t="s">
        <v>915</v>
      </c>
      <c r="H20" s="68"/>
      <c r="I20" s="342"/>
      <c r="J20" s="140"/>
      <c r="K20" s="342"/>
      <c r="L20" s="342"/>
      <c r="M20" s="374"/>
    </row>
    <row r="21" spans="1:13" ht="15.75" customHeight="1">
      <c r="A21" s="1241"/>
      <c r="B21" s="1241"/>
      <c r="C21" s="340" t="s">
        <v>916</v>
      </c>
      <c r="D21" s="68"/>
      <c r="E21" s="342" t="s">
        <v>917</v>
      </c>
      <c r="F21" s="68"/>
      <c r="G21" s="342"/>
      <c r="H21" s="140"/>
      <c r="I21" s="342"/>
      <c r="J21" s="140"/>
      <c r="K21" s="342"/>
      <c r="L21" s="342"/>
      <c r="M21" s="374"/>
    </row>
    <row r="22" spans="1:13" ht="15.75" customHeight="1">
      <c r="A22" s="1241"/>
      <c r="B22" s="1309"/>
      <c r="C22" s="363" t="s">
        <v>105</v>
      </c>
      <c r="D22" s="375"/>
      <c r="E22" s="358" t="s">
        <v>919</v>
      </c>
      <c r="F22" s="375" t="s">
        <v>1755</v>
      </c>
      <c r="G22" s="375"/>
      <c r="H22" s="375"/>
      <c r="I22" s="375"/>
      <c r="J22" s="375"/>
      <c r="K22" s="375"/>
      <c r="L22" s="375"/>
      <c r="M22" s="376"/>
    </row>
    <row r="23" spans="1:13" ht="15.75" customHeight="1">
      <c r="A23" s="1241"/>
      <c r="B23" s="1308" t="s">
        <v>921</v>
      </c>
      <c r="C23" s="369"/>
      <c r="D23" s="371"/>
      <c r="E23" s="371"/>
      <c r="F23" s="371"/>
      <c r="G23" s="371"/>
      <c r="H23" s="371"/>
      <c r="I23" s="371"/>
      <c r="J23" s="371"/>
      <c r="K23" s="371"/>
      <c r="L23" s="371"/>
      <c r="M23" s="372"/>
    </row>
    <row r="24" spans="1:13" ht="15.75" customHeight="1">
      <c r="A24" s="1241"/>
      <c r="B24" s="1241"/>
      <c r="C24" s="340" t="s">
        <v>922</v>
      </c>
      <c r="D24" s="68"/>
      <c r="E24" s="140"/>
      <c r="F24" s="342" t="s">
        <v>923</v>
      </c>
      <c r="G24" s="68"/>
      <c r="H24" s="140"/>
      <c r="I24" s="342" t="s">
        <v>924</v>
      </c>
      <c r="J24" s="346" t="s">
        <v>918</v>
      </c>
      <c r="K24" s="140"/>
      <c r="L24" s="140"/>
      <c r="M24" s="374"/>
    </row>
    <row r="25" spans="1:13" ht="15.75" customHeight="1">
      <c r="A25" s="1241"/>
      <c r="B25" s="1241"/>
      <c r="C25" s="340" t="s">
        <v>925</v>
      </c>
      <c r="D25" s="68"/>
      <c r="E25" s="140"/>
      <c r="F25" s="342" t="s">
        <v>926</v>
      </c>
      <c r="G25" s="68"/>
      <c r="H25" s="140"/>
      <c r="I25" s="232" t="s">
        <v>927</v>
      </c>
      <c r="J25" s="140"/>
      <c r="K25" s="140"/>
      <c r="L25" s="140"/>
      <c r="M25" s="374"/>
    </row>
    <row r="26" spans="1:13" ht="15.75" customHeight="1">
      <c r="A26" s="1241"/>
      <c r="B26" s="1309"/>
      <c r="C26" s="379"/>
      <c r="D26" s="140"/>
      <c r="E26" s="140"/>
      <c r="F26" s="140"/>
      <c r="G26" s="140"/>
      <c r="H26" s="140"/>
      <c r="I26" s="140"/>
      <c r="J26" s="140"/>
      <c r="K26" s="140"/>
      <c r="L26" s="140"/>
      <c r="M26" s="374"/>
    </row>
    <row r="27" spans="1:13" ht="15.75" customHeight="1">
      <c r="A27" s="1241"/>
      <c r="B27" s="380" t="s">
        <v>928</v>
      </c>
      <c r="C27" s="369"/>
      <c r="D27" s="371"/>
      <c r="E27" s="371"/>
      <c r="F27" s="371"/>
      <c r="G27" s="371"/>
      <c r="H27" s="371"/>
      <c r="I27" s="371"/>
      <c r="J27" s="371"/>
      <c r="K27" s="371"/>
      <c r="L27" s="371"/>
      <c r="M27" s="372"/>
    </row>
    <row r="28" spans="1:13" ht="15.75" customHeight="1">
      <c r="A28" s="1241"/>
      <c r="B28" s="380"/>
      <c r="C28" s="340" t="s">
        <v>929</v>
      </c>
      <c r="D28" s="111">
        <v>25660</v>
      </c>
      <c r="E28" s="140"/>
      <c r="F28" s="210" t="s">
        <v>930</v>
      </c>
      <c r="G28" s="140">
        <v>2021</v>
      </c>
      <c r="H28" s="140"/>
      <c r="I28" s="210" t="s">
        <v>931</v>
      </c>
      <c r="J28" s="140"/>
      <c r="K28" s="140"/>
      <c r="L28" s="140"/>
      <c r="M28" s="374"/>
    </row>
    <row r="29" spans="1:13" ht="15.75" customHeight="1">
      <c r="A29" s="1241"/>
      <c r="B29" s="382"/>
      <c r="C29" s="379"/>
      <c r="D29" s="140"/>
      <c r="E29" s="140"/>
      <c r="F29" s="140"/>
      <c r="G29" s="140"/>
      <c r="H29" s="140"/>
      <c r="I29" s="140"/>
      <c r="J29" s="140"/>
      <c r="K29" s="140"/>
      <c r="L29" s="140"/>
      <c r="M29" s="374"/>
    </row>
    <row r="30" spans="1:13" ht="15.75" customHeight="1">
      <c r="A30" s="1241"/>
      <c r="B30" s="1308" t="s">
        <v>933</v>
      </c>
      <c r="C30" s="383"/>
      <c r="D30" s="384"/>
      <c r="E30" s="384"/>
      <c r="F30" s="384"/>
      <c r="G30" s="384"/>
      <c r="H30" s="384"/>
      <c r="I30" s="384"/>
      <c r="J30" s="384"/>
      <c r="K30" s="384"/>
      <c r="L30" s="371"/>
      <c r="M30" s="372"/>
    </row>
    <row r="31" spans="1:13" ht="15.75" customHeight="1">
      <c r="A31" s="1241"/>
      <c r="B31" s="1241"/>
      <c r="C31" s="331" t="s">
        <v>934</v>
      </c>
      <c r="D31" s="604">
        <v>2023</v>
      </c>
      <c r="E31" s="386"/>
      <c r="F31" s="820" t="s">
        <v>935</v>
      </c>
      <c r="G31" s="605" t="s">
        <v>936</v>
      </c>
      <c r="H31" s="386"/>
      <c r="I31" s="210"/>
      <c r="J31" s="386"/>
      <c r="K31" s="386"/>
      <c r="L31" s="140"/>
      <c r="M31" s="374"/>
    </row>
    <row r="32" spans="1:13" ht="15.75" customHeight="1">
      <c r="A32" s="1241"/>
      <c r="B32" s="1309"/>
      <c r="C32" s="387"/>
      <c r="D32" s="388"/>
      <c r="E32" s="389"/>
      <c r="F32" s="375"/>
      <c r="G32" s="389"/>
      <c r="H32" s="389"/>
      <c r="I32" s="375"/>
      <c r="J32" s="389"/>
      <c r="K32" s="389"/>
      <c r="L32" s="375"/>
      <c r="M32" s="376"/>
    </row>
    <row r="33" spans="1:13" ht="15.75" customHeight="1">
      <c r="A33" s="1241"/>
      <c r="B33" s="1308" t="s">
        <v>937</v>
      </c>
      <c r="C33" s="379"/>
      <c r="D33" s="140"/>
      <c r="E33" s="140"/>
      <c r="F33" s="140"/>
      <c r="G33" s="140"/>
      <c r="H33" s="140"/>
      <c r="I33" s="140"/>
      <c r="J33" s="140"/>
      <c r="K33" s="140"/>
      <c r="L33" s="140"/>
      <c r="M33" s="334"/>
    </row>
    <row r="34" spans="1:13" ht="15.75" customHeight="1">
      <c r="A34" s="1241"/>
      <c r="B34" s="1241"/>
      <c r="C34" s="340"/>
      <c r="D34" s="369" t="s">
        <v>938</v>
      </c>
      <c r="E34" s="371"/>
      <c r="F34" s="371" t="s">
        <v>939</v>
      </c>
      <c r="G34" s="371"/>
      <c r="H34" s="371" t="s">
        <v>940</v>
      </c>
      <c r="I34" s="371"/>
      <c r="J34" s="371" t="s">
        <v>941</v>
      </c>
      <c r="K34" s="371"/>
      <c r="L34" s="371" t="s">
        <v>942</v>
      </c>
      <c r="M34" s="372"/>
    </row>
    <row r="35" spans="1:13" ht="15.75" customHeight="1">
      <c r="A35" s="1241"/>
      <c r="B35" s="1241"/>
      <c r="C35" s="340"/>
      <c r="D35" s="831">
        <v>2500</v>
      </c>
      <c r="E35" s="68">
        <v>2023</v>
      </c>
      <c r="F35" s="831">
        <v>2500</v>
      </c>
      <c r="G35" s="68">
        <v>2024</v>
      </c>
      <c r="H35" s="831">
        <v>2500</v>
      </c>
      <c r="I35" s="68">
        <v>2025</v>
      </c>
      <c r="J35" s="831">
        <v>2500</v>
      </c>
      <c r="K35" s="68">
        <v>2026</v>
      </c>
      <c r="L35" s="831">
        <v>2500</v>
      </c>
      <c r="M35" s="68">
        <v>2027</v>
      </c>
    </row>
    <row r="36" spans="1:13" ht="15.75" customHeight="1">
      <c r="A36" s="1241"/>
      <c r="B36" s="1241"/>
      <c r="C36" s="340"/>
      <c r="D36" s="379" t="s">
        <v>943</v>
      </c>
      <c r="E36" s="140"/>
      <c r="F36" s="140" t="s">
        <v>944</v>
      </c>
      <c r="G36" s="140"/>
      <c r="H36" s="140" t="s">
        <v>945</v>
      </c>
      <c r="I36" s="140"/>
      <c r="J36" s="140" t="s">
        <v>946</v>
      </c>
      <c r="K36" s="140"/>
      <c r="L36" s="140" t="s">
        <v>947</v>
      </c>
      <c r="M36" s="374"/>
    </row>
    <row r="37" spans="1:13" ht="15.75" customHeight="1">
      <c r="A37" s="1241"/>
      <c r="B37" s="1241"/>
      <c r="C37" s="340"/>
      <c r="D37" s="831">
        <v>2500</v>
      </c>
      <c r="E37" s="68">
        <v>2028</v>
      </c>
      <c r="F37" s="831">
        <v>2500</v>
      </c>
      <c r="G37" s="68">
        <v>2029</v>
      </c>
      <c r="H37" s="831">
        <v>2500</v>
      </c>
      <c r="I37" s="68">
        <v>2030</v>
      </c>
      <c r="J37" s="831">
        <v>2500</v>
      </c>
      <c r="K37" s="68">
        <v>2031</v>
      </c>
      <c r="L37" s="831">
        <v>2500</v>
      </c>
      <c r="M37" s="68">
        <v>2032</v>
      </c>
    </row>
    <row r="38" spans="1:13" ht="15.75" customHeight="1">
      <c r="A38" s="1241"/>
      <c r="B38" s="1241"/>
      <c r="C38" s="340"/>
      <c r="D38" s="379" t="s">
        <v>948</v>
      </c>
      <c r="E38" s="140"/>
      <c r="F38" s="140" t="s">
        <v>949</v>
      </c>
      <c r="G38" s="140"/>
      <c r="H38" s="140" t="s">
        <v>950</v>
      </c>
      <c r="I38" s="140"/>
      <c r="J38" s="140" t="s">
        <v>951</v>
      </c>
      <c r="K38" s="140"/>
      <c r="L38" s="140" t="s">
        <v>952</v>
      </c>
      <c r="M38" s="374"/>
    </row>
    <row r="39" spans="1:13" ht="15.75" customHeight="1">
      <c r="A39" s="1241"/>
      <c r="B39" s="1241"/>
      <c r="C39" s="340"/>
      <c r="D39" s="831">
        <v>2500</v>
      </c>
      <c r="E39" s="68">
        <v>2033</v>
      </c>
      <c r="F39" s="831">
        <v>2500</v>
      </c>
      <c r="G39" s="68">
        <v>2034</v>
      </c>
      <c r="H39" s="831">
        <v>2500</v>
      </c>
      <c r="I39" s="68">
        <v>2035</v>
      </c>
      <c r="J39" s="831">
        <v>2500</v>
      </c>
      <c r="K39" s="68">
        <v>2036</v>
      </c>
      <c r="L39" s="831">
        <v>2500</v>
      </c>
      <c r="M39" s="68">
        <v>2037</v>
      </c>
    </row>
    <row r="40" spans="1:13" ht="15.75" customHeight="1">
      <c r="A40" s="1241"/>
      <c r="B40" s="1241"/>
      <c r="C40" s="340"/>
      <c r="D40" s="844" t="s">
        <v>953</v>
      </c>
      <c r="E40" s="140"/>
      <c r="F40" s="142" t="s">
        <v>954</v>
      </c>
      <c r="G40" s="140"/>
      <c r="H40" s="140" t="s">
        <v>955</v>
      </c>
      <c r="I40" s="140"/>
      <c r="J40" s="140" t="s">
        <v>956</v>
      </c>
      <c r="K40" s="140"/>
      <c r="L40" s="140" t="s">
        <v>1756</v>
      </c>
      <c r="M40" s="374"/>
    </row>
    <row r="41" spans="1:13" ht="15.75" customHeight="1">
      <c r="A41" s="1241"/>
      <c r="B41" s="1241"/>
      <c r="C41" s="340"/>
      <c r="D41" s="831">
        <v>2500</v>
      </c>
      <c r="E41" s="68">
        <v>2038</v>
      </c>
      <c r="F41" s="839">
        <v>2500</v>
      </c>
      <c r="G41" s="149">
        <v>2039</v>
      </c>
      <c r="H41" s="839">
        <v>2500</v>
      </c>
      <c r="I41" s="846">
        <v>2040</v>
      </c>
      <c r="J41" s="650"/>
      <c r="K41" s="68" t="s">
        <v>957</v>
      </c>
      <c r="L41" s="650"/>
      <c r="M41" s="68"/>
    </row>
    <row r="42" spans="1:13" ht="15.75" customHeight="1">
      <c r="A42" s="1241"/>
      <c r="B42" s="1241"/>
      <c r="C42" s="379"/>
      <c r="D42" s="362"/>
      <c r="E42" s="140"/>
      <c r="F42" s="362"/>
      <c r="G42" s="140"/>
      <c r="H42" s="394"/>
      <c r="I42" s="140"/>
      <c r="J42" s="394"/>
      <c r="K42" s="140">
        <v>45000</v>
      </c>
      <c r="L42" s="394"/>
      <c r="M42" s="374"/>
    </row>
    <row r="43" spans="1:13" ht="15.75" customHeight="1">
      <c r="A43" s="1241"/>
      <c r="B43" s="1241"/>
      <c r="C43" s="379"/>
      <c r="D43" s="362"/>
      <c r="E43" s="140"/>
      <c r="F43" s="362"/>
      <c r="G43" s="140"/>
      <c r="H43" s="394"/>
      <c r="I43" s="140"/>
      <c r="J43" s="394"/>
      <c r="K43" s="140"/>
      <c r="L43" s="394"/>
      <c r="M43" s="374"/>
    </row>
    <row r="44" spans="1:13" ht="18" customHeight="1">
      <c r="A44" s="1241"/>
      <c r="B44" s="1308" t="s">
        <v>958</v>
      </c>
      <c r="C44" s="369"/>
      <c r="D44" s="371"/>
      <c r="E44" s="371"/>
      <c r="F44" s="371"/>
      <c r="G44" s="371"/>
      <c r="H44" s="371"/>
      <c r="I44" s="371"/>
      <c r="J44" s="371"/>
      <c r="K44" s="371"/>
      <c r="L44" s="371"/>
      <c r="M44" s="372"/>
    </row>
    <row r="45" spans="1:13" ht="15.75" customHeight="1">
      <c r="A45" s="1241"/>
      <c r="B45" s="1241"/>
      <c r="C45" s="379"/>
      <c r="D45" s="708" t="s">
        <v>93</v>
      </c>
      <c r="E45" s="708" t="s">
        <v>95</v>
      </c>
      <c r="F45" s="1467" t="s">
        <v>959</v>
      </c>
      <c r="G45" s="1266"/>
      <c r="H45" s="1183"/>
      <c r="I45" s="1183"/>
      <c r="J45" s="1234"/>
      <c r="K45" s="345" t="s">
        <v>960</v>
      </c>
      <c r="L45" s="1456"/>
      <c r="M45" s="1260"/>
    </row>
    <row r="46" spans="1:13" ht="15.75" customHeight="1">
      <c r="A46" s="1241"/>
      <c r="B46" s="1241"/>
      <c r="C46" s="379"/>
      <c r="D46" s="68"/>
      <c r="E46" s="68" t="s">
        <v>992</v>
      </c>
      <c r="F46" s="1249"/>
      <c r="G46" s="1235"/>
      <c r="H46" s="1180"/>
      <c r="I46" s="1180"/>
      <c r="J46" s="1181"/>
      <c r="K46" s="68"/>
      <c r="L46" s="1252"/>
      <c r="M46" s="1260"/>
    </row>
    <row r="47" spans="1:13" ht="15.75" customHeight="1">
      <c r="A47" s="1241"/>
      <c r="B47" s="1309"/>
      <c r="C47" s="387"/>
      <c r="D47" s="375"/>
      <c r="E47" s="375"/>
      <c r="F47" s="375"/>
      <c r="G47" s="375"/>
      <c r="H47" s="375"/>
      <c r="I47" s="375"/>
      <c r="J47" s="375"/>
      <c r="K47" s="375"/>
      <c r="L47" s="375"/>
      <c r="M47" s="376"/>
    </row>
    <row r="48" spans="1:13" ht="66" customHeight="1">
      <c r="A48" s="1241"/>
      <c r="B48" s="455" t="s">
        <v>961</v>
      </c>
      <c r="C48" s="1300" t="s">
        <v>1757</v>
      </c>
      <c r="D48" s="1180"/>
      <c r="E48" s="1180"/>
      <c r="F48" s="1180"/>
      <c r="G48" s="1180"/>
      <c r="H48" s="1180"/>
      <c r="I48" s="1180"/>
      <c r="J48" s="1180"/>
      <c r="K48" s="1180"/>
      <c r="L48" s="1180"/>
      <c r="M48" s="1181"/>
    </row>
    <row r="49" spans="1:13" ht="15.75" customHeight="1">
      <c r="A49" s="1241"/>
      <c r="B49" s="455" t="s">
        <v>996</v>
      </c>
      <c r="C49" s="1297" t="s">
        <v>1758</v>
      </c>
      <c r="D49" s="1175"/>
      <c r="E49" s="1175"/>
      <c r="F49" s="1175"/>
      <c r="G49" s="1175"/>
      <c r="H49" s="1175"/>
      <c r="I49" s="1175"/>
      <c r="J49" s="1175"/>
      <c r="K49" s="1175"/>
      <c r="L49" s="1175"/>
      <c r="M49" s="1188"/>
    </row>
    <row r="50" spans="1:13" ht="15.75" customHeight="1">
      <c r="A50" s="1241"/>
      <c r="B50" s="455" t="s">
        <v>965</v>
      </c>
      <c r="C50" s="1312" t="s">
        <v>1268</v>
      </c>
      <c r="D50" s="1175"/>
      <c r="E50" s="1175"/>
      <c r="F50" s="1175"/>
      <c r="G50" s="1175"/>
      <c r="H50" s="1175"/>
      <c r="I50" s="1175"/>
      <c r="J50" s="1175"/>
      <c r="K50" s="1175"/>
      <c r="L50" s="1175"/>
      <c r="M50" s="1188"/>
    </row>
    <row r="51" spans="1:13" ht="15.75" customHeight="1">
      <c r="A51" s="1241"/>
      <c r="B51" s="455" t="s">
        <v>966</v>
      </c>
      <c r="C51" s="1312">
        <v>2021</v>
      </c>
      <c r="D51" s="1175"/>
      <c r="E51" s="1175"/>
      <c r="F51" s="1175"/>
      <c r="G51" s="1175"/>
      <c r="H51" s="1175"/>
      <c r="I51" s="1175"/>
      <c r="J51" s="1175"/>
      <c r="K51" s="1175"/>
      <c r="L51" s="1175"/>
      <c r="M51" s="1188"/>
    </row>
    <row r="52" spans="1:13" ht="15.75" customHeight="1">
      <c r="A52" s="1242" t="s">
        <v>250</v>
      </c>
      <c r="B52" s="290" t="s">
        <v>968</v>
      </c>
      <c r="C52" s="1297" t="s">
        <v>378</v>
      </c>
      <c r="D52" s="1175"/>
      <c r="E52" s="1175"/>
      <c r="F52" s="1175"/>
      <c r="G52" s="1175"/>
      <c r="H52" s="1175"/>
      <c r="I52" s="1175"/>
      <c r="J52" s="1175"/>
      <c r="K52" s="1175"/>
      <c r="L52" s="1175"/>
      <c r="M52" s="1188"/>
    </row>
    <row r="53" spans="1:13" ht="15.75" customHeight="1">
      <c r="A53" s="1241"/>
      <c r="B53" s="290" t="s">
        <v>969</v>
      </c>
      <c r="C53" s="1297" t="s">
        <v>970</v>
      </c>
      <c r="D53" s="1175"/>
      <c r="E53" s="1175"/>
      <c r="F53" s="1175"/>
      <c r="G53" s="1175"/>
      <c r="H53" s="1175"/>
      <c r="I53" s="1175"/>
      <c r="J53" s="1175"/>
      <c r="K53" s="1175"/>
      <c r="L53" s="1175"/>
      <c r="M53" s="1188"/>
    </row>
    <row r="54" spans="1:13" ht="15.75" customHeight="1">
      <c r="A54" s="1241"/>
      <c r="B54" s="290" t="s">
        <v>971</v>
      </c>
      <c r="C54" s="1297" t="s">
        <v>60</v>
      </c>
      <c r="D54" s="1175"/>
      <c r="E54" s="1175"/>
      <c r="F54" s="1175"/>
      <c r="G54" s="1175"/>
      <c r="H54" s="1175"/>
      <c r="I54" s="1175"/>
      <c r="J54" s="1175"/>
      <c r="K54" s="1175"/>
      <c r="L54" s="1175"/>
      <c r="M54" s="1188"/>
    </row>
    <row r="55" spans="1:13" ht="15.75" customHeight="1">
      <c r="A55" s="1241"/>
      <c r="B55" s="607" t="s">
        <v>972</v>
      </c>
      <c r="C55" s="1297" t="s">
        <v>377</v>
      </c>
      <c r="D55" s="1175"/>
      <c r="E55" s="1175"/>
      <c r="F55" s="1175"/>
      <c r="G55" s="1175"/>
      <c r="H55" s="1175"/>
      <c r="I55" s="1175"/>
      <c r="J55" s="1175"/>
      <c r="K55" s="1175"/>
      <c r="L55" s="1175"/>
      <c r="M55" s="1188"/>
    </row>
    <row r="56" spans="1:13" ht="15.75" customHeight="1">
      <c r="A56" s="1241"/>
      <c r="B56" s="290" t="s">
        <v>973</v>
      </c>
      <c r="C56" s="1311" t="s">
        <v>380</v>
      </c>
      <c r="D56" s="1175"/>
      <c r="E56" s="1175"/>
      <c r="F56" s="1175"/>
      <c r="G56" s="1175"/>
      <c r="H56" s="1175"/>
      <c r="I56" s="1175"/>
      <c r="J56" s="1175"/>
      <c r="K56" s="1175"/>
      <c r="L56" s="1175"/>
      <c r="M56" s="1188"/>
    </row>
    <row r="57" spans="1:13" ht="15.75" customHeight="1">
      <c r="A57" s="1243"/>
      <c r="B57" s="290" t="s">
        <v>974</v>
      </c>
      <c r="C57" s="1297" t="s">
        <v>975</v>
      </c>
      <c r="D57" s="1175"/>
      <c r="E57" s="1175"/>
      <c r="F57" s="1175"/>
      <c r="G57" s="1175"/>
      <c r="H57" s="1175"/>
      <c r="I57" s="1175"/>
      <c r="J57" s="1175"/>
      <c r="K57" s="1175"/>
      <c r="L57" s="1175"/>
      <c r="M57" s="1188"/>
    </row>
    <row r="58" spans="1:13" ht="15.75" customHeight="1">
      <c r="A58" s="1242" t="s">
        <v>976</v>
      </c>
      <c r="B58" s="240" t="s">
        <v>977</v>
      </c>
      <c r="C58" s="1398" t="s">
        <v>1038</v>
      </c>
      <c r="D58" s="1175"/>
      <c r="E58" s="1175"/>
      <c r="F58" s="1175"/>
      <c r="G58" s="1175"/>
      <c r="H58" s="1175"/>
      <c r="I58" s="1175"/>
      <c r="J58" s="1175"/>
      <c r="K58" s="1175"/>
      <c r="L58" s="1175"/>
      <c r="M58" s="1188"/>
    </row>
    <row r="59" spans="1:13" ht="30" customHeight="1">
      <c r="A59" s="1241"/>
      <c r="B59" s="240" t="s">
        <v>979</v>
      </c>
      <c r="C59" s="1398" t="s">
        <v>980</v>
      </c>
      <c r="D59" s="1175"/>
      <c r="E59" s="1175"/>
      <c r="F59" s="1175"/>
      <c r="G59" s="1175"/>
      <c r="H59" s="1175"/>
      <c r="I59" s="1175"/>
      <c r="J59" s="1175"/>
      <c r="K59" s="1175"/>
      <c r="L59" s="1175"/>
      <c r="M59" s="1188"/>
    </row>
    <row r="60" spans="1:13" ht="30" customHeight="1">
      <c r="A60" s="1241"/>
      <c r="B60" s="608" t="s">
        <v>297</v>
      </c>
      <c r="C60" s="1398" t="s">
        <v>376</v>
      </c>
      <c r="D60" s="1175"/>
      <c r="E60" s="1175"/>
      <c r="F60" s="1175"/>
      <c r="G60" s="1175"/>
      <c r="H60" s="1175"/>
      <c r="I60" s="1175"/>
      <c r="J60" s="1175"/>
      <c r="K60" s="1175"/>
      <c r="L60" s="1175"/>
      <c r="M60" s="1188"/>
    </row>
    <row r="61" spans="1:13" ht="15.75" customHeight="1">
      <c r="A61" s="288" t="s">
        <v>254</v>
      </c>
      <c r="B61" s="289"/>
      <c r="C61" s="1270"/>
      <c r="D61" s="1175"/>
      <c r="E61" s="1175"/>
      <c r="F61" s="1175"/>
      <c r="G61" s="1175"/>
      <c r="H61" s="1175"/>
      <c r="I61" s="1175"/>
      <c r="J61" s="1175"/>
      <c r="K61" s="1175"/>
      <c r="L61" s="1175"/>
      <c r="M61" s="1188"/>
    </row>
  </sheetData>
  <mergeCells count="51">
    <mergeCell ref="C55:M55"/>
    <mergeCell ref="C56:M56"/>
    <mergeCell ref="C50:M50"/>
    <mergeCell ref="C51:M51"/>
    <mergeCell ref="C52:M52"/>
    <mergeCell ref="C53:M53"/>
    <mergeCell ref="C54:M54"/>
    <mergeCell ref="C57:M57"/>
    <mergeCell ref="C58:M58"/>
    <mergeCell ref="C59:M59"/>
    <mergeCell ref="C60:M60"/>
    <mergeCell ref="C61:M61"/>
    <mergeCell ref="F45:F46"/>
    <mergeCell ref="G45:J46"/>
    <mergeCell ref="L45:M46"/>
    <mergeCell ref="C48:M48"/>
    <mergeCell ref="C49:M49"/>
    <mergeCell ref="C15:M15"/>
    <mergeCell ref="C16:M16"/>
    <mergeCell ref="C17:M17"/>
    <mergeCell ref="C9:D9"/>
    <mergeCell ref="F9:G9"/>
    <mergeCell ref="I9:J9"/>
    <mergeCell ref="I10:J10"/>
    <mergeCell ref="C11:M11"/>
    <mergeCell ref="C12:M12"/>
    <mergeCell ref="C14:D14"/>
    <mergeCell ref="F14:M14"/>
    <mergeCell ref="F10:G10"/>
    <mergeCell ref="C13:M13"/>
    <mergeCell ref="A16:A51"/>
    <mergeCell ref="A52:A57"/>
    <mergeCell ref="A58:A60"/>
    <mergeCell ref="A2:A15"/>
    <mergeCell ref="B14:B15"/>
    <mergeCell ref="B18:B22"/>
    <mergeCell ref="B23:B26"/>
    <mergeCell ref="B30:B32"/>
    <mergeCell ref="B33:B43"/>
    <mergeCell ref="B44:B47"/>
    <mergeCell ref="C7:D7"/>
    <mergeCell ref="I7:M7"/>
    <mergeCell ref="B8:B10"/>
    <mergeCell ref="C10:D10"/>
    <mergeCell ref="C6:M6"/>
    <mergeCell ref="C8:M8"/>
    <mergeCell ref="C2:M2"/>
    <mergeCell ref="C3:M3"/>
    <mergeCell ref="F4:G4"/>
    <mergeCell ref="I4:M4"/>
    <mergeCell ref="C5:M5"/>
  </mergeCells>
  <dataValidations count="1">
    <dataValidation type="list" allowBlank="1" showErrorMessage="1" sqref="I7" xr:uid="{00000000-0002-0000-4C00-000003000000}">
      <formula1>INDIRECT($C$7)</formula1>
    </dataValidation>
  </dataValidations>
  <hyperlinks>
    <hyperlink ref="B2" location="'Plan de acción'!A1" display="Nombre del indicador" xr:uid="{00000000-0004-0000-4C00-000000000000}"/>
    <hyperlink ref="C56" r:id="rId1" xr:uid="{00000000-0004-0000-4C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4C00-000000000000}">
          <x14:formula1>
            <xm:f>Desplegables!$I$4:$I$18</xm:f>
          </x14:formula1>
          <xm:sqref>C7</xm:sqref>
        </x14:dataValidation>
        <x14:dataValidation type="list" allowBlank="1" showErrorMessage="1" xr:uid="{00000000-0002-0000-4C00-000001000000}">
          <x14:formula1>
            <xm:f>Desplegables!$L$24:$L$39</xm:f>
          </x14:formula1>
          <xm:sqref>C14</xm:sqref>
        </x14:dataValidation>
        <x14:dataValidation type="list" allowBlank="1" showErrorMessage="1" xr:uid="{00000000-0002-0000-4C00-000002000000}">
          <x14:formula1>
            <xm:f>Desplegables!$B$45:$B$46</xm:f>
          </x14:formula1>
          <xm:sqref>C4</xm:sqref>
        </x14:dataValidation>
        <x14:dataValidation type="list" allowBlank="1" showErrorMessage="1" xr:uid="{00000000-0002-0000-4C00-000004000000}">
          <x14:formula1>
            <xm:f>Desplegables!$B$50:$B$52</xm:f>
          </x14:formula1>
          <xm:sqref>G45</xm:sqref>
        </x14:dataValidation>
      </x14:dataValidation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1759</v>
      </c>
      <c r="C1" s="230"/>
      <c r="D1" s="230"/>
      <c r="E1" s="230"/>
      <c r="F1" s="230"/>
      <c r="G1" s="230"/>
      <c r="H1" s="230"/>
      <c r="I1" s="230"/>
      <c r="J1" s="230"/>
      <c r="K1" s="230"/>
      <c r="L1" s="230"/>
      <c r="M1" s="231"/>
    </row>
    <row r="2" spans="1:13" ht="15.75" customHeight="1">
      <c r="A2" s="1242" t="s">
        <v>890</v>
      </c>
      <c r="B2" s="718" t="s">
        <v>891</v>
      </c>
      <c r="C2" s="1374" t="s">
        <v>1760</v>
      </c>
      <c r="D2" s="1175"/>
      <c r="E2" s="1175"/>
      <c r="F2" s="1175"/>
      <c r="G2" s="1175"/>
      <c r="H2" s="1175"/>
      <c r="I2" s="1175"/>
      <c r="J2" s="1175"/>
      <c r="K2" s="1175"/>
      <c r="L2" s="1175"/>
      <c r="M2" s="1188"/>
    </row>
    <row r="3" spans="1:13" ht="15.75" customHeight="1">
      <c r="A3" s="1241"/>
      <c r="B3" s="455" t="s">
        <v>982</v>
      </c>
      <c r="C3" s="1398" t="s">
        <v>1138</v>
      </c>
      <c r="D3" s="1175"/>
      <c r="E3" s="1175"/>
      <c r="F3" s="1175"/>
      <c r="G3" s="1175"/>
      <c r="H3" s="1175"/>
      <c r="I3" s="1175"/>
      <c r="J3" s="1175"/>
      <c r="K3" s="1175"/>
      <c r="L3" s="1175"/>
      <c r="M3" s="1188"/>
    </row>
    <row r="4" spans="1:13" ht="15.75" customHeight="1">
      <c r="A4" s="1241"/>
      <c r="B4" s="236" t="s">
        <v>293</v>
      </c>
      <c r="C4" s="345" t="s">
        <v>95</v>
      </c>
      <c r="D4" s="1312"/>
      <c r="E4" s="1188"/>
      <c r="F4" s="1302" t="s">
        <v>294</v>
      </c>
      <c r="G4" s="1188"/>
      <c r="H4" s="1312"/>
      <c r="I4" s="1175"/>
      <c r="J4" s="1175"/>
      <c r="K4" s="1175"/>
      <c r="L4" s="1175"/>
      <c r="M4" s="1188"/>
    </row>
    <row r="5" spans="1:13" ht="15.75" customHeight="1">
      <c r="A5" s="1241"/>
      <c r="B5" s="382" t="s">
        <v>898</v>
      </c>
      <c r="C5" s="1297"/>
      <c r="D5" s="1175"/>
      <c r="E5" s="1175"/>
      <c r="F5" s="1175"/>
      <c r="G5" s="1175"/>
      <c r="H5" s="1175"/>
      <c r="I5" s="1175"/>
      <c r="J5" s="1175"/>
      <c r="K5" s="1175"/>
      <c r="L5" s="1175"/>
      <c r="M5" s="1188"/>
    </row>
    <row r="6" spans="1:13" ht="15.75" customHeight="1">
      <c r="A6" s="1241"/>
      <c r="B6" s="382" t="s">
        <v>900</v>
      </c>
      <c r="C6" s="1297"/>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305" t="s">
        <v>60</v>
      </c>
      <c r="J7" s="1183"/>
      <c r="K7" s="1183"/>
      <c r="L7" s="1183"/>
      <c r="M7" s="1234"/>
    </row>
    <row r="8" spans="1:13" ht="15.75" customHeight="1">
      <c r="A8" s="1241"/>
      <c r="B8" s="1308" t="s">
        <v>903</v>
      </c>
      <c r="C8" s="369"/>
      <c r="D8" s="371"/>
      <c r="E8" s="371"/>
      <c r="F8" s="371"/>
      <c r="G8" s="371"/>
      <c r="H8" s="371"/>
      <c r="I8" s="371"/>
      <c r="J8" s="371"/>
      <c r="K8" s="371"/>
      <c r="L8" s="371"/>
      <c r="M8" s="372"/>
    </row>
    <row r="9" spans="1:13" ht="15.75" customHeight="1">
      <c r="A9" s="1241"/>
      <c r="B9" s="1241"/>
      <c r="C9" s="1400" t="s">
        <v>60</v>
      </c>
      <c r="D9" s="1180"/>
      <c r="E9" s="1180"/>
      <c r="F9" s="1180"/>
      <c r="G9" s="140"/>
      <c r="H9" s="140"/>
      <c r="I9" s="140"/>
      <c r="J9" s="140"/>
      <c r="K9" s="140"/>
      <c r="L9" s="140"/>
      <c r="M9" s="374"/>
    </row>
    <row r="10" spans="1:13" ht="15.75" customHeight="1">
      <c r="A10" s="1241"/>
      <c r="B10" s="1309"/>
      <c r="C10" s="1250" t="s">
        <v>1058</v>
      </c>
      <c r="D10" s="1180"/>
      <c r="E10" s="1180"/>
      <c r="F10" s="1253"/>
      <c r="G10" s="1180"/>
      <c r="H10" s="375"/>
      <c r="I10" s="1253"/>
      <c r="J10" s="1180"/>
      <c r="K10" s="375"/>
      <c r="L10" s="375"/>
      <c r="M10" s="376"/>
    </row>
    <row r="11" spans="1:13" ht="15.75" customHeight="1">
      <c r="A11" s="1241"/>
      <c r="B11" s="455" t="s">
        <v>905</v>
      </c>
      <c r="C11" s="1400" t="s">
        <v>1761</v>
      </c>
      <c r="D11" s="1180"/>
      <c r="E11" s="1180"/>
      <c r="F11" s="1180"/>
      <c r="G11" s="1180"/>
      <c r="H11" s="1180"/>
      <c r="I11" s="1180"/>
      <c r="J11" s="1180"/>
      <c r="K11" s="1180"/>
      <c r="L11" s="1180"/>
      <c r="M11" s="1181"/>
    </row>
    <row r="12" spans="1:13" ht="15.75" customHeight="1">
      <c r="A12" s="1241"/>
      <c r="B12" s="455" t="s">
        <v>985</v>
      </c>
      <c r="C12" s="1680" t="s">
        <v>1762</v>
      </c>
      <c r="D12" s="1183"/>
      <c r="E12" s="1183"/>
      <c r="F12" s="1183"/>
      <c r="G12" s="1183"/>
      <c r="H12" s="1183"/>
      <c r="I12" s="1183"/>
      <c r="J12" s="1183"/>
      <c r="K12" s="1183"/>
      <c r="L12" s="1183"/>
      <c r="M12" s="1234"/>
    </row>
    <row r="13" spans="1:13" ht="15.75" customHeight="1">
      <c r="A13" s="1241"/>
      <c r="B13" s="455" t="s">
        <v>987</v>
      </c>
      <c r="C13" s="1398" t="s">
        <v>1701</v>
      </c>
      <c r="D13" s="1175"/>
      <c r="E13" s="1175"/>
      <c r="F13" s="1175"/>
      <c r="G13" s="1175"/>
      <c r="H13" s="1175"/>
      <c r="I13" s="1175"/>
      <c r="J13" s="1175"/>
      <c r="K13" s="1175"/>
      <c r="L13" s="1175"/>
      <c r="M13" s="1188"/>
    </row>
    <row r="14" spans="1:13" ht="15.75" customHeight="1">
      <c r="A14" s="1241"/>
      <c r="B14" s="1308" t="s">
        <v>989</v>
      </c>
      <c r="C14" s="1290" t="s">
        <v>78</v>
      </c>
      <c r="D14" s="1181"/>
      <c r="E14" s="847" t="s">
        <v>108</v>
      </c>
      <c r="F14" s="256" t="s">
        <v>1763</v>
      </c>
      <c r="G14" s="723"/>
      <c r="H14" s="723"/>
      <c r="I14" s="723"/>
      <c r="J14" s="723"/>
      <c r="K14" s="723"/>
      <c r="L14" s="723"/>
      <c r="M14" s="723"/>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14</v>
      </c>
      <c r="D16" s="1175"/>
      <c r="E16" s="1175"/>
      <c r="F16" s="1175"/>
      <c r="G16" s="1175"/>
      <c r="H16" s="1175"/>
      <c r="I16" s="1175"/>
      <c r="J16" s="1175"/>
      <c r="K16" s="1175"/>
      <c r="L16" s="1175"/>
      <c r="M16" s="1188"/>
    </row>
    <row r="17" spans="1:13" ht="15.75" customHeight="1">
      <c r="A17" s="1241"/>
      <c r="B17" s="455" t="s">
        <v>990</v>
      </c>
      <c r="C17" s="1405" t="s">
        <v>806</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345" t="s">
        <v>918</v>
      </c>
      <c r="E23" s="342" t="s">
        <v>919</v>
      </c>
      <c r="F23" s="202" t="s">
        <v>1764</v>
      </c>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140"/>
      <c r="E26" s="140"/>
      <c r="F26" s="342" t="s">
        <v>923</v>
      </c>
      <c r="G26" s="68"/>
      <c r="H26" s="140"/>
      <c r="I26" s="342" t="s">
        <v>924</v>
      </c>
      <c r="J26" s="68"/>
      <c r="K26" s="140"/>
      <c r="L26" s="140"/>
      <c r="M26" s="374"/>
    </row>
    <row r="27" spans="1:13" ht="15.75" customHeight="1">
      <c r="A27" s="1241"/>
      <c r="B27" s="1241"/>
      <c r="C27" s="340" t="s">
        <v>925</v>
      </c>
      <c r="D27" s="140"/>
      <c r="E27" s="140"/>
      <c r="F27" s="342" t="s">
        <v>926</v>
      </c>
      <c r="G27" s="68"/>
      <c r="H27" s="140"/>
      <c r="I27" s="832" t="s">
        <v>1142</v>
      </c>
      <c r="J27" s="68" t="s">
        <v>918</v>
      </c>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v>0</v>
      </c>
      <c r="E30" s="140"/>
      <c r="F30" s="210" t="s">
        <v>930</v>
      </c>
      <c r="G30" s="68" t="s">
        <v>449</v>
      </c>
      <c r="H30" s="140"/>
      <c r="I30" s="210" t="s">
        <v>931</v>
      </c>
      <c r="J30" s="1312" t="s">
        <v>449</v>
      </c>
      <c r="K30" s="1188"/>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2024</v>
      </c>
      <c r="E33" s="386"/>
      <c r="F33" s="140" t="s">
        <v>935</v>
      </c>
      <c r="G33" s="605" t="s">
        <v>936</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681" t="s">
        <v>937</v>
      </c>
      <c r="C35" s="369"/>
      <c r="D35" s="371"/>
      <c r="E35" s="371"/>
      <c r="F35" s="371"/>
      <c r="G35" s="371"/>
      <c r="H35" s="371"/>
      <c r="I35" s="371"/>
      <c r="J35" s="371"/>
      <c r="K35" s="371"/>
      <c r="L35" s="371"/>
      <c r="M35" s="372"/>
    </row>
    <row r="36" spans="1:13" ht="15.75" customHeight="1">
      <c r="A36" s="1241"/>
      <c r="B36" s="1682"/>
      <c r="C36" s="340"/>
      <c r="D36" s="140" t="s">
        <v>938</v>
      </c>
      <c r="E36" s="140"/>
      <c r="F36" s="140" t="s">
        <v>939</v>
      </c>
      <c r="G36" s="140"/>
      <c r="H36" s="140" t="s">
        <v>940</v>
      </c>
      <c r="I36" s="140"/>
      <c r="J36" s="140" t="s">
        <v>941</v>
      </c>
      <c r="K36" s="140"/>
      <c r="L36" s="140" t="s">
        <v>942</v>
      </c>
      <c r="M36" s="374"/>
    </row>
    <row r="37" spans="1:13" ht="15.75" customHeight="1">
      <c r="A37" s="1241"/>
      <c r="B37" s="1682"/>
      <c r="C37" s="340"/>
      <c r="D37" s="390"/>
      <c r="E37" s="391">
        <v>2023</v>
      </c>
      <c r="F37" s="390">
        <v>5</v>
      </c>
      <c r="G37" s="391">
        <v>2024</v>
      </c>
      <c r="H37" s="390"/>
      <c r="I37" s="391">
        <v>2025</v>
      </c>
      <c r="J37" s="390">
        <v>5</v>
      </c>
      <c r="K37" s="391">
        <v>2026</v>
      </c>
      <c r="L37" s="390"/>
      <c r="M37" s="391">
        <v>2027</v>
      </c>
    </row>
    <row r="38" spans="1:13" ht="15.75" customHeight="1">
      <c r="A38" s="1241"/>
      <c r="B38" s="1682"/>
      <c r="C38" s="340"/>
      <c r="D38" s="140" t="s">
        <v>943</v>
      </c>
      <c r="E38" s="140"/>
      <c r="F38" s="140" t="s">
        <v>944</v>
      </c>
      <c r="G38" s="140"/>
      <c r="H38" s="140" t="s">
        <v>945</v>
      </c>
      <c r="I38" s="140"/>
      <c r="J38" s="140" t="s">
        <v>946</v>
      </c>
      <c r="K38" s="140"/>
      <c r="L38" s="140" t="s">
        <v>947</v>
      </c>
      <c r="M38" s="374"/>
    </row>
    <row r="39" spans="1:13" ht="15.75" customHeight="1">
      <c r="A39" s="1241"/>
      <c r="B39" s="1682"/>
      <c r="C39" s="340"/>
      <c r="D39" s="390">
        <v>5</v>
      </c>
      <c r="E39" s="391">
        <v>2028</v>
      </c>
      <c r="F39" s="390"/>
      <c r="G39" s="391">
        <v>2029</v>
      </c>
      <c r="H39" s="390">
        <v>5</v>
      </c>
      <c r="I39" s="391">
        <v>2030</v>
      </c>
      <c r="J39" s="390"/>
      <c r="K39" s="391">
        <v>2031</v>
      </c>
      <c r="L39" s="390">
        <v>5</v>
      </c>
      <c r="M39" s="631">
        <v>2032</v>
      </c>
    </row>
    <row r="40" spans="1:13" ht="15.75" customHeight="1">
      <c r="A40" s="1241"/>
      <c r="B40" s="1682"/>
      <c r="C40" s="342"/>
      <c r="D40" s="140" t="s">
        <v>948</v>
      </c>
      <c r="E40" s="140"/>
      <c r="F40" s="140" t="s">
        <v>949</v>
      </c>
      <c r="G40" s="140"/>
      <c r="H40" s="140" t="s">
        <v>950</v>
      </c>
      <c r="I40" s="140"/>
      <c r="J40" s="140" t="s">
        <v>951</v>
      </c>
      <c r="K40" s="140"/>
      <c r="L40" s="140" t="s">
        <v>952</v>
      </c>
      <c r="M40" s="140"/>
    </row>
    <row r="41" spans="1:13" ht="15.75" customHeight="1">
      <c r="A41" s="1241"/>
      <c r="B41" s="1682"/>
      <c r="C41" s="342"/>
      <c r="D41" s="390"/>
      <c r="E41" s="391">
        <v>2033</v>
      </c>
      <c r="F41" s="390">
        <v>5</v>
      </c>
      <c r="G41" s="391">
        <v>2034</v>
      </c>
      <c r="H41" s="390"/>
      <c r="I41" s="391">
        <v>2035</v>
      </c>
      <c r="J41" s="390">
        <v>5</v>
      </c>
      <c r="K41" s="391">
        <v>2036</v>
      </c>
      <c r="L41" s="390"/>
      <c r="M41" s="391">
        <v>2037</v>
      </c>
    </row>
    <row r="42" spans="1:13" ht="15.75" customHeight="1">
      <c r="A42" s="1241"/>
      <c r="B42" s="1682"/>
      <c r="C42" s="342"/>
      <c r="D42" s="140" t="s">
        <v>953</v>
      </c>
      <c r="E42" s="140"/>
      <c r="F42" s="362" t="s">
        <v>954</v>
      </c>
      <c r="G42" s="140"/>
      <c r="H42" s="394" t="s">
        <v>955</v>
      </c>
      <c r="I42" s="140"/>
      <c r="J42" s="394" t="s">
        <v>957</v>
      </c>
      <c r="K42" s="140"/>
      <c r="L42" s="394"/>
      <c r="M42" s="140"/>
    </row>
    <row r="43" spans="1:13" ht="15.75" customHeight="1">
      <c r="A43" s="1241"/>
      <c r="B43" s="1682"/>
      <c r="C43" s="342"/>
      <c r="D43" s="390">
        <v>5</v>
      </c>
      <c r="E43" s="391">
        <v>2038</v>
      </c>
      <c r="F43" s="390"/>
      <c r="G43" s="391">
        <v>2039</v>
      </c>
      <c r="H43" s="390">
        <v>5</v>
      </c>
      <c r="I43" s="631">
        <v>2040</v>
      </c>
      <c r="J43" s="1669">
        <f>+D37+F37+H37+J37+L37+D39+F39+H39+J39+L39+D41+F41+H41+J41+L41+D43+F43+H43</f>
        <v>45</v>
      </c>
      <c r="K43" s="1188"/>
      <c r="L43" s="394"/>
      <c r="M43" s="140"/>
    </row>
    <row r="44" spans="1:13" ht="15.75" customHeight="1">
      <c r="A44" s="1241"/>
      <c r="B44" s="1682"/>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266"/>
      <c r="H46" s="1183"/>
      <c r="I46" s="1183"/>
      <c r="J46" s="1234"/>
      <c r="K46" s="333" t="s">
        <v>960</v>
      </c>
      <c r="L46" s="1255"/>
      <c r="M46" s="1234"/>
    </row>
    <row r="47" spans="1:13" ht="15.75" customHeight="1">
      <c r="A47" s="1241"/>
      <c r="B47" s="1241"/>
      <c r="C47" s="379"/>
      <c r="D47" s="68"/>
      <c r="E47" s="68" t="s">
        <v>992</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455" t="s">
        <v>961</v>
      </c>
      <c r="C49" s="1448" t="s">
        <v>1765</v>
      </c>
      <c r="D49" s="1180"/>
      <c r="E49" s="1180"/>
      <c r="F49" s="1180"/>
      <c r="G49" s="1180"/>
      <c r="H49" s="1180"/>
      <c r="I49" s="1180"/>
      <c r="J49" s="1180"/>
      <c r="K49" s="1180"/>
      <c r="L49" s="1180"/>
      <c r="M49" s="1181"/>
    </row>
    <row r="50" spans="1:13" ht="15.75" customHeight="1">
      <c r="A50" s="1241"/>
      <c r="B50" s="455" t="s">
        <v>996</v>
      </c>
      <c r="C50" s="1398" t="s">
        <v>1766</v>
      </c>
      <c r="D50" s="1175"/>
      <c r="E50" s="1175"/>
      <c r="F50" s="1175"/>
      <c r="G50" s="1175"/>
      <c r="H50" s="1175"/>
      <c r="I50" s="1175"/>
      <c r="J50" s="1175"/>
      <c r="K50" s="1175"/>
      <c r="L50" s="1175"/>
      <c r="M50" s="1188"/>
    </row>
    <row r="51" spans="1:13" ht="15.75" customHeight="1">
      <c r="A51" s="1241"/>
      <c r="B51" s="455" t="s">
        <v>965</v>
      </c>
      <c r="C51" s="1291">
        <v>60</v>
      </c>
      <c r="D51" s="1175"/>
      <c r="E51" s="1175"/>
      <c r="F51" s="1175"/>
      <c r="G51" s="1175"/>
      <c r="H51" s="1175"/>
      <c r="I51" s="1175"/>
      <c r="J51" s="1175"/>
      <c r="K51" s="1175"/>
      <c r="L51" s="1175"/>
      <c r="M51" s="1188"/>
    </row>
    <row r="52" spans="1:13" ht="15.75" customHeight="1">
      <c r="A52" s="1241"/>
      <c r="B52" s="455" t="s">
        <v>966</v>
      </c>
      <c r="C52" s="1297" t="s">
        <v>449</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970</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398" t="s">
        <v>1038</v>
      </c>
      <c r="D59" s="1175"/>
      <c r="E59" s="1175"/>
      <c r="F59" s="1175"/>
      <c r="G59" s="1175"/>
      <c r="H59" s="1175"/>
      <c r="I59" s="1175"/>
      <c r="J59" s="1175"/>
      <c r="K59" s="1175"/>
      <c r="L59" s="1175"/>
      <c r="M59" s="1188"/>
    </row>
    <row r="60" spans="1:13" ht="30" customHeight="1">
      <c r="A60" s="1241"/>
      <c r="B60" s="240" t="s">
        <v>979</v>
      </c>
      <c r="C60" s="1398" t="s">
        <v>980</v>
      </c>
      <c r="D60" s="1175"/>
      <c r="E60" s="1175"/>
      <c r="F60" s="1175"/>
      <c r="G60" s="1175"/>
      <c r="H60" s="1175"/>
      <c r="I60" s="1175"/>
      <c r="J60" s="1175"/>
      <c r="K60" s="1175"/>
      <c r="L60" s="1175"/>
      <c r="M60" s="1188"/>
    </row>
    <row r="61" spans="1:13" ht="30" customHeight="1">
      <c r="A61" s="1241"/>
      <c r="B61" s="608" t="s">
        <v>297</v>
      </c>
      <c r="C61" s="1398"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1">
    <mergeCell ref="C61:M61"/>
    <mergeCell ref="C62:M62"/>
    <mergeCell ref="C14:D14"/>
    <mergeCell ref="C15:M15"/>
    <mergeCell ref="C16:M16"/>
    <mergeCell ref="C17:M17"/>
    <mergeCell ref="C58:M58"/>
    <mergeCell ref="C59:M59"/>
    <mergeCell ref="C60:M60"/>
    <mergeCell ref="C57:M57"/>
    <mergeCell ref="C49:M49"/>
    <mergeCell ref="C50:M50"/>
    <mergeCell ref="C51:M51"/>
    <mergeCell ref="C52:M52"/>
    <mergeCell ref="C53:M53"/>
    <mergeCell ref="C54:M54"/>
    <mergeCell ref="A16:A52"/>
    <mergeCell ref="A53:A58"/>
    <mergeCell ref="A59:A61"/>
    <mergeCell ref="A2:A15"/>
    <mergeCell ref="B14:B15"/>
    <mergeCell ref="B18:B24"/>
    <mergeCell ref="B25:B28"/>
    <mergeCell ref="B32:B34"/>
    <mergeCell ref="B35:B44"/>
    <mergeCell ref="B45:B48"/>
    <mergeCell ref="B8:B10"/>
    <mergeCell ref="C10:E10"/>
    <mergeCell ref="C6:M6"/>
    <mergeCell ref="C2:M2"/>
    <mergeCell ref="C3:M3"/>
    <mergeCell ref="F4:G4"/>
    <mergeCell ref="H4:M4"/>
    <mergeCell ref="C5:M5"/>
    <mergeCell ref="D4:E4"/>
    <mergeCell ref="C56:M56"/>
    <mergeCell ref="E7:G7"/>
    <mergeCell ref="I7:M7"/>
    <mergeCell ref="F10:G10"/>
    <mergeCell ref="I10:J10"/>
    <mergeCell ref="J30:K30"/>
    <mergeCell ref="C11:M11"/>
    <mergeCell ref="C12:M12"/>
    <mergeCell ref="C13:M13"/>
    <mergeCell ref="C55:M55"/>
    <mergeCell ref="J43:K43"/>
    <mergeCell ref="F46:F47"/>
    <mergeCell ref="G46:J47"/>
    <mergeCell ref="L46:M47"/>
    <mergeCell ref="C7:D7"/>
    <mergeCell ref="C9:F9"/>
  </mergeCells>
  <dataValidations count="1">
    <dataValidation type="list" allowBlank="1" showErrorMessage="1" sqref="I7" xr:uid="{00000000-0002-0000-4D00-000003000000}">
      <formula1>INDIRECT($C$7)</formula1>
    </dataValidation>
  </dataValidations>
  <hyperlinks>
    <hyperlink ref="B2" location="'Plan de acción'!A1" display="Nombre del indicador" xr:uid="{00000000-0004-0000-4D00-000000000000}"/>
    <hyperlink ref="C57" r:id="rId1" xr:uid="{00000000-0004-0000-4D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4D00-000000000000}">
          <x14:formula1>
            <xm:f>Desplegables!$I$4:$I$18</xm:f>
          </x14:formula1>
          <xm:sqref>C7</xm:sqref>
        </x14:dataValidation>
        <x14:dataValidation type="list" allowBlank="1" showErrorMessage="1" xr:uid="{00000000-0002-0000-4D00-000001000000}">
          <x14:formula1>
            <xm:f>Desplegables!$L$24:$L$39</xm:f>
          </x14:formula1>
          <xm:sqref>C14</xm:sqref>
        </x14:dataValidation>
        <x14:dataValidation type="list" allowBlank="1" showErrorMessage="1" xr:uid="{00000000-0002-0000-4D00-000002000000}">
          <x14:formula1>
            <xm:f>Desplegables!$B$45:$B$46</xm:f>
          </x14:formula1>
          <xm:sqref>C4</xm:sqref>
        </x14:dataValidation>
        <x14:dataValidation type="list" allowBlank="1" showErrorMessage="1" xr:uid="{00000000-0002-0000-4D00-000004000000}">
          <x14:formula1>
            <xm:f>Desplegables!$B$50:$B$52</xm:f>
          </x14:formula1>
          <xm:sqref>G46</xm:sqref>
        </x14:dataValidation>
      </x14:dataValidation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92D050"/>
  </sheetPr>
  <dimension ref="A1:M57"/>
  <sheetViews>
    <sheetView workbookViewId="0"/>
  </sheetViews>
  <sheetFormatPr baseColWidth="10" defaultColWidth="14.42578125" defaultRowHeight="15" customHeight="1"/>
  <cols>
    <col min="1" max="1" width="25.140625" customWidth="1"/>
    <col min="2" max="2" width="39.140625" customWidth="1"/>
    <col min="3" max="3" width="11.42578125" customWidth="1"/>
    <col min="4" max="4" width="13.85546875" customWidth="1"/>
    <col min="5" max="13" width="11.42578125" customWidth="1"/>
    <col min="14" max="26" width="10.7109375" customWidth="1"/>
  </cols>
  <sheetData>
    <row r="1" spans="1:13" ht="15.75" customHeight="1">
      <c r="A1" s="651"/>
      <c r="B1" s="1418" t="s">
        <v>1767</v>
      </c>
      <c r="C1" s="1183"/>
      <c r="D1" s="1183"/>
      <c r="E1" s="1183"/>
      <c r="F1" s="652"/>
      <c r="G1" s="652"/>
      <c r="H1" s="652"/>
      <c r="I1" s="652"/>
      <c r="J1" s="652"/>
      <c r="K1" s="652"/>
      <c r="L1" s="652"/>
      <c r="M1" s="653"/>
    </row>
    <row r="2" spans="1:13" ht="15.75" customHeight="1">
      <c r="A2" s="1377" t="s">
        <v>890</v>
      </c>
      <c r="B2" s="233" t="s">
        <v>891</v>
      </c>
      <c r="C2" s="1269" t="s">
        <v>810</v>
      </c>
      <c r="D2" s="1175"/>
      <c r="E2" s="1175"/>
      <c r="F2" s="1175"/>
      <c r="G2" s="1175"/>
      <c r="H2" s="1175"/>
      <c r="I2" s="1175"/>
      <c r="J2" s="1175"/>
      <c r="K2" s="1175"/>
      <c r="L2" s="1175"/>
      <c r="M2" s="1188"/>
    </row>
    <row r="3" spans="1:13" ht="129" customHeight="1">
      <c r="A3" s="1378"/>
      <c r="B3" s="755" t="s">
        <v>893</v>
      </c>
      <c r="C3" s="1270" t="s">
        <v>1768</v>
      </c>
      <c r="D3" s="1175"/>
      <c r="E3" s="1175"/>
      <c r="F3" s="1175"/>
      <c r="G3" s="1175"/>
      <c r="H3" s="1175"/>
      <c r="I3" s="1175"/>
      <c r="J3" s="1175"/>
      <c r="K3" s="1175"/>
      <c r="L3" s="1175"/>
      <c r="M3" s="1188"/>
    </row>
    <row r="4" spans="1:13" ht="79.5" customHeight="1">
      <c r="A4" s="1378"/>
      <c r="B4" s="236" t="s">
        <v>293</v>
      </c>
      <c r="C4" s="848" t="s">
        <v>93</v>
      </c>
      <c r="D4" s="693" t="s">
        <v>1489</v>
      </c>
      <c r="E4" s="692"/>
      <c r="F4" s="1683" t="s">
        <v>294</v>
      </c>
      <c r="G4" s="1186"/>
      <c r="H4" s="849">
        <v>27</v>
      </c>
      <c r="I4" s="1684" t="s">
        <v>1402</v>
      </c>
      <c r="J4" s="1185"/>
      <c r="K4" s="1185"/>
      <c r="L4" s="1185"/>
      <c r="M4" s="1186"/>
    </row>
    <row r="5" spans="1:13" ht="16.5" customHeight="1">
      <c r="A5" s="1378"/>
      <c r="B5" s="236" t="s">
        <v>898</v>
      </c>
      <c r="C5" s="1685" t="s">
        <v>1498</v>
      </c>
      <c r="D5" s="1185"/>
      <c r="E5" s="1185"/>
      <c r="F5" s="1185"/>
      <c r="G5" s="1185"/>
      <c r="H5" s="1185"/>
      <c r="I5" s="1185"/>
      <c r="J5" s="1185"/>
      <c r="K5" s="1185"/>
      <c r="L5" s="1185"/>
      <c r="M5" s="1186"/>
    </row>
    <row r="6" spans="1:13" ht="15.75" customHeight="1">
      <c r="A6" s="1378"/>
      <c r="B6" s="236" t="s">
        <v>900</v>
      </c>
      <c r="C6" s="1686" t="s">
        <v>1499</v>
      </c>
      <c r="D6" s="1185"/>
      <c r="E6" s="1185"/>
      <c r="F6" s="1185"/>
      <c r="G6" s="1185"/>
      <c r="H6" s="1185"/>
      <c r="I6" s="1185"/>
      <c r="J6" s="1185"/>
      <c r="K6" s="1185"/>
      <c r="L6" s="1185"/>
      <c r="M6" s="1186"/>
    </row>
    <row r="7" spans="1:13" ht="15.75" customHeight="1">
      <c r="A7" s="1378"/>
      <c r="B7" s="165" t="s">
        <v>902</v>
      </c>
      <c r="C7" s="1268" t="s">
        <v>35</v>
      </c>
      <c r="D7" s="1175"/>
      <c r="E7" s="1175"/>
      <c r="F7" s="1175"/>
      <c r="G7" s="1188"/>
      <c r="H7" s="243" t="s">
        <v>297</v>
      </c>
      <c r="I7" s="1315" t="s">
        <v>1769</v>
      </c>
      <c r="J7" s="1180"/>
      <c r="K7" s="1180"/>
      <c r="L7" s="1180"/>
      <c r="M7" s="1181"/>
    </row>
    <row r="8" spans="1:13" ht="15.75" customHeight="1">
      <c r="A8" s="1378"/>
      <c r="B8" s="1419" t="s">
        <v>903</v>
      </c>
      <c r="C8" s="1251"/>
      <c r="D8" s="1252"/>
      <c r="E8" s="1252"/>
      <c r="F8" s="1252"/>
      <c r="G8" s="1252"/>
      <c r="H8" s="1252"/>
      <c r="I8" s="1252"/>
      <c r="J8" s="1252"/>
      <c r="K8" s="1252"/>
      <c r="L8" s="1252"/>
      <c r="M8" s="1260"/>
    </row>
    <row r="9" spans="1:13" ht="57.75" customHeight="1">
      <c r="A9" s="1378"/>
      <c r="B9" s="1217"/>
      <c r="C9" s="1687" t="s">
        <v>21</v>
      </c>
      <c r="D9" s="1180"/>
      <c r="E9" s="202"/>
      <c r="F9" s="1281" t="s">
        <v>1770</v>
      </c>
      <c r="G9" s="1180"/>
      <c r="H9" s="202"/>
      <c r="I9" s="1253"/>
      <c r="J9" s="1180"/>
      <c r="K9" s="202"/>
      <c r="L9" s="232"/>
      <c r="M9" s="247"/>
    </row>
    <row r="10" spans="1:13" ht="15.75" customHeight="1">
      <c r="A10" s="1378"/>
      <c r="B10" s="1218"/>
      <c r="C10" s="1253" t="s">
        <v>297</v>
      </c>
      <c r="D10" s="1180"/>
      <c r="E10" s="249"/>
      <c r="F10" s="1253" t="s">
        <v>297</v>
      </c>
      <c r="G10" s="1180"/>
      <c r="H10" s="249"/>
      <c r="I10" s="1253" t="s">
        <v>297</v>
      </c>
      <c r="J10" s="1180"/>
      <c r="K10" s="249"/>
      <c r="L10" s="250"/>
      <c r="M10" s="237"/>
    </row>
    <row r="11" spans="1:13" ht="15.75" customHeight="1">
      <c r="A11" s="1235"/>
      <c r="B11" s="165" t="s">
        <v>905</v>
      </c>
      <c r="C11" s="1270" t="s">
        <v>1771</v>
      </c>
      <c r="D11" s="1175"/>
      <c r="E11" s="1175"/>
      <c r="F11" s="1175"/>
      <c r="G11" s="1175"/>
      <c r="H11" s="1175"/>
      <c r="I11" s="1175"/>
      <c r="J11" s="1175"/>
      <c r="K11" s="1175"/>
      <c r="L11" s="1175"/>
      <c r="M11" s="1188"/>
    </row>
    <row r="12" spans="1:13" ht="15.75" customHeight="1">
      <c r="A12" s="1436" t="s">
        <v>238</v>
      </c>
      <c r="B12" s="165" t="s">
        <v>282</v>
      </c>
      <c r="C12" s="1270" t="s">
        <v>1772</v>
      </c>
      <c r="D12" s="1175"/>
      <c r="E12" s="1175"/>
      <c r="F12" s="1175"/>
      <c r="G12" s="1175"/>
      <c r="H12" s="1175"/>
      <c r="I12" s="1175"/>
      <c r="J12" s="1175"/>
      <c r="K12" s="1175"/>
      <c r="L12" s="1175"/>
      <c r="M12" s="1188"/>
    </row>
    <row r="13" spans="1:13" ht="8.25" customHeight="1">
      <c r="A13" s="1378"/>
      <c r="B13" s="1419" t="s">
        <v>908</v>
      </c>
      <c r="C13" s="232"/>
      <c r="D13" s="232"/>
      <c r="E13" s="232"/>
      <c r="F13" s="232"/>
      <c r="G13" s="232"/>
      <c r="H13" s="232"/>
      <c r="I13" s="232"/>
      <c r="J13" s="232"/>
      <c r="K13" s="232"/>
      <c r="L13" s="232"/>
      <c r="M13" s="247"/>
    </row>
    <row r="14" spans="1:13" ht="9" customHeight="1">
      <c r="A14" s="1378"/>
      <c r="B14" s="1217"/>
      <c r="C14" s="232"/>
      <c r="D14" s="250"/>
      <c r="E14" s="232"/>
      <c r="F14" s="250"/>
      <c r="G14" s="232"/>
      <c r="H14" s="250"/>
      <c r="I14" s="232"/>
      <c r="J14" s="250"/>
      <c r="K14" s="232"/>
      <c r="L14" s="232"/>
      <c r="M14" s="247"/>
    </row>
    <row r="15" spans="1:13" ht="15.75" customHeight="1">
      <c r="A15" s="1378"/>
      <c r="B15" s="1217"/>
      <c r="C15" s="210" t="s">
        <v>909</v>
      </c>
      <c r="D15" s="655"/>
      <c r="E15" s="210" t="s">
        <v>910</v>
      </c>
      <c r="F15" s="655"/>
      <c r="G15" s="210" t="s">
        <v>911</v>
      </c>
      <c r="H15" s="655"/>
      <c r="I15" s="210" t="s">
        <v>912</v>
      </c>
      <c r="J15" s="655"/>
      <c r="K15" s="210"/>
      <c r="L15" s="210"/>
      <c r="M15" s="247"/>
    </row>
    <row r="16" spans="1:13" ht="15.75" customHeight="1">
      <c r="A16" s="1378"/>
      <c r="B16" s="1217"/>
      <c r="C16" s="210" t="s">
        <v>913</v>
      </c>
      <c r="D16" s="257"/>
      <c r="E16" s="210" t="s">
        <v>914</v>
      </c>
      <c r="F16" s="256"/>
      <c r="G16" s="210" t="s">
        <v>915</v>
      </c>
      <c r="H16" s="256"/>
      <c r="I16" s="210"/>
      <c r="J16" s="232"/>
      <c r="K16" s="210"/>
      <c r="L16" s="210"/>
      <c r="M16" s="247"/>
    </row>
    <row r="17" spans="1:13" ht="15.75" customHeight="1">
      <c r="A17" s="1378"/>
      <c r="B17" s="1217"/>
      <c r="C17" s="210" t="s">
        <v>916</v>
      </c>
      <c r="D17" s="257"/>
      <c r="E17" s="210" t="s">
        <v>917</v>
      </c>
      <c r="F17" s="257"/>
      <c r="G17" s="210"/>
      <c r="H17" s="232"/>
      <c r="I17" s="210"/>
      <c r="J17" s="232"/>
      <c r="K17" s="210"/>
      <c r="L17" s="210"/>
      <c r="M17" s="247"/>
    </row>
    <row r="18" spans="1:13" ht="15.75" customHeight="1">
      <c r="A18" s="1378"/>
      <c r="B18" s="1217"/>
      <c r="C18" s="210" t="s">
        <v>105</v>
      </c>
      <c r="D18" s="256"/>
      <c r="E18" s="210" t="s">
        <v>919</v>
      </c>
      <c r="F18" s="1315"/>
      <c r="G18" s="1180"/>
      <c r="H18" s="1180"/>
      <c r="I18" s="1180"/>
      <c r="J18" s="1180"/>
      <c r="K18" s="1180"/>
      <c r="L18" s="249"/>
      <c r="M18" s="258"/>
    </row>
    <row r="19" spans="1:13" ht="9.75" customHeight="1">
      <c r="A19" s="1378"/>
      <c r="B19" s="1218"/>
      <c r="C19" s="249"/>
      <c r="D19" s="249"/>
      <c r="E19" s="249"/>
      <c r="F19" s="249"/>
      <c r="G19" s="249"/>
      <c r="H19" s="249"/>
      <c r="I19" s="249"/>
      <c r="J19" s="249"/>
      <c r="K19" s="249"/>
      <c r="L19" s="249"/>
      <c r="M19" s="258"/>
    </row>
    <row r="20" spans="1:13" ht="15.75" customHeight="1">
      <c r="A20" s="1378"/>
      <c r="B20" s="1419" t="s">
        <v>921</v>
      </c>
      <c r="C20" s="232"/>
      <c r="D20" s="232"/>
      <c r="E20" s="232"/>
      <c r="F20" s="232"/>
      <c r="G20" s="232"/>
      <c r="H20" s="232"/>
      <c r="I20" s="232"/>
      <c r="J20" s="232"/>
      <c r="K20" s="232"/>
      <c r="L20" s="232"/>
      <c r="M20" s="247"/>
    </row>
    <row r="21" spans="1:13" ht="15.75" customHeight="1">
      <c r="A21" s="1378"/>
      <c r="B21" s="1217"/>
      <c r="C21" s="210" t="s">
        <v>922</v>
      </c>
      <c r="D21" s="259"/>
      <c r="E21" s="202"/>
      <c r="F21" s="210" t="s">
        <v>923</v>
      </c>
      <c r="G21" s="260"/>
      <c r="H21" s="202"/>
      <c r="I21" s="210" t="s">
        <v>924</v>
      </c>
      <c r="J21" s="850"/>
      <c r="K21" s="202"/>
      <c r="L21" s="232"/>
      <c r="M21" s="247"/>
    </row>
    <row r="22" spans="1:13" ht="15.75" customHeight="1">
      <c r="A22" s="1378"/>
      <c r="B22" s="1217"/>
      <c r="C22" s="210" t="s">
        <v>925</v>
      </c>
      <c r="D22" s="256"/>
      <c r="E22" s="232"/>
      <c r="F22" s="210" t="s">
        <v>926</v>
      </c>
      <c r="G22" s="256"/>
      <c r="H22" s="232"/>
      <c r="I22" s="210" t="s">
        <v>927</v>
      </c>
      <c r="J22" s="259" t="s">
        <v>918</v>
      </c>
      <c r="K22" s="140"/>
      <c r="L22" s="140"/>
      <c r="M22" s="247"/>
    </row>
    <row r="23" spans="1:13" ht="15.75" customHeight="1">
      <c r="A23" s="1378"/>
      <c r="B23" s="1217"/>
      <c r="C23" s="250"/>
      <c r="D23" s="250"/>
      <c r="E23" s="250"/>
      <c r="F23" s="250"/>
      <c r="G23" s="250"/>
      <c r="H23" s="250"/>
      <c r="I23" s="250"/>
      <c r="J23" s="250"/>
      <c r="K23" s="250"/>
      <c r="L23" s="250"/>
      <c r="M23" s="237"/>
    </row>
    <row r="24" spans="1:13" ht="15.75" customHeight="1">
      <c r="A24" s="1378"/>
      <c r="B24" s="1689" t="s">
        <v>928</v>
      </c>
      <c r="C24" s="202"/>
      <c r="D24" s="202"/>
      <c r="E24" s="202"/>
      <c r="F24" s="202"/>
      <c r="G24" s="202"/>
      <c r="H24" s="202"/>
      <c r="I24" s="202"/>
      <c r="J24" s="202"/>
      <c r="K24" s="202"/>
      <c r="L24" s="202"/>
      <c r="M24" s="263"/>
    </row>
    <row r="25" spans="1:13" ht="15.75" customHeight="1">
      <c r="A25" s="1378"/>
      <c r="B25" s="1248"/>
      <c r="C25" s="306" t="s">
        <v>929</v>
      </c>
      <c r="D25" s="851">
        <v>0.15</v>
      </c>
      <c r="E25" s="202"/>
      <c r="F25" s="210" t="s">
        <v>930</v>
      </c>
      <c r="G25" s="438">
        <v>2022</v>
      </c>
      <c r="H25" s="202"/>
      <c r="I25" s="210" t="s">
        <v>931</v>
      </c>
      <c r="J25" s="1291" t="s">
        <v>1773</v>
      </c>
      <c r="K25" s="1175"/>
      <c r="L25" s="1188"/>
      <c r="M25" s="263"/>
    </row>
    <row r="26" spans="1:13" ht="15.75" customHeight="1">
      <c r="A26" s="1378"/>
      <c r="B26" s="1249"/>
      <c r="C26" s="249"/>
      <c r="D26" s="249"/>
      <c r="E26" s="249"/>
      <c r="F26" s="249"/>
      <c r="G26" s="249"/>
      <c r="H26" s="249"/>
      <c r="I26" s="249"/>
      <c r="J26" s="249"/>
      <c r="K26" s="249"/>
      <c r="L26" s="249"/>
      <c r="M26" s="258"/>
    </row>
    <row r="27" spans="1:13" ht="15.75" customHeight="1">
      <c r="A27" s="1378"/>
      <c r="B27" s="1419" t="s">
        <v>933</v>
      </c>
      <c r="C27" s="200"/>
      <c r="D27" s="200"/>
      <c r="E27" s="200"/>
      <c r="F27" s="200"/>
      <c r="G27" s="200"/>
      <c r="H27" s="200"/>
      <c r="I27" s="200"/>
      <c r="J27" s="200"/>
      <c r="K27" s="200"/>
      <c r="L27" s="232"/>
      <c r="M27" s="247"/>
    </row>
    <row r="28" spans="1:13" ht="15.75" customHeight="1">
      <c r="A28" s="1378"/>
      <c r="B28" s="1217"/>
      <c r="C28" s="202" t="s">
        <v>934</v>
      </c>
      <c r="D28" s="203">
        <v>2026</v>
      </c>
      <c r="E28" s="200"/>
      <c r="F28" s="202" t="s">
        <v>935</v>
      </c>
      <c r="G28" s="440" t="s">
        <v>936</v>
      </c>
      <c r="H28" s="200"/>
      <c r="I28" s="210"/>
      <c r="J28" s="200"/>
      <c r="K28" s="200"/>
      <c r="L28" s="232"/>
      <c r="M28" s="247"/>
    </row>
    <row r="29" spans="1:13" ht="15.75" customHeight="1">
      <c r="A29" s="1378"/>
      <c r="B29" s="1217"/>
      <c r="C29" s="202"/>
      <c r="D29" s="205"/>
      <c r="E29" s="200"/>
      <c r="F29" s="202"/>
      <c r="G29" s="200"/>
      <c r="H29" s="200"/>
      <c r="I29" s="210"/>
      <c r="J29" s="200"/>
      <c r="K29" s="200"/>
      <c r="L29" s="232"/>
      <c r="M29" s="247"/>
    </row>
    <row r="30" spans="1:13" ht="15.75" customHeight="1">
      <c r="A30" s="1378"/>
      <c r="B30" s="1690" t="s">
        <v>937</v>
      </c>
      <c r="C30" s="369"/>
      <c r="D30" s="371"/>
      <c r="E30" s="371"/>
      <c r="F30" s="371"/>
      <c r="G30" s="371"/>
      <c r="H30" s="371"/>
      <c r="I30" s="371"/>
      <c r="J30" s="371"/>
      <c r="K30" s="371"/>
      <c r="L30" s="371"/>
      <c r="M30" s="372"/>
    </row>
    <row r="31" spans="1:13" ht="15.75" customHeight="1">
      <c r="A31" s="1378"/>
      <c r="B31" s="1378"/>
      <c r="C31" s="379"/>
      <c r="D31" s="253" t="s">
        <v>938</v>
      </c>
      <c r="E31" s="253"/>
      <c r="F31" s="253" t="s">
        <v>939</v>
      </c>
      <c r="G31" s="253"/>
      <c r="H31" s="202" t="s">
        <v>940</v>
      </c>
      <c r="I31" s="202"/>
      <c r="J31" s="202" t="s">
        <v>941</v>
      </c>
      <c r="K31" s="253"/>
      <c r="L31" s="253" t="s">
        <v>942</v>
      </c>
      <c r="M31" s="374"/>
    </row>
    <row r="32" spans="1:13" ht="15.75" customHeight="1">
      <c r="A32" s="1378"/>
      <c r="B32" s="1378"/>
      <c r="C32" s="379"/>
      <c r="D32" s="727"/>
      <c r="E32" s="391">
        <v>2022</v>
      </c>
      <c r="F32" s="727"/>
      <c r="G32" s="391">
        <v>2023</v>
      </c>
      <c r="H32" s="727"/>
      <c r="I32" s="391">
        <v>2024</v>
      </c>
      <c r="J32" s="727"/>
      <c r="K32" s="391">
        <v>2025</v>
      </c>
      <c r="L32" s="727">
        <v>0.14799999999999999</v>
      </c>
      <c r="M32" s="391">
        <v>2026</v>
      </c>
    </row>
    <row r="33" spans="1:13" ht="15.75" customHeight="1">
      <c r="A33" s="1378"/>
      <c r="B33" s="1378"/>
      <c r="C33" s="379"/>
      <c r="D33" s="362" t="s">
        <v>943</v>
      </c>
      <c r="E33" s="362"/>
      <c r="F33" s="362" t="s">
        <v>944</v>
      </c>
      <c r="G33" s="362"/>
      <c r="H33" s="278" t="s">
        <v>945</v>
      </c>
      <c r="I33" s="278"/>
      <c r="J33" s="278" t="s">
        <v>946</v>
      </c>
      <c r="K33" s="362"/>
      <c r="L33" s="362" t="s">
        <v>947</v>
      </c>
      <c r="M33" s="852"/>
    </row>
    <row r="34" spans="1:13" ht="15.75" customHeight="1">
      <c r="A34" s="1378"/>
      <c r="B34" s="1378"/>
      <c r="C34" s="379"/>
      <c r="D34" s="727"/>
      <c r="E34" s="391">
        <v>2027</v>
      </c>
      <c r="F34" s="727"/>
      <c r="G34" s="391">
        <v>2028</v>
      </c>
      <c r="H34" s="727"/>
      <c r="I34" s="391">
        <v>2029</v>
      </c>
      <c r="J34" s="727">
        <v>0.14599999999999999</v>
      </c>
      <c r="K34" s="391">
        <v>2030</v>
      </c>
      <c r="L34" s="727"/>
      <c r="M34" s="391">
        <v>2031</v>
      </c>
    </row>
    <row r="35" spans="1:13" ht="15.75" customHeight="1">
      <c r="A35" s="1378"/>
      <c r="B35" s="1378"/>
      <c r="C35" s="379"/>
      <c r="D35" s="362" t="s">
        <v>948</v>
      </c>
      <c r="E35" s="362"/>
      <c r="F35" s="362" t="s">
        <v>949</v>
      </c>
      <c r="G35" s="362"/>
      <c r="H35" s="278" t="s">
        <v>950</v>
      </c>
      <c r="I35" s="278"/>
      <c r="J35" s="278" t="s">
        <v>951</v>
      </c>
      <c r="K35" s="362"/>
      <c r="L35" s="362" t="s">
        <v>952</v>
      </c>
      <c r="M35" s="852"/>
    </row>
    <row r="36" spans="1:13" ht="15.75" customHeight="1">
      <c r="A36" s="1378"/>
      <c r="B36" s="1378"/>
      <c r="C36" s="379"/>
      <c r="D36" s="727"/>
      <c r="E36" s="391">
        <v>2032</v>
      </c>
      <c r="F36" s="727"/>
      <c r="G36" s="391">
        <v>2033</v>
      </c>
      <c r="H36" s="727">
        <v>0.14399999999999999</v>
      </c>
      <c r="I36" s="391">
        <v>2034</v>
      </c>
      <c r="J36" s="727"/>
      <c r="K36" s="391">
        <v>2035</v>
      </c>
      <c r="L36" s="727"/>
      <c r="M36" s="391">
        <v>2036</v>
      </c>
    </row>
    <row r="37" spans="1:13" ht="15.75" customHeight="1">
      <c r="A37" s="1378"/>
      <c r="B37" s="1378"/>
      <c r="C37" s="379"/>
      <c r="D37" s="362" t="s">
        <v>953</v>
      </c>
      <c r="E37" s="362"/>
      <c r="F37" s="362" t="s">
        <v>954</v>
      </c>
      <c r="G37" s="362"/>
      <c r="H37" s="253" t="s">
        <v>955</v>
      </c>
      <c r="I37" s="362"/>
      <c r="J37" s="140" t="s">
        <v>956</v>
      </c>
      <c r="K37" s="394"/>
      <c r="L37" s="140" t="s">
        <v>1397</v>
      </c>
      <c r="M37" s="852"/>
    </row>
    <row r="38" spans="1:13" ht="15.75" customHeight="1">
      <c r="A38" s="1378"/>
      <c r="B38" s="1378"/>
      <c r="C38" s="379"/>
      <c r="D38" s="727"/>
      <c r="E38" s="391">
        <v>2037</v>
      </c>
      <c r="F38" s="727"/>
      <c r="G38" s="391">
        <v>2038</v>
      </c>
      <c r="H38" s="727"/>
      <c r="I38" s="360">
        <v>2039</v>
      </c>
      <c r="J38" s="727">
        <v>0.14000000000000001</v>
      </c>
      <c r="K38" s="360">
        <v>2040</v>
      </c>
      <c r="L38" s="1468">
        <v>0.14000000000000001</v>
      </c>
      <c r="M38" s="1188"/>
    </row>
    <row r="39" spans="1:13" ht="15.75" customHeight="1">
      <c r="A39" s="1378"/>
      <c r="B39" s="1235"/>
      <c r="C39" s="387"/>
      <c r="D39" s="375"/>
      <c r="E39" s="375"/>
      <c r="F39" s="375"/>
      <c r="G39" s="375"/>
      <c r="H39" s="1688"/>
      <c r="I39" s="1180"/>
      <c r="J39" s="392"/>
      <c r="K39" s="375"/>
      <c r="L39" s="392"/>
      <c r="M39" s="376"/>
    </row>
    <row r="40" spans="1:13" ht="18" customHeight="1">
      <c r="A40" s="1378"/>
      <c r="B40" s="1419" t="s">
        <v>958</v>
      </c>
      <c r="C40" s="232"/>
      <c r="D40" s="232"/>
      <c r="E40" s="232"/>
      <c r="F40" s="232"/>
      <c r="G40" s="232"/>
      <c r="H40" s="232"/>
      <c r="I40" s="232"/>
      <c r="J40" s="232"/>
      <c r="K40" s="232"/>
      <c r="L40" s="232"/>
      <c r="M40" s="247"/>
    </row>
    <row r="41" spans="1:13" ht="15.75" customHeight="1">
      <c r="A41" s="1378"/>
      <c r="B41" s="1217"/>
      <c r="C41" s="232"/>
      <c r="D41" s="282" t="s">
        <v>93</v>
      </c>
      <c r="E41" s="283" t="s">
        <v>95</v>
      </c>
      <c r="F41" s="1265" t="s">
        <v>959</v>
      </c>
      <c r="G41" s="1424" t="s">
        <v>105</v>
      </c>
      <c r="H41" s="1183"/>
      <c r="I41" s="1183"/>
      <c r="J41" s="1234"/>
      <c r="K41" s="241" t="s">
        <v>960</v>
      </c>
      <c r="L41" s="1255"/>
      <c r="M41" s="1237"/>
    </row>
    <row r="42" spans="1:13" ht="15.75" customHeight="1">
      <c r="A42" s="1378"/>
      <c r="B42" s="1217"/>
      <c r="C42" s="232"/>
      <c r="D42" s="260"/>
      <c r="E42" s="258" t="s">
        <v>918</v>
      </c>
      <c r="F42" s="1260"/>
      <c r="G42" s="1235"/>
      <c r="H42" s="1180"/>
      <c r="I42" s="1180"/>
      <c r="J42" s="1181"/>
      <c r="K42" s="232"/>
      <c r="L42" s="1235"/>
      <c r="M42" s="1238"/>
    </row>
    <row r="43" spans="1:13" ht="15.75" customHeight="1">
      <c r="A43" s="1378"/>
      <c r="B43" s="1218"/>
      <c r="C43" s="250"/>
      <c r="D43" s="250"/>
      <c r="E43" s="250"/>
      <c r="F43" s="250"/>
      <c r="G43" s="250"/>
      <c r="H43" s="250"/>
      <c r="I43" s="250"/>
      <c r="J43" s="250"/>
      <c r="K43" s="250"/>
      <c r="L43" s="232"/>
      <c r="M43" s="247"/>
    </row>
    <row r="44" spans="1:13" ht="15.75" customHeight="1">
      <c r="A44" s="1378"/>
      <c r="B44" s="165" t="s">
        <v>961</v>
      </c>
      <c r="C44" s="1291" t="s">
        <v>1774</v>
      </c>
      <c r="D44" s="1175"/>
      <c r="E44" s="1175"/>
      <c r="F44" s="1175"/>
      <c r="G44" s="1175"/>
      <c r="H44" s="1175"/>
      <c r="I44" s="1175"/>
      <c r="J44" s="1175"/>
      <c r="K44" s="1175"/>
      <c r="L44" s="1175"/>
      <c r="M44" s="1188"/>
    </row>
    <row r="45" spans="1:13" ht="15.75" customHeight="1">
      <c r="A45" s="1378"/>
      <c r="B45" s="165" t="s">
        <v>963</v>
      </c>
      <c r="C45" s="1291" t="s">
        <v>1298</v>
      </c>
      <c r="D45" s="1175"/>
      <c r="E45" s="1175"/>
      <c r="F45" s="1175"/>
      <c r="G45" s="1175"/>
      <c r="H45" s="1175"/>
      <c r="I45" s="1175"/>
      <c r="J45" s="1175"/>
      <c r="K45" s="1175"/>
      <c r="L45" s="1175"/>
      <c r="M45" s="1188"/>
    </row>
    <row r="46" spans="1:13" ht="15.75" customHeight="1">
      <c r="A46" s="1378"/>
      <c r="B46" s="165" t="s">
        <v>965</v>
      </c>
      <c r="C46" s="1291">
        <f>5*30</f>
        <v>150</v>
      </c>
      <c r="D46" s="1175"/>
      <c r="E46" s="1175"/>
      <c r="F46" s="1175"/>
      <c r="G46" s="1175"/>
      <c r="H46" s="1175"/>
      <c r="I46" s="1175"/>
      <c r="J46" s="1175"/>
      <c r="K46" s="1175"/>
      <c r="L46" s="1175"/>
      <c r="M46" s="1188"/>
    </row>
    <row r="47" spans="1:13" ht="15.75" customHeight="1">
      <c r="A47" s="1235"/>
      <c r="B47" s="165" t="s">
        <v>966</v>
      </c>
      <c r="C47" s="1291" t="s">
        <v>967</v>
      </c>
      <c r="D47" s="1175"/>
      <c r="E47" s="1175"/>
      <c r="F47" s="1175"/>
      <c r="G47" s="1175"/>
      <c r="H47" s="1175"/>
      <c r="I47" s="1175"/>
      <c r="J47" s="1175"/>
      <c r="K47" s="1175"/>
      <c r="L47" s="1175"/>
      <c r="M47" s="1188"/>
    </row>
    <row r="48" spans="1:13" ht="15.75" customHeight="1">
      <c r="A48" s="1436" t="s">
        <v>250</v>
      </c>
      <c r="B48" s="224" t="s">
        <v>968</v>
      </c>
      <c r="C48" s="1297" t="s">
        <v>498</v>
      </c>
      <c r="D48" s="1175"/>
      <c r="E48" s="1175"/>
      <c r="F48" s="1175"/>
      <c r="G48" s="1175"/>
      <c r="H48" s="1175"/>
      <c r="I48" s="1175"/>
      <c r="J48" s="1175"/>
      <c r="K48" s="1175"/>
      <c r="L48" s="1175"/>
      <c r="M48" s="1188"/>
    </row>
    <row r="49" spans="1:13" ht="15.75" customHeight="1">
      <c r="A49" s="1378"/>
      <c r="B49" s="224" t="s">
        <v>969</v>
      </c>
      <c r="C49" s="1297" t="s">
        <v>970</v>
      </c>
      <c r="D49" s="1175"/>
      <c r="E49" s="1175"/>
      <c r="F49" s="1175"/>
      <c r="G49" s="1175"/>
      <c r="H49" s="1175"/>
      <c r="I49" s="1175"/>
      <c r="J49" s="1175"/>
      <c r="K49" s="1175"/>
      <c r="L49" s="1175"/>
      <c r="M49" s="1188"/>
    </row>
    <row r="50" spans="1:13" ht="15.75" customHeight="1">
      <c r="A50" s="1378"/>
      <c r="B50" s="224" t="s">
        <v>971</v>
      </c>
      <c r="C50" s="1297" t="s">
        <v>60</v>
      </c>
      <c r="D50" s="1175"/>
      <c r="E50" s="1175"/>
      <c r="F50" s="1175"/>
      <c r="G50" s="1175"/>
      <c r="H50" s="1175"/>
      <c r="I50" s="1175"/>
      <c r="J50" s="1175"/>
      <c r="K50" s="1175"/>
      <c r="L50" s="1175"/>
      <c r="M50" s="1188"/>
    </row>
    <row r="51" spans="1:13" ht="15.75" customHeight="1">
      <c r="A51" s="1378"/>
      <c r="B51" s="224" t="s">
        <v>972</v>
      </c>
      <c r="C51" s="1297" t="s">
        <v>377</v>
      </c>
      <c r="D51" s="1175"/>
      <c r="E51" s="1175"/>
      <c r="F51" s="1175"/>
      <c r="G51" s="1175"/>
      <c r="H51" s="1175"/>
      <c r="I51" s="1175"/>
      <c r="J51" s="1175"/>
      <c r="K51" s="1175"/>
      <c r="L51" s="1175"/>
      <c r="M51" s="1188"/>
    </row>
    <row r="52" spans="1:13" ht="15.75" customHeight="1">
      <c r="A52" s="1378"/>
      <c r="B52" s="224" t="s">
        <v>973</v>
      </c>
      <c r="C52" s="1311" t="s">
        <v>499</v>
      </c>
      <c r="D52" s="1175"/>
      <c r="E52" s="1175"/>
      <c r="F52" s="1175"/>
      <c r="G52" s="1175"/>
      <c r="H52" s="1175"/>
      <c r="I52" s="1175"/>
      <c r="J52" s="1175"/>
      <c r="K52" s="1175"/>
      <c r="L52" s="1175"/>
      <c r="M52" s="1188"/>
    </row>
    <row r="53" spans="1:13" ht="15.75" customHeight="1">
      <c r="A53" s="1422"/>
      <c r="B53" s="224" t="s">
        <v>974</v>
      </c>
      <c r="C53" s="1297" t="s">
        <v>975</v>
      </c>
      <c r="D53" s="1175"/>
      <c r="E53" s="1175"/>
      <c r="F53" s="1175"/>
      <c r="G53" s="1175"/>
      <c r="H53" s="1175"/>
      <c r="I53" s="1175"/>
      <c r="J53" s="1175"/>
      <c r="K53" s="1175"/>
      <c r="L53" s="1175"/>
      <c r="M53" s="1188"/>
    </row>
    <row r="54" spans="1:13" ht="15.75" customHeight="1">
      <c r="A54" s="1377" t="s">
        <v>976</v>
      </c>
      <c r="B54" s="224" t="s">
        <v>977</v>
      </c>
      <c r="C54" s="1398" t="s">
        <v>978</v>
      </c>
      <c r="D54" s="1175"/>
      <c r="E54" s="1175"/>
      <c r="F54" s="1175"/>
      <c r="G54" s="1175"/>
      <c r="H54" s="1175"/>
      <c r="I54" s="1175"/>
      <c r="J54" s="1175"/>
      <c r="K54" s="1175"/>
      <c r="L54" s="1175"/>
      <c r="M54" s="1188"/>
    </row>
    <row r="55" spans="1:13" ht="30" customHeight="1">
      <c r="A55" s="1378"/>
      <c r="B55" s="224" t="s">
        <v>979</v>
      </c>
      <c r="C55" s="1398" t="s">
        <v>980</v>
      </c>
      <c r="D55" s="1175"/>
      <c r="E55" s="1175"/>
      <c r="F55" s="1175"/>
      <c r="G55" s="1175"/>
      <c r="H55" s="1175"/>
      <c r="I55" s="1175"/>
      <c r="J55" s="1175"/>
      <c r="K55" s="1175"/>
      <c r="L55" s="1175"/>
      <c r="M55" s="1188"/>
    </row>
    <row r="56" spans="1:13" ht="30" customHeight="1">
      <c r="A56" s="1378"/>
      <c r="B56" s="225" t="s">
        <v>297</v>
      </c>
      <c r="C56" s="1398" t="s">
        <v>376</v>
      </c>
      <c r="D56" s="1175"/>
      <c r="E56" s="1175"/>
      <c r="F56" s="1175"/>
      <c r="G56" s="1175"/>
      <c r="H56" s="1175"/>
      <c r="I56" s="1175"/>
      <c r="J56" s="1175"/>
      <c r="K56" s="1175"/>
      <c r="L56" s="1175"/>
      <c r="M56" s="1188"/>
    </row>
    <row r="57" spans="1:13" ht="15.75" customHeight="1">
      <c r="A57" s="665" t="s">
        <v>254</v>
      </c>
      <c r="B57" s="227"/>
      <c r="C57" s="1270"/>
      <c r="D57" s="1175"/>
      <c r="E57" s="1175"/>
      <c r="F57" s="1175"/>
      <c r="G57" s="1175"/>
      <c r="H57" s="1175"/>
      <c r="I57" s="1175"/>
      <c r="J57" s="1175"/>
      <c r="K57" s="1175"/>
      <c r="L57" s="1175"/>
      <c r="M57" s="1188"/>
    </row>
  </sheetData>
  <mergeCells count="50">
    <mergeCell ref="C55:M55"/>
    <mergeCell ref="C56:M56"/>
    <mergeCell ref="C57:M57"/>
    <mergeCell ref="G41:J42"/>
    <mergeCell ref="C44:M44"/>
    <mergeCell ref="C45:M45"/>
    <mergeCell ref="C46:M46"/>
    <mergeCell ref="C47:M47"/>
    <mergeCell ref="C48:M48"/>
    <mergeCell ref="C49:M49"/>
    <mergeCell ref="C50:M50"/>
    <mergeCell ref="C51:M51"/>
    <mergeCell ref="C52:M52"/>
    <mergeCell ref="C53:M53"/>
    <mergeCell ref="C54:M54"/>
    <mergeCell ref="A48:A53"/>
    <mergeCell ref="A54:A56"/>
    <mergeCell ref="A2:A11"/>
    <mergeCell ref="B13:B19"/>
    <mergeCell ref="B20:B23"/>
    <mergeCell ref="B24:B26"/>
    <mergeCell ref="B27:B29"/>
    <mergeCell ref="B30:B39"/>
    <mergeCell ref="B40:B43"/>
    <mergeCell ref="B8:B10"/>
    <mergeCell ref="L38:M38"/>
    <mergeCell ref="H39:I39"/>
    <mergeCell ref="F41:F42"/>
    <mergeCell ref="L41:M42"/>
    <mergeCell ref="A12:A47"/>
    <mergeCell ref="C5:M5"/>
    <mergeCell ref="C11:M11"/>
    <mergeCell ref="C12:M12"/>
    <mergeCell ref="F18:K18"/>
    <mergeCell ref="J25:L25"/>
    <mergeCell ref="C6:M6"/>
    <mergeCell ref="C7:G7"/>
    <mergeCell ref="I7:M7"/>
    <mergeCell ref="C8:M8"/>
    <mergeCell ref="C9:D9"/>
    <mergeCell ref="F9:G9"/>
    <mergeCell ref="I9:J9"/>
    <mergeCell ref="C10:D10"/>
    <mergeCell ref="F10:G10"/>
    <mergeCell ref="I10:J10"/>
    <mergeCell ref="B1:E1"/>
    <mergeCell ref="C2:M2"/>
    <mergeCell ref="C3:M3"/>
    <mergeCell ref="F4:G4"/>
    <mergeCell ref="I4:M4"/>
  </mergeCells>
  <dataValidations count="1">
    <dataValidation type="list" allowBlank="1" showErrorMessage="1" sqref="I7" xr:uid="{00000000-0002-0000-4E00-000002000000}">
      <formula1>INDIRECT($C$7)</formula1>
    </dataValidation>
  </dataValidations>
  <hyperlinks>
    <hyperlink ref="B2" location="'Plan de acción'!A1" display="Nombre del indicador" xr:uid="{00000000-0004-0000-4E00-000000000000}"/>
    <hyperlink ref="C52" r:id="rId1" xr:uid="{00000000-0004-0000-4E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4E00-000000000000}">
          <x14:formula1>
            <xm:f>Desplegables!$I$4:$I$18</xm:f>
          </x14:formula1>
          <xm:sqref>C7</xm:sqref>
        </x14:dataValidation>
        <x14:dataValidation type="list" allowBlank="1" showErrorMessage="1" xr:uid="{00000000-0002-0000-4E00-000001000000}">
          <x14:formula1>
            <xm:f>Desplegables!$B$45:$B$46</xm:f>
          </x14:formula1>
          <xm:sqref>C4</xm:sqref>
        </x14:dataValidation>
        <x14:dataValidation type="list" allowBlank="1" showErrorMessage="1" xr:uid="{00000000-0002-0000-4E00-000003000000}">
          <x14:formula1>
            <xm:f>Desplegables!$B$50:$B$52</xm:f>
          </x14:formula1>
          <xm:sqref>G41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1016</v>
      </c>
      <c r="C1" s="230"/>
      <c r="D1" s="230"/>
      <c r="E1" s="230"/>
      <c r="F1" s="230"/>
      <c r="G1" s="230"/>
      <c r="H1" s="230"/>
      <c r="I1" s="230"/>
      <c r="J1" s="230"/>
      <c r="K1" s="230"/>
      <c r="L1" s="230"/>
      <c r="M1" s="231"/>
    </row>
    <row r="2" spans="1:13" ht="15.75" customHeight="1">
      <c r="A2" s="1242" t="s">
        <v>890</v>
      </c>
      <c r="B2" s="233" t="s">
        <v>891</v>
      </c>
      <c r="C2" s="1291" t="s">
        <v>1017</v>
      </c>
      <c r="D2" s="1175"/>
      <c r="E2" s="1175"/>
      <c r="F2" s="1175"/>
      <c r="G2" s="1175"/>
      <c r="H2" s="1175"/>
      <c r="I2" s="1175"/>
      <c r="J2" s="1175"/>
      <c r="K2" s="1175"/>
      <c r="L2" s="1175"/>
      <c r="M2" s="1188"/>
    </row>
    <row r="3" spans="1:13" ht="15.75" customHeight="1">
      <c r="A3" s="1241"/>
      <c r="B3" s="235" t="s">
        <v>982</v>
      </c>
      <c r="C3" s="1261" t="s">
        <v>983</v>
      </c>
      <c r="D3" s="1175"/>
      <c r="E3" s="1175"/>
      <c r="F3" s="1175"/>
      <c r="G3" s="1175"/>
      <c r="H3" s="1175"/>
      <c r="I3" s="1175"/>
      <c r="J3" s="1175"/>
      <c r="K3" s="1175"/>
      <c r="L3" s="1175"/>
      <c r="M3" s="1188"/>
    </row>
    <row r="4" spans="1:13" ht="15.75" customHeight="1">
      <c r="A4" s="1241"/>
      <c r="B4" s="236" t="s">
        <v>293</v>
      </c>
      <c r="C4" s="324" t="s">
        <v>95</v>
      </c>
      <c r="D4" s="324"/>
      <c r="E4" s="325"/>
      <c r="F4" s="1292" t="s">
        <v>896</v>
      </c>
      <c r="G4" s="1188"/>
      <c r="H4" s="326"/>
      <c r="I4" s="327"/>
      <c r="J4" s="327"/>
      <c r="K4" s="327"/>
      <c r="L4" s="327"/>
      <c r="M4" s="326"/>
    </row>
    <row r="5" spans="1:13" ht="15.75" customHeight="1">
      <c r="A5" s="1241"/>
      <c r="B5" s="236" t="s">
        <v>898</v>
      </c>
      <c r="C5" s="324"/>
      <c r="D5" s="327"/>
      <c r="E5" s="327"/>
      <c r="F5" s="327"/>
      <c r="G5" s="327"/>
      <c r="H5" s="327"/>
      <c r="I5" s="327"/>
      <c r="J5" s="327"/>
      <c r="K5" s="327"/>
      <c r="L5" s="327"/>
      <c r="M5" s="326"/>
    </row>
    <row r="6" spans="1:13" ht="15.75" customHeight="1">
      <c r="A6" s="1241"/>
      <c r="B6" s="236" t="s">
        <v>900</v>
      </c>
      <c r="C6" s="324"/>
      <c r="D6" s="327"/>
      <c r="E6" s="327"/>
      <c r="F6" s="327"/>
      <c r="G6" s="327"/>
      <c r="H6" s="327"/>
      <c r="I6" s="327"/>
      <c r="J6" s="327"/>
      <c r="K6" s="327"/>
      <c r="L6" s="327"/>
      <c r="M6" s="326"/>
    </row>
    <row r="7" spans="1:13" ht="15.75" customHeight="1">
      <c r="A7" s="1241"/>
      <c r="B7" s="235" t="s">
        <v>902</v>
      </c>
      <c r="C7" s="1291" t="s">
        <v>342</v>
      </c>
      <c r="D7" s="1175"/>
      <c r="E7" s="328"/>
      <c r="F7" s="328"/>
      <c r="G7" s="329"/>
      <c r="H7" s="330" t="s">
        <v>297</v>
      </c>
      <c r="I7" s="1257" t="s">
        <v>343</v>
      </c>
      <c r="J7" s="1175"/>
      <c r="K7" s="1175"/>
      <c r="L7" s="1175"/>
      <c r="M7" s="1188"/>
    </row>
    <row r="8" spans="1:13" ht="15.75" customHeight="1">
      <c r="A8" s="1241"/>
      <c r="B8" s="1244" t="s">
        <v>903</v>
      </c>
      <c r="C8" s="331"/>
      <c r="D8" s="253"/>
      <c r="E8" s="332"/>
      <c r="F8" s="332"/>
      <c r="G8" s="332"/>
      <c r="H8" s="332"/>
      <c r="I8" s="253"/>
      <c r="J8" s="253"/>
      <c r="K8" s="253"/>
      <c r="L8" s="333"/>
      <c r="M8" s="334"/>
    </row>
    <row r="9" spans="1:13" ht="15.75" customHeight="1">
      <c r="A9" s="1241"/>
      <c r="B9" s="1245"/>
      <c r="C9" s="1259"/>
      <c r="D9" s="1252"/>
      <c r="E9" s="253"/>
      <c r="F9" s="1281" t="s">
        <v>343</v>
      </c>
      <c r="G9" s="1180"/>
      <c r="H9" s="1180"/>
      <c r="I9" s="1259"/>
      <c r="J9" s="1252"/>
      <c r="K9" s="253"/>
      <c r="L9" s="333"/>
      <c r="M9" s="334"/>
    </row>
    <row r="10" spans="1:13" ht="15.75" customHeight="1">
      <c r="A10" s="1241"/>
      <c r="B10" s="1246"/>
      <c r="C10" s="1259"/>
      <c r="D10" s="1252"/>
      <c r="E10" s="253"/>
      <c r="F10" s="1259" t="s">
        <v>297</v>
      </c>
      <c r="G10" s="1252"/>
      <c r="H10" s="1252"/>
      <c r="I10" s="1259"/>
      <c r="J10" s="1252"/>
      <c r="K10" s="253"/>
      <c r="L10" s="333"/>
      <c r="M10" s="325"/>
    </row>
    <row r="11" spans="1:13" ht="54" customHeight="1">
      <c r="A11" s="1241"/>
      <c r="B11" s="235" t="s">
        <v>905</v>
      </c>
      <c r="C11" s="1257" t="s">
        <v>1018</v>
      </c>
      <c r="D11" s="1175"/>
      <c r="E11" s="1175"/>
      <c r="F11" s="1175"/>
      <c r="G11" s="1175"/>
      <c r="H11" s="1175"/>
      <c r="I11" s="1175"/>
      <c r="J11" s="1175"/>
      <c r="K11" s="1175"/>
      <c r="L11" s="1175"/>
      <c r="M11" s="1188"/>
    </row>
    <row r="12" spans="1:13" ht="45" customHeight="1">
      <c r="A12" s="1241"/>
      <c r="B12" s="235" t="s">
        <v>985</v>
      </c>
      <c r="C12" s="1257" t="s">
        <v>1019</v>
      </c>
      <c r="D12" s="1175"/>
      <c r="E12" s="1175"/>
      <c r="F12" s="1175"/>
      <c r="G12" s="1175"/>
      <c r="H12" s="1175"/>
      <c r="I12" s="1175"/>
      <c r="J12" s="1175"/>
      <c r="K12" s="1175"/>
      <c r="L12" s="1175"/>
      <c r="M12" s="1188"/>
    </row>
    <row r="13" spans="1:13" ht="15.75" customHeight="1">
      <c r="A13" s="1241"/>
      <c r="B13" s="235" t="s">
        <v>987</v>
      </c>
      <c r="C13" s="1290" t="s">
        <v>1005</v>
      </c>
      <c r="D13" s="1180"/>
      <c r="E13" s="1180"/>
      <c r="F13" s="1180"/>
      <c r="G13" s="1180"/>
      <c r="H13" s="1180"/>
      <c r="I13" s="1180"/>
      <c r="J13" s="1180"/>
      <c r="K13" s="1180"/>
      <c r="L13" s="1180"/>
      <c r="M13" s="1181"/>
    </row>
    <row r="14" spans="1:13" ht="15.75" customHeight="1">
      <c r="A14" s="1241"/>
      <c r="B14" s="1244" t="s">
        <v>989</v>
      </c>
      <c r="C14" s="1257" t="s">
        <v>57</v>
      </c>
      <c r="D14" s="1175"/>
      <c r="E14" s="336" t="s">
        <v>108</v>
      </c>
      <c r="F14" s="1259" t="s">
        <v>340</v>
      </c>
      <c r="G14" s="1252"/>
      <c r="H14" s="1252"/>
      <c r="I14" s="1252"/>
      <c r="J14" s="1252"/>
      <c r="K14" s="1252"/>
      <c r="L14" s="1252"/>
      <c r="M14" s="1260"/>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89" t="s">
        <v>1</v>
      </c>
      <c r="D16" s="1175"/>
      <c r="E16" s="1175"/>
      <c r="F16" s="1175"/>
      <c r="G16" s="1175"/>
      <c r="H16" s="1175"/>
      <c r="I16" s="1175"/>
      <c r="J16" s="1175"/>
      <c r="K16" s="1175"/>
      <c r="L16" s="1175"/>
      <c r="M16" s="1188"/>
    </row>
    <row r="17" spans="1:13" ht="15.75" customHeight="1">
      <c r="A17" s="1241"/>
      <c r="B17" s="235" t="s">
        <v>990</v>
      </c>
      <c r="C17" s="1257" t="s">
        <v>364</v>
      </c>
      <c r="D17" s="1175"/>
      <c r="E17" s="1175"/>
      <c r="F17" s="1175"/>
      <c r="G17" s="1175"/>
      <c r="H17" s="1175"/>
      <c r="I17" s="1175"/>
      <c r="J17" s="1175"/>
      <c r="K17" s="1175"/>
      <c r="L17" s="1175"/>
      <c r="M17" s="1188"/>
    </row>
    <row r="18" spans="1:13" ht="8.25" customHeight="1">
      <c r="A18" s="1241"/>
      <c r="B18" s="1244" t="s">
        <v>908</v>
      </c>
      <c r="C18" s="338"/>
      <c r="D18" s="333"/>
      <c r="E18" s="333"/>
      <c r="F18" s="333"/>
      <c r="G18" s="333"/>
      <c r="H18" s="333"/>
      <c r="I18" s="333"/>
      <c r="J18" s="333"/>
      <c r="K18" s="333"/>
      <c r="L18" s="333"/>
      <c r="M18" s="334"/>
    </row>
    <row r="19" spans="1:13" ht="9" customHeight="1">
      <c r="A19" s="1241"/>
      <c r="B19" s="1245"/>
      <c r="C19" s="338"/>
      <c r="D19" s="339"/>
      <c r="E19" s="333"/>
      <c r="F19" s="339"/>
      <c r="G19" s="333"/>
      <c r="H19" s="339"/>
      <c r="I19" s="333"/>
      <c r="J19" s="339"/>
      <c r="K19" s="333"/>
      <c r="L19" s="333"/>
      <c r="M19" s="334"/>
    </row>
    <row r="20" spans="1:13" ht="15.75" customHeight="1">
      <c r="A20" s="1241"/>
      <c r="B20" s="1245"/>
      <c r="C20" s="340" t="s">
        <v>909</v>
      </c>
      <c r="D20" s="341"/>
      <c r="E20" s="342" t="s">
        <v>910</v>
      </c>
      <c r="F20" s="341"/>
      <c r="G20" s="342" t="s">
        <v>911</v>
      </c>
      <c r="H20" s="343" t="s">
        <v>992</v>
      </c>
      <c r="I20" s="342" t="s">
        <v>912</v>
      </c>
      <c r="J20" s="341"/>
      <c r="K20" s="342"/>
      <c r="L20" s="342"/>
      <c r="M20" s="334"/>
    </row>
    <row r="21" spans="1:13" ht="15.75" customHeight="1">
      <c r="A21" s="1241"/>
      <c r="B21" s="1245"/>
      <c r="C21" s="340" t="s">
        <v>913</v>
      </c>
      <c r="D21" s="343"/>
      <c r="E21" s="342" t="s">
        <v>914</v>
      </c>
      <c r="F21" s="341"/>
      <c r="G21" s="342" t="s">
        <v>915</v>
      </c>
      <c r="H21" s="341"/>
      <c r="I21" s="342"/>
      <c r="J21" s="333"/>
      <c r="K21" s="342"/>
      <c r="L21" s="342"/>
      <c r="M21" s="334"/>
    </row>
    <row r="22" spans="1:13" ht="15.75" customHeight="1">
      <c r="A22" s="1241"/>
      <c r="B22" s="1245"/>
      <c r="C22" s="340" t="s">
        <v>916</v>
      </c>
      <c r="D22" s="343"/>
      <c r="E22" s="342" t="s">
        <v>917</v>
      </c>
      <c r="F22" s="343"/>
      <c r="G22" s="342"/>
      <c r="H22" s="333"/>
      <c r="I22" s="342"/>
      <c r="J22" s="333"/>
      <c r="K22" s="342"/>
      <c r="L22" s="342"/>
      <c r="M22" s="334"/>
    </row>
    <row r="23" spans="1:13" ht="15.75" customHeight="1">
      <c r="A23" s="1241"/>
      <c r="B23" s="1245"/>
      <c r="C23" s="340" t="s">
        <v>105</v>
      </c>
      <c r="D23" s="341"/>
      <c r="E23" s="342" t="s">
        <v>919</v>
      </c>
      <c r="F23" s="304"/>
      <c r="G23" s="304"/>
      <c r="H23" s="304"/>
      <c r="I23" s="304"/>
      <c r="J23" s="304"/>
      <c r="K23" s="304"/>
      <c r="L23" s="304"/>
      <c r="M23" s="344"/>
    </row>
    <row r="24" spans="1:13" ht="9.75" customHeight="1">
      <c r="A24" s="1241"/>
      <c r="B24" s="1246"/>
      <c r="C24" s="335"/>
      <c r="D24" s="304"/>
      <c r="E24" s="304"/>
      <c r="F24" s="304"/>
      <c r="G24" s="304"/>
      <c r="H24" s="304"/>
      <c r="I24" s="304"/>
      <c r="J24" s="304"/>
      <c r="K24" s="304"/>
      <c r="L24" s="304"/>
      <c r="M24" s="344"/>
    </row>
    <row r="25" spans="1:13" ht="15.75" customHeight="1">
      <c r="A25" s="1241"/>
      <c r="B25" s="1244" t="s">
        <v>921</v>
      </c>
      <c r="C25" s="338"/>
      <c r="D25" s="333"/>
      <c r="E25" s="333"/>
      <c r="F25" s="333"/>
      <c r="G25" s="333"/>
      <c r="H25" s="333"/>
      <c r="I25" s="333"/>
      <c r="J25" s="333"/>
      <c r="K25" s="333"/>
      <c r="L25" s="333"/>
      <c r="M25" s="334"/>
    </row>
    <row r="26" spans="1:13" ht="15.75" customHeight="1">
      <c r="A26" s="1241"/>
      <c r="B26" s="1245"/>
      <c r="C26" s="340" t="s">
        <v>922</v>
      </c>
      <c r="D26" s="345"/>
      <c r="E26" s="253"/>
      <c r="F26" s="342" t="s">
        <v>923</v>
      </c>
      <c r="G26" s="346"/>
      <c r="H26" s="253"/>
      <c r="I26" s="342" t="s">
        <v>927</v>
      </c>
      <c r="J26" s="346" t="s">
        <v>992</v>
      </c>
      <c r="K26" s="253"/>
      <c r="L26" s="333"/>
      <c r="M26" s="334"/>
    </row>
    <row r="27" spans="1:13" ht="15.75" customHeight="1">
      <c r="A27" s="1241"/>
      <c r="B27" s="1245"/>
      <c r="C27" s="340" t="s">
        <v>925</v>
      </c>
      <c r="D27" s="341"/>
      <c r="E27" s="333"/>
      <c r="F27" s="342" t="s">
        <v>926</v>
      </c>
      <c r="G27" s="341"/>
      <c r="H27" s="333"/>
      <c r="I27" s="342"/>
      <c r="J27" s="333"/>
      <c r="K27" s="253"/>
      <c r="L27" s="333"/>
      <c r="M27" s="334"/>
    </row>
    <row r="28" spans="1:13" ht="15.75" customHeight="1">
      <c r="A28" s="1241"/>
      <c r="B28" s="1246"/>
      <c r="C28" s="347"/>
      <c r="D28" s="339"/>
      <c r="E28" s="339"/>
      <c r="F28" s="339"/>
      <c r="G28" s="339"/>
      <c r="H28" s="339"/>
      <c r="I28" s="339"/>
      <c r="J28" s="339"/>
      <c r="K28" s="339"/>
      <c r="L28" s="339"/>
      <c r="M28" s="325"/>
    </row>
    <row r="29" spans="1:13" ht="15.75" customHeight="1">
      <c r="A29" s="1241"/>
      <c r="B29" s="262" t="s">
        <v>928</v>
      </c>
      <c r="C29" s="331"/>
      <c r="D29" s="253"/>
      <c r="E29" s="253"/>
      <c r="F29" s="253"/>
      <c r="G29" s="253"/>
      <c r="H29" s="253"/>
      <c r="I29" s="253"/>
      <c r="J29" s="253"/>
      <c r="K29" s="253"/>
      <c r="L29" s="253"/>
      <c r="M29" s="348"/>
    </row>
    <row r="30" spans="1:13" ht="15.75" customHeight="1">
      <c r="A30" s="1241"/>
      <c r="B30" s="262"/>
      <c r="C30" s="349" t="s">
        <v>929</v>
      </c>
      <c r="D30" s="350">
        <v>3</v>
      </c>
      <c r="E30" s="253"/>
      <c r="F30" s="342" t="s">
        <v>930</v>
      </c>
      <c r="G30" s="351">
        <v>2021</v>
      </c>
      <c r="H30" s="253"/>
      <c r="I30" s="342" t="s">
        <v>931</v>
      </c>
      <c r="J30" s="1257" t="s">
        <v>1020</v>
      </c>
      <c r="K30" s="1175"/>
      <c r="L30" s="1188"/>
      <c r="M30" s="348"/>
    </row>
    <row r="31" spans="1:13" ht="15.75" customHeight="1">
      <c r="A31" s="1241"/>
      <c r="B31" s="236"/>
      <c r="C31" s="335"/>
      <c r="D31" s="304"/>
      <c r="E31" s="304"/>
      <c r="F31" s="304"/>
      <c r="G31" s="304"/>
      <c r="H31" s="304"/>
      <c r="I31" s="304"/>
      <c r="J31" s="304"/>
      <c r="K31" s="304"/>
      <c r="L31" s="304"/>
      <c r="M31" s="344"/>
    </row>
    <row r="32" spans="1:13" ht="15.75" customHeight="1">
      <c r="A32" s="1241"/>
      <c r="B32" s="1244" t="s">
        <v>933</v>
      </c>
      <c r="C32" s="352"/>
      <c r="D32" s="353"/>
      <c r="E32" s="353"/>
      <c r="F32" s="353"/>
      <c r="G32" s="353"/>
      <c r="H32" s="353"/>
      <c r="I32" s="353"/>
      <c r="J32" s="353"/>
      <c r="K32" s="353"/>
      <c r="L32" s="333"/>
      <c r="M32" s="334"/>
    </row>
    <row r="33" spans="1:13" ht="15.75" customHeight="1">
      <c r="A33" s="1241"/>
      <c r="B33" s="1245"/>
      <c r="C33" s="331" t="s">
        <v>934</v>
      </c>
      <c r="D33" s="354">
        <v>45261</v>
      </c>
      <c r="E33" s="353"/>
      <c r="F33" s="253" t="s">
        <v>935</v>
      </c>
      <c r="G33" s="355" t="s">
        <v>1021</v>
      </c>
      <c r="H33" s="353"/>
      <c r="I33" s="342"/>
      <c r="J33" s="353"/>
      <c r="K33" s="353"/>
      <c r="L33" s="333"/>
      <c r="M33" s="334"/>
    </row>
    <row r="34" spans="1:13" ht="15.75" customHeight="1">
      <c r="A34" s="1241"/>
      <c r="B34" s="1246"/>
      <c r="C34" s="335"/>
      <c r="D34" s="356"/>
      <c r="E34" s="357"/>
      <c r="F34" s="304"/>
      <c r="G34" s="357"/>
      <c r="H34" s="357"/>
      <c r="I34" s="358"/>
      <c r="J34" s="357"/>
      <c r="K34" s="357"/>
      <c r="L34" s="339"/>
      <c r="M34" s="325"/>
    </row>
    <row r="35" spans="1:13" ht="15.75" customHeight="1">
      <c r="A35" s="1241"/>
      <c r="B35" s="1244" t="s">
        <v>937</v>
      </c>
      <c r="C35" s="359"/>
      <c r="D35" s="328"/>
      <c r="E35" s="328"/>
      <c r="F35" s="328"/>
      <c r="G35" s="328"/>
      <c r="H35" s="328"/>
      <c r="I35" s="328"/>
      <c r="J35" s="328"/>
      <c r="K35" s="328"/>
      <c r="L35" s="328"/>
      <c r="M35" s="329"/>
    </row>
    <row r="36" spans="1:13" ht="15.75" customHeight="1">
      <c r="A36" s="1241"/>
      <c r="B36" s="1245"/>
      <c r="C36" s="340"/>
      <c r="D36" s="253" t="s">
        <v>938</v>
      </c>
      <c r="E36" s="253"/>
      <c r="F36" s="253" t="s">
        <v>939</v>
      </c>
      <c r="G36" s="253"/>
      <c r="H36" s="253" t="s">
        <v>940</v>
      </c>
      <c r="I36" s="253"/>
      <c r="J36" s="253" t="s">
        <v>941</v>
      </c>
      <c r="K36" s="253"/>
      <c r="L36" s="253" t="s">
        <v>942</v>
      </c>
      <c r="M36" s="329"/>
    </row>
    <row r="37" spans="1:13" ht="15.75" customHeight="1">
      <c r="A37" s="1241"/>
      <c r="B37" s="1245"/>
      <c r="C37" s="340"/>
      <c r="D37" s="251">
        <v>2023</v>
      </c>
      <c r="E37" s="360">
        <v>1</v>
      </c>
      <c r="F37" s="251">
        <v>2026</v>
      </c>
      <c r="G37" s="360">
        <v>2</v>
      </c>
      <c r="H37" s="361">
        <v>2030</v>
      </c>
      <c r="I37" s="360">
        <v>2</v>
      </c>
      <c r="J37" s="361">
        <v>2034</v>
      </c>
      <c r="K37" s="360">
        <v>2</v>
      </c>
      <c r="L37" s="361">
        <v>2038</v>
      </c>
      <c r="M37" s="360">
        <v>2</v>
      </c>
    </row>
    <row r="38" spans="1:13" ht="15.75" customHeight="1">
      <c r="A38" s="1241"/>
      <c r="B38" s="1245"/>
      <c r="C38" s="342"/>
      <c r="D38" s="253" t="s">
        <v>957</v>
      </c>
      <c r="E38" s="253"/>
      <c r="F38" s="253"/>
      <c r="G38" s="253"/>
      <c r="H38" s="253"/>
      <c r="I38" s="253"/>
      <c r="J38" s="253"/>
      <c r="K38" s="253"/>
      <c r="L38" s="253"/>
      <c r="M38" s="334"/>
    </row>
    <row r="39" spans="1:13" ht="15.75" customHeight="1">
      <c r="A39" s="1241"/>
      <c r="B39" s="1245"/>
      <c r="C39" s="342"/>
      <c r="D39" s="1257">
        <v>9</v>
      </c>
      <c r="E39" s="1188"/>
      <c r="F39" s="362"/>
      <c r="G39" s="253"/>
      <c r="H39" s="362"/>
      <c r="I39" s="253"/>
      <c r="J39" s="362"/>
      <c r="K39" s="253"/>
      <c r="L39" s="362"/>
      <c r="M39" s="348"/>
    </row>
    <row r="40" spans="1:13" ht="15.75" customHeight="1">
      <c r="A40" s="1241"/>
      <c r="B40" s="1245"/>
      <c r="C40" s="342"/>
      <c r="D40" s="253"/>
      <c r="E40" s="253"/>
      <c r="F40" s="253"/>
      <c r="G40" s="253"/>
      <c r="H40" s="253"/>
      <c r="I40" s="253"/>
      <c r="J40" s="253"/>
      <c r="K40" s="253"/>
      <c r="L40" s="253"/>
      <c r="M40" s="334"/>
    </row>
    <row r="41" spans="1:13" ht="15.75" customHeight="1">
      <c r="A41" s="1241"/>
      <c r="B41" s="1245"/>
      <c r="C41" s="342"/>
      <c r="D41" s="362"/>
      <c r="E41" s="253"/>
      <c r="F41" s="362"/>
      <c r="G41" s="253"/>
      <c r="H41" s="362"/>
      <c r="I41" s="253"/>
      <c r="J41" s="362"/>
      <c r="K41" s="253"/>
      <c r="L41" s="362"/>
      <c r="M41" s="348"/>
    </row>
    <row r="42" spans="1:13" ht="15.75" customHeight="1">
      <c r="A42" s="1241"/>
      <c r="B42" s="1245"/>
      <c r="C42" s="340"/>
      <c r="D42" s="253"/>
      <c r="E42" s="253"/>
      <c r="F42" s="253"/>
      <c r="G42" s="253"/>
      <c r="H42" s="362"/>
      <c r="I42" s="253"/>
      <c r="J42" s="362"/>
      <c r="K42" s="253"/>
      <c r="L42" s="362"/>
      <c r="M42" s="348"/>
    </row>
    <row r="43" spans="1:13" ht="15.75" customHeight="1">
      <c r="A43" s="1241"/>
      <c r="B43" s="1245"/>
      <c r="C43" s="340"/>
      <c r="D43" s="253"/>
      <c r="E43" s="253"/>
      <c r="F43" s="1259"/>
      <c r="G43" s="1252"/>
      <c r="H43" s="1264"/>
      <c r="I43" s="1252"/>
      <c r="J43" s="362"/>
      <c r="K43" s="253"/>
      <c r="L43" s="362"/>
      <c r="M43" s="348"/>
    </row>
    <row r="44" spans="1:13" ht="15.75" customHeight="1">
      <c r="A44" s="1241"/>
      <c r="B44" s="1245"/>
      <c r="C44" s="363"/>
      <c r="D44" s="364"/>
      <c r="E44" s="304"/>
      <c r="F44" s="364"/>
      <c r="G44" s="304"/>
      <c r="H44" s="364"/>
      <c r="I44" s="304"/>
      <c r="J44" s="364"/>
      <c r="K44" s="304"/>
      <c r="L44" s="364"/>
      <c r="M44" s="344"/>
    </row>
    <row r="45" spans="1:13" ht="18" customHeight="1">
      <c r="A45" s="1241"/>
      <c r="B45" s="1244" t="s">
        <v>958</v>
      </c>
      <c r="C45" s="338"/>
      <c r="D45" s="333"/>
      <c r="E45" s="333"/>
      <c r="F45" s="333"/>
      <c r="G45" s="333"/>
      <c r="H45" s="333"/>
      <c r="I45" s="333"/>
      <c r="J45" s="333"/>
      <c r="K45" s="333"/>
      <c r="L45" s="333"/>
      <c r="M45" s="334"/>
    </row>
    <row r="46" spans="1:13" ht="15.75" customHeight="1">
      <c r="A46" s="1241"/>
      <c r="B46" s="1245"/>
      <c r="C46" s="338"/>
      <c r="D46" s="365" t="s">
        <v>93</v>
      </c>
      <c r="E46" s="366" t="s">
        <v>95</v>
      </c>
      <c r="F46" s="1293" t="s">
        <v>959</v>
      </c>
      <c r="G46" s="1266"/>
      <c r="H46" s="1183"/>
      <c r="I46" s="1183"/>
      <c r="J46" s="1234"/>
      <c r="K46" s="328" t="s">
        <v>960</v>
      </c>
      <c r="L46" s="1294"/>
      <c r="M46" s="1237"/>
    </row>
    <row r="47" spans="1:13" ht="15.75" customHeight="1">
      <c r="A47" s="1241"/>
      <c r="B47" s="1245"/>
      <c r="C47" s="338"/>
      <c r="D47" s="346"/>
      <c r="E47" s="344" t="s">
        <v>992</v>
      </c>
      <c r="F47" s="1260"/>
      <c r="G47" s="1235"/>
      <c r="H47" s="1180"/>
      <c r="I47" s="1180"/>
      <c r="J47" s="1181"/>
      <c r="K47" s="333"/>
      <c r="L47" s="1235"/>
      <c r="M47" s="1238"/>
    </row>
    <row r="48" spans="1:13" ht="15.75" customHeight="1">
      <c r="A48" s="1241"/>
      <c r="B48" s="1246"/>
      <c r="C48" s="347"/>
      <c r="D48" s="339"/>
      <c r="E48" s="339"/>
      <c r="F48" s="339"/>
      <c r="G48" s="339"/>
      <c r="H48" s="339"/>
      <c r="I48" s="339"/>
      <c r="J48" s="339"/>
      <c r="K48" s="339"/>
      <c r="L48" s="333"/>
      <c r="M48" s="334"/>
    </row>
    <row r="49" spans="1:13" ht="15.75" customHeight="1">
      <c r="A49" s="1241"/>
      <c r="B49" s="235" t="s">
        <v>961</v>
      </c>
      <c r="C49" s="1257" t="s">
        <v>1022</v>
      </c>
      <c r="D49" s="1175"/>
      <c r="E49" s="1175"/>
      <c r="F49" s="1175"/>
      <c r="G49" s="1175"/>
      <c r="H49" s="1175"/>
      <c r="I49" s="1175"/>
      <c r="J49" s="1175"/>
      <c r="K49" s="1175"/>
      <c r="L49" s="1175"/>
      <c r="M49" s="1188"/>
    </row>
    <row r="50" spans="1:13" ht="15.75" customHeight="1">
      <c r="A50" s="1241"/>
      <c r="B50" s="235" t="s">
        <v>996</v>
      </c>
      <c r="C50" s="1257" t="s">
        <v>1023</v>
      </c>
      <c r="D50" s="1175"/>
      <c r="E50" s="1175"/>
      <c r="F50" s="1175"/>
      <c r="G50" s="1175"/>
      <c r="H50" s="1175"/>
      <c r="I50" s="1175"/>
      <c r="J50" s="1175"/>
      <c r="K50" s="1175"/>
      <c r="L50" s="1175"/>
      <c r="M50" s="1188"/>
    </row>
    <row r="51" spans="1:13" ht="15.75" customHeight="1">
      <c r="A51" s="1241"/>
      <c r="B51" s="235" t="s">
        <v>965</v>
      </c>
      <c r="C51" s="1257">
        <v>5</v>
      </c>
      <c r="D51" s="1175"/>
      <c r="E51" s="1175"/>
      <c r="F51" s="1175"/>
      <c r="G51" s="1175"/>
      <c r="H51" s="1175"/>
      <c r="I51" s="1175"/>
      <c r="J51" s="1175"/>
      <c r="K51" s="1175"/>
      <c r="L51" s="1175"/>
      <c r="M51" s="1188"/>
    </row>
    <row r="52" spans="1:13" ht="15.75" customHeight="1">
      <c r="A52" s="1241"/>
      <c r="B52" s="235" t="s">
        <v>966</v>
      </c>
      <c r="C52" s="1295">
        <v>2022</v>
      </c>
      <c r="D52" s="1175"/>
      <c r="E52" s="1175"/>
      <c r="F52" s="1175"/>
      <c r="G52" s="1175"/>
      <c r="H52" s="1175"/>
      <c r="I52" s="1175"/>
      <c r="J52" s="1175"/>
      <c r="K52" s="1175"/>
      <c r="L52" s="1175"/>
      <c r="M52" s="1188"/>
    </row>
    <row r="53" spans="1:13" ht="15.75" customHeight="1">
      <c r="A53" s="1242" t="s">
        <v>250</v>
      </c>
      <c r="B53" s="284" t="s">
        <v>968</v>
      </c>
      <c r="C53" s="1257" t="s">
        <v>1024</v>
      </c>
      <c r="D53" s="1175"/>
      <c r="E53" s="1175"/>
      <c r="F53" s="1175"/>
      <c r="G53" s="1175"/>
      <c r="H53" s="1175"/>
      <c r="I53" s="1175"/>
      <c r="J53" s="1175"/>
      <c r="K53" s="1175"/>
      <c r="L53" s="1175"/>
      <c r="M53" s="1188"/>
    </row>
    <row r="54" spans="1:13" ht="15.75" customHeight="1">
      <c r="A54" s="1241"/>
      <c r="B54" s="284" t="s">
        <v>969</v>
      </c>
      <c r="C54" s="1257" t="s">
        <v>1025</v>
      </c>
      <c r="D54" s="1175"/>
      <c r="E54" s="1175"/>
      <c r="F54" s="1175"/>
      <c r="G54" s="1175"/>
      <c r="H54" s="1175"/>
      <c r="I54" s="1175"/>
      <c r="J54" s="1175"/>
      <c r="K54" s="1175"/>
      <c r="L54" s="1175"/>
      <c r="M54" s="1188"/>
    </row>
    <row r="55" spans="1:13" ht="15.75" customHeight="1">
      <c r="A55" s="1241"/>
      <c r="B55" s="284" t="s">
        <v>971</v>
      </c>
      <c r="C55" s="1257" t="s">
        <v>343</v>
      </c>
      <c r="D55" s="1175"/>
      <c r="E55" s="1175"/>
      <c r="F55" s="1175"/>
      <c r="G55" s="1175"/>
      <c r="H55" s="1175"/>
      <c r="I55" s="1175"/>
      <c r="J55" s="1175"/>
      <c r="K55" s="1175"/>
      <c r="L55" s="1175"/>
      <c r="M55" s="1188"/>
    </row>
    <row r="56" spans="1:13" ht="15.75" customHeight="1">
      <c r="A56" s="1241"/>
      <c r="B56" s="285" t="s">
        <v>972</v>
      </c>
      <c r="C56" s="1257" t="s">
        <v>366</v>
      </c>
      <c r="D56" s="1175"/>
      <c r="E56" s="1175"/>
      <c r="F56" s="1175"/>
      <c r="G56" s="1175"/>
      <c r="H56" s="1175"/>
      <c r="I56" s="1175"/>
      <c r="J56" s="1175"/>
      <c r="K56" s="1175"/>
      <c r="L56" s="1175"/>
      <c r="M56" s="1188"/>
    </row>
    <row r="57" spans="1:13" ht="15.75" customHeight="1">
      <c r="A57" s="1241"/>
      <c r="B57" s="284" t="s">
        <v>973</v>
      </c>
      <c r="C57" s="1296" t="s">
        <v>368</v>
      </c>
      <c r="D57" s="1175"/>
      <c r="E57" s="1175"/>
      <c r="F57" s="1175"/>
      <c r="G57" s="1175"/>
      <c r="H57" s="1175"/>
      <c r="I57" s="1175"/>
      <c r="J57" s="1175"/>
      <c r="K57" s="1175"/>
      <c r="L57" s="1175"/>
      <c r="M57" s="1188"/>
    </row>
    <row r="58" spans="1:13" ht="15.75" customHeight="1">
      <c r="A58" s="1243"/>
      <c r="B58" s="284" t="s">
        <v>974</v>
      </c>
      <c r="C58" s="1257" t="s">
        <v>1026</v>
      </c>
      <c r="D58" s="1175"/>
      <c r="E58" s="1175"/>
      <c r="F58" s="1175"/>
      <c r="G58" s="1175"/>
      <c r="H58" s="1175"/>
      <c r="I58" s="1175"/>
      <c r="J58" s="1175"/>
      <c r="K58" s="1175"/>
      <c r="L58" s="1175"/>
      <c r="M58" s="1188"/>
    </row>
    <row r="59" spans="1:13" ht="15.75" customHeight="1">
      <c r="A59" s="1242" t="s">
        <v>976</v>
      </c>
      <c r="B59" s="286" t="s">
        <v>977</v>
      </c>
      <c r="C59" s="1257" t="s">
        <v>1015</v>
      </c>
      <c r="D59" s="1175"/>
      <c r="E59" s="1175"/>
      <c r="F59" s="1175"/>
      <c r="G59" s="1175"/>
      <c r="H59" s="1175"/>
      <c r="I59" s="1175"/>
      <c r="J59" s="1175"/>
      <c r="K59" s="1175"/>
      <c r="L59" s="1175"/>
      <c r="M59" s="1188"/>
    </row>
    <row r="60" spans="1:13" ht="30" customHeight="1">
      <c r="A60" s="1241"/>
      <c r="B60" s="286" t="s">
        <v>979</v>
      </c>
      <c r="C60" s="1257" t="s">
        <v>980</v>
      </c>
      <c r="D60" s="1175"/>
      <c r="E60" s="1175"/>
      <c r="F60" s="1175"/>
      <c r="G60" s="1175"/>
      <c r="H60" s="1175"/>
      <c r="I60" s="1175"/>
      <c r="J60" s="1175"/>
      <c r="K60" s="1175"/>
      <c r="L60" s="1175"/>
      <c r="M60" s="1188"/>
    </row>
    <row r="61" spans="1:13" ht="30" customHeight="1">
      <c r="A61" s="1241"/>
      <c r="B61" s="287" t="s">
        <v>297</v>
      </c>
      <c r="C61" s="1257" t="s">
        <v>343</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1">
    <mergeCell ref="C60:M60"/>
    <mergeCell ref="C61:M61"/>
    <mergeCell ref="C62:M62"/>
    <mergeCell ref="G46:J47"/>
    <mergeCell ref="C49:M49"/>
    <mergeCell ref="C50:M50"/>
    <mergeCell ref="C51:M51"/>
    <mergeCell ref="C52:M52"/>
    <mergeCell ref="C53:M53"/>
    <mergeCell ref="C54:M54"/>
    <mergeCell ref="C55:M55"/>
    <mergeCell ref="C56:M56"/>
    <mergeCell ref="C57:M57"/>
    <mergeCell ref="C58:M58"/>
    <mergeCell ref="C59:M59"/>
    <mergeCell ref="D39:E39"/>
    <mergeCell ref="F43:G43"/>
    <mergeCell ref="H43:I43"/>
    <mergeCell ref="F46:F47"/>
    <mergeCell ref="L46:M47"/>
    <mergeCell ref="C2:M2"/>
    <mergeCell ref="C3:M3"/>
    <mergeCell ref="F4:G4"/>
    <mergeCell ref="C7:D7"/>
    <mergeCell ref="I7:M7"/>
    <mergeCell ref="C9:D9"/>
    <mergeCell ref="F9:H9"/>
    <mergeCell ref="F10:H10"/>
    <mergeCell ref="I10:J10"/>
    <mergeCell ref="J30:L30"/>
    <mergeCell ref="C11:M11"/>
    <mergeCell ref="C12:M12"/>
    <mergeCell ref="C14:D14"/>
    <mergeCell ref="F14:M14"/>
    <mergeCell ref="C15:M15"/>
    <mergeCell ref="C16:M16"/>
    <mergeCell ref="C17:M17"/>
    <mergeCell ref="I9:J9"/>
    <mergeCell ref="C13:M13"/>
    <mergeCell ref="C10:D10"/>
    <mergeCell ref="A16:A52"/>
    <mergeCell ref="A53:A58"/>
    <mergeCell ref="A59:A61"/>
    <mergeCell ref="A2:A15"/>
    <mergeCell ref="B14:B15"/>
    <mergeCell ref="B18:B24"/>
    <mergeCell ref="B25:B28"/>
    <mergeCell ref="B32:B34"/>
    <mergeCell ref="B35:B44"/>
    <mergeCell ref="B45:B48"/>
    <mergeCell ref="B8:B10"/>
  </mergeCells>
  <hyperlinks>
    <hyperlink ref="B2" location="'Plan de acción'!A1" display="Nombre del indicador" xr:uid="{00000000-0004-0000-0700-000000000000}"/>
    <hyperlink ref="C57" r:id="rId1" xr:uid="{00000000-0004-0000-07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700-000000000000}">
          <x14:formula1>
            <xm:f>Desplegables!$I$4:$I$18</xm:f>
          </x14:formula1>
          <xm:sqref>C7</xm:sqref>
        </x14:dataValidation>
        <x14:dataValidation type="list" allowBlank="1" showErrorMessage="1" xr:uid="{00000000-0002-0000-0700-000001000000}">
          <x14:formula1>
            <xm:f>Desplegables!$L$24:$L$39</xm:f>
          </x14:formula1>
          <xm:sqref>C14</xm:sqref>
        </x14:dataValidation>
        <x14:dataValidation type="list" allowBlank="1" showErrorMessage="1" xr:uid="{00000000-0002-0000-0700-000002000000}">
          <x14:formula1>
            <xm:f>Desplegables!$B$45:$B$46</xm:f>
          </x14:formula1>
          <xm:sqref>C4</xm:sqref>
        </x14:dataValidation>
        <x14:dataValidation type="list" allowBlank="1" showErrorMessage="1" xr:uid="{00000000-0002-0000-0700-000003000000}">
          <x14:formula1>
            <xm:f>Desplegables!$B$50:$B$52</xm:f>
          </x14:formula1>
          <xm:sqref>G46</xm:sqref>
        </x14:dataValidation>
      </x14:dataValidation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0070C0"/>
  </sheetPr>
  <dimension ref="A1:N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14" width="3.85546875" customWidth="1"/>
    <col min="15" max="26" width="10.7109375" customWidth="1"/>
  </cols>
  <sheetData>
    <row r="1" spans="1:13" ht="15.75" customHeight="1">
      <c r="A1" s="651"/>
      <c r="B1" s="1418" t="s">
        <v>1775</v>
      </c>
      <c r="C1" s="1183"/>
      <c r="D1" s="1183"/>
      <c r="E1" s="1183"/>
      <c r="F1" s="652"/>
      <c r="G1" s="652"/>
      <c r="H1" s="652"/>
      <c r="I1" s="652"/>
      <c r="J1" s="652"/>
      <c r="K1" s="652"/>
      <c r="L1" s="652"/>
      <c r="M1" s="653"/>
    </row>
    <row r="2" spans="1:13" ht="15.75" customHeight="1">
      <c r="A2" s="1377" t="s">
        <v>890</v>
      </c>
      <c r="B2" s="140" t="s">
        <v>891</v>
      </c>
      <c r="C2" s="1374" t="s">
        <v>813</v>
      </c>
      <c r="D2" s="1175"/>
      <c r="E2" s="1175"/>
      <c r="F2" s="1175"/>
      <c r="G2" s="1175"/>
      <c r="H2" s="1175"/>
      <c r="I2" s="1175"/>
      <c r="J2" s="1175"/>
      <c r="K2" s="1175"/>
      <c r="L2" s="1175"/>
      <c r="M2" s="1188"/>
    </row>
    <row r="3" spans="1:13" ht="31.5" customHeight="1">
      <c r="A3" s="1378"/>
      <c r="B3" s="823" t="s">
        <v>982</v>
      </c>
      <c r="C3" s="1374" t="s">
        <v>1776</v>
      </c>
      <c r="D3" s="1175"/>
      <c r="E3" s="1175"/>
      <c r="F3" s="1175"/>
      <c r="G3" s="1175"/>
      <c r="H3" s="1175"/>
      <c r="I3" s="1175"/>
      <c r="J3" s="1175"/>
      <c r="K3" s="1175"/>
      <c r="L3" s="1175"/>
      <c r="M3" s="1188"/>
    </row>
    <row r="4" spans="1:13" ht="15.75" customHeight="1">
      <c r="A4" s="1378"/>
      <c r="B4" s="165" t="s">
        <v>293</v>
      </c>
      <c r="C4" s="625" t="s">
        <v>93</v>
      </c>
      <c r="D4" s="1406" t="s">
        <v>1489</v>
      </c>
      <c r="E4" s="1188"/>
      <c r="F4" s="1671" t="s">
        <v>896</v>
      </c>
      <c r="G4" s="1188"/>
      <c r="H4" s="853">
        <v>27</v>
      </c>
      <c r="I4" s="1406" t="s">
        <v>1402</v>
      </c>
      <c r="J4" s="1175"/>
      <c r="K4" s="1175"/>
      <c r="L4" s="1175"/>
      <c r="M4" s="1188"/>
    </row>
    <row r="5" spans="1:13" ht="15.75" customHeight="1">
      <c r="A5" s="1378"/>
      <c r="B5" s="825" t="s">
        <v>898</v>
      </c>
      <c r="C5" s="1455" t="s">
        <v>1498</v>
      </c>
      <c r="D5" s="1175"/>
      <c r="E5" s="1175"/>
      <c r="F5" s="1175"/>
      <c r="G5" s="1175"/>
      <c r="H5" s="1175"/>
      <c r="I5" s="1175"/>
      <c r="J5" s="1175"/>
      <c r="K5" s="1175"/>
      <c r="L5" s="1175"/>
      <c r="M5" s="1188"/>
    </row>
    <row r="6" spans="1:13" ht="15.75" customHeight="1">
      <c r="A6" s="1378"/>
      <c r="B6" s="825" t="s">
        <v>900</v>
      </c>
      <c r="C6" s="1455" t="s">
        <v>1499</v>
      </c>
      <c r="D6" s="1175"/>
      <c r="E6" s="1175"/>
      <c r="F6" s="1175"/>
      <c r="G6" s="1175"/>
      <c r="H6" s="1175"/>
      <c r="I6" s="1175"/>
      <c r="J6" s="1175"/>
      <c r="K6" s="1175"/>
      <c r="L6" s="1175"/>
      <c r="M6" s="1188"/>
    </row>
    <row r="7" spans="1:13" ht="15.75" customHeight="1">
      <c r="A7" s="1378"/>
      <c r="B7" s="165" t="s">
        <v>902</v>
      </c>
      <c r="C7" s="1398" t="s">
        <v>35</v>
      </c>
      <c r="D7" s="1188"/>
      <c r="E7" s="1429"/>
      <c r="F7" s="1252"/>
      <c r="G7" s="1260"/>
      <c r="H7" s="854" t="s">
        <v>297</v>
      </c>
      <c r="I7" s="1253" t="s">
        <v>376</v>
      </c>
      <c r="J7" s="1180"/>
      <c r="K7" s="1180"/>
      <c r="L7" s="1180"/>
      <c r="M7" s="1181"/>
    </row>
    <row r="8" spans="1:13" ht="15.75" customHeight="1">
      <c r="A8" s="1378"/>
      <c r="B8" s="1667" t="s">
        <v>903</v>
      </c>
      <c r="C8" s="379"/>
      <c r="D8" s="140"/>
      <c r="E8" s="371"/>
      <c r="F8" s="371"/>
      <c r="G8" s="371"/>
      <c r="H8" s="371"/>
      <c r="I8" s="140"/>
      <c r="J8" s="140"/>
      <c r="K8" s="140"/>
      <c r="L8" s="140"/>
      <c r="M8" s="374"/>
    </row>
    <row r="9" spans="1:13" ht="15.75" customHeight="1">
      <c r="A9" s="1378"/>
      <c r="B9" s="1378"/>
      <c r="C9" s="1253" t="s">
        <v>376</v>
      </c>
      <c r="D9" s="1180"/>
      <c r="E9" s="140"/>
      <c r="F9" s="1250" t="s">
        <v>21</v>
      </c>
      <c r="G9" s="1180"/>
      <c r="H9" s="140"/>
      <c r="I9" s="1250"/>
      <c r="J9" s="1180"/>
      <c r="K9" s="140"/>
      <c r="L9" s="140"/>
      <c r="M9" s="374"/>
    </row>
    <row r="10" spans="1:13" ht="15.75" customHeight="1">
      <c r="A10" s="1378"/>
      <c r="B10" s="1235"/>
      <c r="C10" s="1250" t="s">
        <v>297</v>
      </c>
      <c r="D10" s="1180"/>
      <c r="E10" s="373"/>
      <c r="F10" s="1462" t="s">
        <v>297</v>
      </c>
      <c r="G10" s="1180"/>
      <c r="H10" s="373"/>
      <c r="I10" s="1462" t="s">
        <v>297</v>
      </c>
      <c r="J10" s="1180"/>
      <c r="K10" s="375"/>
      <c r="L10" s="375"/>
      <c r="M10" s="376"/>
    </row>
    <row r="11" spans="1:13" ht="21" customHeight="1">
      <c r="A11" s="1378"/>
      <c r="B11" s="825" t="s">
        <v>905</v>
      </c>
      <c r="C11" s="1250" t="s">
        <v>1777</v>
      </c>
      <c r="D11" s="1180"/>
      <c r="E11" s="1180"/>
      <c r="F11" s="1180"/>
      <c r="G11" s="1180"/>
      <c r="H11" s="1180"/>
      <c r="I11" s="1180"/>
      <c r="J11" s="1180"/>
      <c r="K11" s="1180"/>
      <c r="L11" s="1180"/>
      <c r="M11" s="1181"/>
    </row>
    <row r="12" spans="1:13" ht="74.25" customHeight="1">
      <c r="A12" s="1378"/>
      <c r="B12" s="825" t="s">
        <v>985</v>
      </c>
      <c r="C12" s="1297" t="s">
        <v>1778</v>
      </c>
      <c r="D12" s="1175"/>
      <c r="E12" s="1175"/>
      <c r="F12" s="1175"/>
      <c r="G12" s="1175"/>
      <c r="H12" s="1175"/>
      <c r="I12" s="1175"/>
      <c r="J12" s="1175"/>
      <c r="K12" s="1175"/>
      <c r="L12" s="1175"/>
      <c r="M12" s="1188"/>
    </row>
    <row r="13" spans="1:13" ht="15.75" customHeight="1">
      <c r="A13" s="1378"/>
      <c r="B13" s="825" t="s">
        <v>987</v>
      </c>
      <c r="C13" s="1258"/>
      <c r="D13" s="1175"/>
      <c r="E13" s="1175"/>
      <c r="F13" s="1175"/>
      <c r="G13" s="1175"/>
      <c r="H13" s="1175"/>
      <c r="I13" s="1175"/>
      <c r="J13" s="1175"/>
      <c r="K13" s="1175"/>
      <c r="L13" s="1175"/>
      <c r="M13" s="1188"/>
    </row>
    <row r="14" spans="1:13" ht="15.75" customHeight="1">
      <c r="A14" s="1378"/>
      <c r="B14" s="1667" t="s">
        <v>989</v>
      </c>
      <c r="C14" s="1482" t="s">
        <v>69</v>
      </c>
      <c r="D14" s="1188"/>
      <c r="E14" s="855" t="s">
        <v>108</v>
      </c>
      <c r="F14" s="1692" t="s">
        <v>1779</v>
      </c>
      <c r="G14" s="1175"/>
      <c r="H14" s="1175"/>
      <c r="I14" s="1175"/>
      <c r="J14" s="1175"/>
      <c r="K14" s="1175"/>
      <c r="L14" s="1175"/>
      <c r="M14" s="1188"/>
    </row>
    <row r="15" spans="1:13" ht="15.75" customHeight="1">
      <c r="A15" s="1378"/>
      <c r="B15" s="1378"/>
      <c r="C15" s="1258"/>
      <c r="D15" s="1175"/>
      <c r="E15" s="1175"/>
      <c r="F15" s="1175"/>
      <c r="G15" s="1175"/>
      <c r="H15" s="1175"/>
      <c r="I15" s="1175"/>
      <c r="J15" s="1175"/>
      <c r="K15" s="1175"/>
      <c r="L15" s="1175"/>
      <c r="M15" s="1188"/>
    </row>
    <row r="16" spans="1:13" ht="15.75" customHeight="1">
      <c r="A16" s="1377" t="s">
        <v>238</v>
      </c>
      <c r="B16" s="823" t="s">
        <v>282</v>
      </c>
      <c r="C16" s="1258" t="s">
        <v>1780</v>
      </c>
      <c r="D16" s="1175"/>
      <c r="E16" s="1175"/>
      <c r="F16" s="1175"/>
      <c r="G16" s="1175"/>
      <c r="H16" s="1175"/>
      <c r="I16" s="1175"/>
      <c r="J16" s="1175"/>
      <c r="K16" s="1175"/>
      <c r="L16" s="1175"/>
      <c r="M16" s="1188"/>
    </row>
    <row r="17" spans="1:13" ht="15.75" customHeight="1">
      <c r="A17" s="1378"/>
      <c r="B17" s="825" t="s">
        <v>990</v>
      </c>
      <c r="C17" s="1458" t="s">
        <v>814</v>
      </c>
      <c r="D17" s="1183"/>
      <c r="E17" s="1183"/>
      <c r="F17" s="1183"/>
      <c r="G17" s="1183"/>
      <c r="H17" s="1183"/>
      <c r="I17" s="1183"/>
      <c r="J17" s="1183"/>
      <c r="K17" s="1183"/>
      <c r="L17" s="1183"/>
      <c r="M17" s="1234"/>
    </row>
    <row r="18" spans="1:13" ht="8.25" customHeight="1">
      <c r="A18" s="1378"/>
      <c r="B18" s="1667" t="s">
        <v>908</v>
      </c>
      <c r="C18" s="369"/>
      <c r="D18" s="371"/>
      <c r="E18" s="371"/>
      <c r="F18" s="371"/>
      <c r="G18" s="371"/>
      <c r="H18" s="371"/>
      <c r="I18" s="371"/>
      <c r="J18" s="371"/>
      <c r="K18" s="371"/>
      <c r="L18" s="371"/>
      <c r="M18" s="372"/>
    </row>
    <row r="19" spans="1:13" ht="9" customHeight="1">
      <c r="A19" s="1378"/>
      <c r="B19" s="1378"/>
      <c r="C19" s="379"/>
      <c r="D19" s="140"/>
      <c r="E19" s="140"/>
      <c r="F19" s="140"/>
      <c r="G19" s="140"/>
      <c r="H19" s="140"/>
      <c r="I19" s="140"/>
      <c r="J19" s="140"/>
      <c r="K19" s="140"/>
      <c r="L19" s="140"/>
      <c r="M19" s="374"/>
    </row>
    <row r="20" spans="1:13" ht="15.75" customHeight="1">
      <c r="A20" s="1378"/>
      <c r="B20" s="1378"/>
      <c r="C20" s="255" t="s">
        <v>909</v>
      </c>
      <c r="D20" s="68"/>
      <c r="E20" s="210" t="s">
        <v>910</v>
      </c>
      <c r="F20" s="68"/>
      <c r="G20" s="210" t="s">
        <v>911</v>
      </c>
      <c r="H20" s="68"/>
      <c r="I20" s="210" t="s">
        <v>912</v>
      </c>
      <c r="J20" s="68"/>
      <c r="K20" s="210"/>
      <c r="L20" s="210"/>
      <c r="M20" s="374"/>
    </row>
    <row r="21" spans="1:13" ht="15.75" customHeight="1">
      <c r="A21" s="1378"/>
      <c r="B21" s="1378"/>
      <c r="C21" s="255" t="s">
        <v>913</v>
      </c>
      <c r="D21" s="723"/>
      <c r="E21" s="210" t="s">
        <v>914</v>
      </c>
      <c r="F21" s="723"/>
      <c r="G21" s="210" t="s">
        <v>915</v>
      </c>
      <c r="H21" s="723"/>
      <c r="I21" s="210"/>
      <c r="J21" s="140"/>
      <c r="K21" s="210"/>
      <c r="L21" s="210"/>
      <c r="M21" s="374"/>
    </row>
    <row r="22" spans="1:13" ht="15.75" customHeight="1">
      <c r="A22" s="1378"/>
      <c r="B22" s="1378"/>
      <c r="C22" s="255" t="s">
        <v>916</v>
      </c>
      <c r="D22" s="723"/>
      <c r="E22" s="210" t="s">
        <v>917</v>
      </c>
      <c r="F22" s="723"/>
      <c r="G22" s="210"/>
      <c r="H22" s="140"/>
      <c r="I22" s="210"/>
      <c r="J22" s="140"/>
      <c r="K22" s="210"/>
      <c r="L22" s="210"/>
      <c r="M22" s="374"/>
    </row>
    <row r="23" spans="1:13" ht="15.75" customHeight="1">
      <c r="A23" s="1378"/>
      <c r="B23" s="1378"/>
      <c r="C23" s="255" t="s">
        <v>105</v>
      </c>
      <c r="D23" s="256" t="s">
        <v>918</v>
      </c>
      <c r="E23" s="210" t="s">
        <v>919</v>
      </c>
      <c r="F23" s="249" t="s">
        <v>1719</v>
      </c>
      <c r="G23" s="375"/>
      <c r="H23" s="140"/>
      <c r="I23" s="140"/>
      <c r="J23" s="140"/>
      <c r="K23" s="140"/>
      <c r="L23" s="140"/>
      <c r="M23" s="374"/>
    </row>
    <row r="24" spans="1:13" ht="9.75" customHeight="1">
      <c r="A24" s="1378"/>
      <c r="B24" s="1235"/>
      <c r="C24" s="379"/>
      <c r="D24" s="140"/>
      <c r="E24" s="140"/>
      <c r="F24" s="140"/>
      <c r="G24" s="140"/>
      <c r="H24" s="140"/>
      <c r="I24" s="140"/>
      <c r="J24" s="140"/>
      <c r="K24" s="140"/>
      <c r="L24" s="140"/>
      <c r="M24" s="374"/>
    </row>
    <row r="25" spans="1:13" ht="15.75" customHeight="1">
      <c r="A25" s="1378"/>
      <c r="B25" s="1667" t="s">
        <v>921</v>
      </c>
      <c r="C25" s="369"/>
      <c r="D25" s="371"/>
      <c r="E25" s="371"/>
      <c r="F25" s="371"/>
      <c r="G25" s="371"/>
      <c r="H25" s="371"/>
      <c r="I25" s="371"/>
      <c r="J25" s="371"/>
      <c r="K25" s="371"/>
      <c r="L25" s="371"/>
      <c r="M25" s="372"/>
    </row>
    <row r="26" spans="1:13" ht="15.75" customHeight="1">
      <c r="A26" s="1378"/>
      <c r="B26" s="1378"/>
      <c r="C26" s="255" t="s">
        <v>922</v>
      </c>
      <c r="D26" s="68"/>
      <c r="E26" s="140"/>
      <c r="F26" s="210" t="s">
        <v>923</v>
      </c>
      <c r="G26" s="68"/>
      <c r="H26" s="140"/>
      <c r="I26" s="210" t="s">
        <v>924</v>
      </c>
      <c r="J26" s="260" t="s">
        <v>918</v>
      </c>
      <c r="K26" s="140"/>
      <c r="L26" s="140"/>
      <c r="M26" s="374"/>
    </row>
    <row r="27" spans="1:13" ht="15.75" customHeight="1">
      <c r="A27" s="1378"/>
      <c r="B27" s="1378"/>
      <c r="C27" s="255" t="s">
        <v>925</v>
      </c>
      <c r="D27" s="723"/>
      <c r="E27" s="140"/>
      <c r="F27" s="210" t="s">
        <v>926</v>
      </c>
      <c r="G27" s="723"/>
      <c r="H27" s="140"/>
      <c r="I27" s="140"/>
      <c r="J27" s="140"/>
      <c r="K27" s="140"/>
      <c r="L27" s="140"/>
      <c r="M27" s="374"/>
    </row>
    <row r="28" spans="1:13" ht="15.75" customHeight="1">
      <c r="A28" s="1378"/>
      <c r="B28" s="1235"/>
      <c r="C28" s="379"/>
      <c r="D28" s="140"/>
      <c r="E28" s="140"/>
      <c r="F28" s="140"/>
      <c r="G28" s="140"/>
      <c r="H28" s="140"/>
      <c r="I28" s="140"/>
      <c r="J28" s="140"/>
      <c r="K28" s="140"/>
      <c r="L28" s="140"/>
      <c r="M28" s="374"/>
    </row>
    <row r="29" spans="1:13" ht="15.75" customHeight="1">
      <c r="A29" s="1378"/>
      <c r="B29" s="827" t="s">
        <v>928</v>
      </c>
      <c r="C29" s="369"/>
      <c r="D29" s="371"/>
      <c r="E29" s="371"/>
      <c r="F29" s="371"/>
      <c r="G29" s="371"/>
      <c r="H29" s="371"/>
      <c r="I29" s="371"/>
      <c r="J29" s="371"/>
      <c r="K29" s="371"/>
      <c r="L29" s="371"/>
      <c r="M29" s="372"/>
    </row>
    <row r="30" spans="1:13" ht="15.75" customHeight="1">
      <c r="A30" s="1378"/>
      <c r="B30" s="827"/>
      <c r="C30" s="255" t="s">
        <v>929</v>
      </c>
      <c r="D30" s="856">
        <v>50</v>
      </c>
      <c r="E30" s="140"/>
      <c r="F30" s="140" t="s">
        <v>930</v>
      </c>
      <c r="G30" s="268">
        <v>2022</v>
      </c>
      <c r="H30" s="140"/>
      <c r="I30" s="140" t="s">
        <v>931</v>
      </c>
      <c r="J30" s="1258" t="s">
        <v>1781</v>
      </c>
      <c r="K30" s="1175"/>
      <c r="L30" s="1188"/>
      <c r="M30" s="374"/>
    </row>
    <row r="31" spans="1:13" ht="15.75" customHeight="1">
      <c r="A31" s="1378"/>
      <c r="B31" s="825"/>
      <c r="C31" s="379"/>
      <c r="D31" s="140"/>
      <c r="E31" s="140"/>
      <c r="F31" s="140"/>
      <c r="G31" s="140"/>
      <c r="H31" s="140"/>
      <c r="I31" s="140"/>
      <c r="J31" s="140"/>
      <c r="K31" s="140"/>
      <c r="L31" s="140"/>
      <c r="M31" s="374"/>
    </row>
    <row r="32" spans="1:13" ht="15.75" customHeight="1">
      <c r="A32" s="1378"/>
      <c r="B32" s="1667" t="s">
        <v>933</v>
      </c>
      <c r="C32" s="383"/>
      <c r="D32" s="384"/>
      <c r="E32" s="384"/>
      <c r="F32" s="384"/>
      <c r="G32" s="384"/>
      <c r="H32" s="384"/>
      <c r="I32" s="384"/>
      <c r="J32" s="384"/>
      <c r="K32" s="384"/>
      <c r="L32" s="371"/>
      <c r="M32" s="372"/>
    </row>
    <row r="33" spans="1:14" ht="15.75" customHeight="1">
      <c r="A33" s="1378"/>
      <c r="B33" s="1378"/>
      <c r="C33" s="245" t="s">
        <v>934</v>
      </c>
      <c r="D33" s="268">
        <v>2023</v>
      </c>
      <c r="E33" s="386"/>
      <c r="F33" s="140" t="s">
        <v>935</v>
      </c>
      <c r="G33" s="269" t="s">
        <v>936</v>
      </c>
      <c r="H33" s="386"/>
      <c r="I33" s="140"/>
      <c r="J33" s="386"/>
      <c r="K33" s="386"/>
      <c r="L33" s="140"/>
      <c r="M33" s="374"/>
      <c r="N33" s="232"/>
    </row>
    <row r="34" spans="1:14" ht="15.75" customHeight="1">
      <c r="A34" s="1378"/>
      <c r="B34" s="1235"/>
      <c r="C34" s="379"/>
      <c r="D34" s="606"/>
      <c r="E34" s="386"/>
      <c r="F34" s="140"/>
      <c r="G34" s="386"/>
      <c r="H34" s="386"/>
      <c r="I34" s="140"/>
      <c r="J34" s="386"/>
      <c r="K34" s="386"/>
      <c r="L34" s="140"/>
      <c r="M34" s="374"/>
      <c r="N34" s="232"/>
    </row>
    <row r="35" spans="1:14" ht="15.75" customHeight="1">
      <c r="A35" s="1378"/>
      <c r="B35" s="1667" t="s">
        <v>937</v>
      </c>
      <c r="C35" s="369"/>
      <c r="D35" s="371"/>
      <c r="E35" s="371"/>
      <c r="F35" s="371"/>
      <c r="G35" s="371"/>
      <c r="H35" s="371"/>
      <c r="I35" s="371"/>
      <c r="J35" s="371"/>
      <c r="K35" s="371"/>
      <c r="L35" s="371"/>
      <c r="M35" s="372"/>
      <c r="N35" s="232"/>
    </row>
    <row r="36" spans="1:14" ht="15.75" customHeight="1">
      <c r="A36" s="1378"/>
      <c r="B36" s="1378"/>
      <c r="C36" s="379"/>
      <c r="D36" s="857" t="s">
        <v>938</v>
      </c>
      <c r="E36" s="857"/>
      <c r="F36" s="857" t="s">
        <v>939</v>
      </c>
      <c r="G36" s="857"/>
      <c r="H36" s="857" t="s">
        <v>940</v>
      </c>
      <c r="I36" s="857"/>
      <c r="J36" s="857" t="s">
        <v>941</v>
      </c>
      <c r="K36" s="857"/>
      <c r="L36" s="857" t="s">
        <v>942</v>
      </c>
      <c r="M36" s="858"/>
      <c r="N36" s="232"/>
    </row>
    <row r="37" spans="1:14" ht="15.75" customHeight="1">
      <c r="A37" s="1378"/>
      <c r="B37" s="1378"/>
      <c r="C37" s="379"/>
      <c r="D37" s="859">
        <v>90</v>
      </c>
      <c r="E37" s="860">
        <v>2023</v>
      </c>
      <c r="F37" s="861">
        <v>90</v>
      </c>
      <c r="G37" s="860">
        <v>2024</v>
      </c>
      <c r="H37" s="861">
        <v>254</v>
      </c>
      <c r="I37" s="860">
        <v>2025</v>
      </c>
      <c r="J37" s="861">
        <v>254</v>
      </c>
      <c r="K37" s="860">
        <v>2026</v>
      </c>
      <c r="L37" s="861">
        <v>254</v>
      </c>
      <c r="M37" s="860">
        <v>2027</v>
      </c>
      <c r="N37" s="1319"/>
    </row>
    <row r="38" spans="1:14" ht="15.75" customHeight="1">
      <c r="A38" s="1378"/>
      <c r="B38" s="1378"/>
      <c r="C38" s="379"/>
      <c r="D38" s="210" t="s">
        <v>943</v>
      </c>
      <c r="E38" s="210"/>
      <c r="F38" s="210" t="s">
        <v>944</v>
      </c>
      <c r="G38" s="210"/>
      <c r="H38" s="210" t="s">
        <v>945</v>
      </c>
      <c r="I38" s="210"/>
      <c r="J38" s="210" t="s">
        <v>946</v>
      </c>
      <c r="K38" s="210"/>
      <c r="L38" s="210" t="s">
        <v>947</v>
      </c>
      <c r="M38" s="374"/>
      <c r="N38" s="1378"/>
    </row>
    <row r="39" spans="1:14" ht="15.75" customHeight="1">
      <c r="A39" s="1378"/>
      <c r="B39" s="1378"/>
      <c r="C39" s="379"/>
      <c r="D39" s="859">
        <v>254</v>
      </c>
      <c r="E39" s="860">
        <v>2028</v>
      </c>
      <c r="F39" s="861">
        <v>254</v>
      </c>
      <c r="G39" s="860">
        <v>2029</v>
      </c>
      <c r="H39" s="861">
        <v>254</v>
      </c>
      <c r="I39" s="860">
        <v>2030</v>
      </c>
      <c r="J39" s="861">
        <v>254</v>
      </c>
      <c r="K39" s="860">
        <v>2031</v>
      </c>
      <c r="L39" s="861">
        <v>254</v>
      </c>
      <c r="M39" s="860">
        <v>2032</v>
      </c>
      <c r="N39" s="1378"/>
    </row>
    <row r="40" spans="1:14" ht="15.75" customHeight="1">
      <c r="A40" s="1378"/>
      <c r="B40" s="1378"/>
      <c r="C40" s="379"/>
      <c r="D40" s="210" t="s">
        <v>948</v>
      </c>
      <c r="E40" s="210"/>
      <c r="F40" s="210" t="s">
        <v>949</v>
      </c>
      <c r="G40" s="210"/>
      <c r="H40" s="210" t="s">
        <v>950</v>
      </c>
      <c r="I40" s="210"/>
      <c r="J40" s="210" t="s">
        <v>951</v>
      </c>
      <c r="K40" s="210"/>
      <c r="L40" s="210" t="s">
        <v>952</v>
      </c>
      <c r="M40" s="374"/>
      <c r="N40" s="1378"/>
    </row>
    <row r="41" spans="1:14" ht="15.75" customHeight="1">
      <c r="A41" s="1378"/>
      <c r="B41" s="1378"/>
      <c r="C41" s="379"/>
      <c r="D41" s="859">
        <v>254</v>
      </c>
      <c r="E41" s="860">
        <v>2033</v>
      </c>
      <c r="F41" s="861">
        <v>254</v>
      </c>
      <c r="G41" s="860">
        <v>2034</v>
      </c>
      <c r="H41" s="861">
        <v>254</v>
      </c>
      <c r="I41" s="860">
        <v>2035</v>
      </c>
      <c r="J41" s="861">
        <v>254</v>
      </c>
      <c r="K41" s="860">
        <v>2036</v>
      </c>
      <c r="L41" s="861">
        <v>254</v>
      </c>
      <c r="M41" s="860">
        <v>2037</v>
      </c>
      <c r="N41" s="1378"/>
    </row>
    <row r="42" spans="1:14" ht="15.75" customHeight="1">
      <c r="A42" s="1378"/>
      <c r="B42" s="1378"/>
      <c r="C42" s="379"/>
      <c r="D42" s="210" t="s">
        <v>953</v>
      </c>
      <c r="E42" s="210"/>
      <c r="F42" s="210" t="s">
        <v>954</v>
      </c>
      <c r="G42" s="210"/>
      <c r="H42" s="210" t="s">
        <v>955</v>
      </c>
      <c r="I42" s="210"/>
      <c r="J42" s="780"/>
      <c r="K42" s="210"/>
      <c r="L42" s="210" t="s">
        <v>957</v>
      </c>
      <c r="M42" s="374"/>
      <c r="N42" s="1378"/>
    </row>
    <row r="43" spans="1:14" ht="15.75" customHeight="1">
      <c r="A43" s="1378"/>
      <c r="B43" s="1378"/>
      <c r="C43" s="379"/>
      <c r="D43" s="859">
        <v>254</v>
      </c>
      <c r="E43" s="860">
        <v>2038</v>
      </c>
      <c r="F43" s="861">
        <v>254</v>
      </c>
      <c r="G43" s="860">
        <v>2039</v>
      </c>
      <c r="H43" s="861">
        <v>254</v>
      </c>
      <c r="I43" s="860">
        <v>2040</v>
      </c>
      <c r="J43" s="861"/>
      <c r="K43" s="860"/>
      <c r="L43" s="1691">
        <f>D37+F37+H37+J37+L37+D39+F39+H39+J39+L39+D41+F41+H41+J41+L41+D43+F43+H43</f>
        <v>4244</v>
      </c>
      <c r="M43" s="1188"/>
      <c r="N43" s="1378"/>
    </row>
    <row r="44" spans="1:14" ht="15.75" customHeight="1">
      <c r="A44" s="1378"/>
      <c r="B44" s="1378"/>
      <c r="C44" s="379"/>
      <c r="D44" s="394"/>
      <c r="E44" s="140"/>
      <c r="F44" s="394"/>
      <c r="G44" s="140"/>
      <c r="H44" s="394"/>
      <c r="I44" s="140"/>
      <c r="J44" s="394"/>
      <c r="K44" s="140"/>
      <c r="L44" s="394"/>
      <c r="M44" s="374"/>
      <c r="N44" s="232"/>
    </row>
    <row r="45" spans="1:14" ht="18" customHeight="1">
      <c r="A45" s="1378"/>
      <c r="B45" s="1668" t="s">
        <v>958</v>
      </c>
      <c r="C45" s="369"/>
      <c r="D45" s="371"/>
      <c r="E45" s="371"/>
      <c r="F45" s="371"/>
      <c r="G45" s="371"/>
      <c r="H45" s="371"/>
      <c r="I45" s="371"/>
      <c r="J45" s="371"/>
      <c r="K45" s="371"/>
      <c r="L45" s="371"/>
      <c r="M45" s="372"/>
      <c r="N45" s="232"/>
    </row>
    <row r="46" spans="1:14" ht="15.75" customHeight="1">
      <c r="A46" s="1378"/>
      <c r="B46" s="1378"/>
      <c r="C46" s="379"/>
      <c r="D46" s="140" t="s">
        <v>93</v>
      </c>
      <c r="E46" s="140" t="s">
        <v>95</v>
      </c>
      <c r="F46" s="1251" t="s">
        <v>959</v>
      </c>
      <c r="G46" s="1424"/>
      <c r="H46" s="1183"/>
      <c r="I46" s="1183"/>
      <c r="J46" s="1234"/>
      <c r="K46" s="232" t="s">
        <v>960</v>
      </c>
      <c r="L46" s="1255"/>
      <c r="M46" s="1234"/>
      <c r="N46" s="232"/>
    </row>
    <row r="47" spans="1:14" ht="15.75" customHeight="1">
      <c r="A47" s="1378"/>
      <c r="B47" s="1378"/>
      <c r="C47" s="379"/>
      <c r="D47" s="68"/>
      <c r="E47" s="276" t="s">
        <v>918</v>
      </c>
      <c r="F47" s="1252"/>
      <c r="G47" s="1235"/>
      <c r="H47" s="1180"/>
      <c r="I47" s="1180"/>
      <c r="J47" s="1181"/>
      <c r="K47" s="140"/>
      <c r="L47" s="1235"/>
      <c r="M47" s="1181"/>
      <c r="N47" s="232"/>
    </row>
    <row r="48" spans="1:14" ht="15.75" customHeight="1">
      <c r="A48" s="1378"/>
      <c r="B48" s="1235"/>
      <c r="C48" s="387"/>
      <c r="D48" s="375"/>
      <c r="E48" s="375"/>
      <c r="F48" s="375"/>
      <c r="G48" s="375"/>
      <c r="H48" s="375"/>
      <c r="I48" s="375"/>
      <c r="J48" s="375"/>
      <c r="K48" s="375"/>
      <c r="L48" s="375"/>
      <c r="M48" s="376"/>
      <c r="N48" s="232"/>
    </row>
    <row r="49" spans="1:13" ht="15.75" customHeight="1">
      <c r="A49" s="1378"/>
      <c r="B49" s="825" t="s">
        <v>961</v>
      </c>
      <c r="C49" s="1400" t="s">
        <v>1782</v>
      </c>
      <c r="D49" s="1180"/>
      <c r="E49" s="1180"/>
      <c r="F49" s="1180"/>
      <c r="G49" s="1180"/>
      <c r="H49" s="1180"/>
      <c r="I49" s="1180"/>
      <c r="J49" s="1180"/>
      <c r="K49" s="1180"/>
      <c r="L49" s="1180"/>
      <c r="M49" s="1181"/>
    </row>
    <row r="50" spans="1:13" ht="15.75" customHeight="1">
      <c r="A50" s="1378"/>
      <c r="B50" s="825" t="s">
        <v>963</v>
      </c>
      <c r="C50" s="1398" t="s">
        <v>1783</v>
      </c>
      <c r="D50" s="1175"/>
      <c r="E50" s="1175"/>
      <c r="F50" s="1175"/>
      <c r="G50" s="1175"/>
      <c r="H50" s="1175"/>
      <c r="I50" s="1175"/>
      <c r="J50" s="1175"/>
      <c r="K50" s="1175"/>
      <c r="L50" s="1175"/>
      <c r="M50" s="1188"/>
    </row>
    <row r="51" spans="1:13" ht="15.75" customHeight="1">
      <c r="A51" s="1378"/>
      <c r="B51" s="825" t="s">
        <v>965</v>
      </c>
      <c r="C51" s="1261">
        <v>120</v>
      </c>
      <c r="D51" s="1175"/>
      <c r="E51" s="1175"/>
      <c r="F51" s="1175"/>
      <c r="G51" s="1175"/>
      <c r="H51" s="1175"/>
      <c r="I51" s="1175"/>
      <c r="J51" s="1175"/>
      <c r="K51" s="1175"/>
      <c r="L51" s="1175"/>
      <c r="M51" s="1188"/>
    </row>
    <row r="52" spans="1:13" ht="15.75" customHeight="1">
      <c r="A52" s="1378"/>
      <c r="B52" s="825" t="s">
        <v>966</v>
      </c>
      <c r="C52" s="1398" t="s">
        <v>1784</v>
      </c>
      <c r="D52" s="1175"/>
      <c r="E52" s="1175"/>
      <c r="F52" s="1175"/>
      <c r="G52" s="1175"/>
      <c r="H52" s="1175"/>
      <c r="I52" s="1175"/>
      <c r="J52" s="1175"/>
      <c r="K52" s="1175"/>
      <c r="L52" s="1175"/>
      <c r="M52" s="1188"/>
    </row>
    <row r="53" spans="1:13" ht="15.75" customHeight="1">
      <c r="A53" s="1377" t="s">
        <v>250</v>
      </c>
      <c r="B53" s="224" t="s">
        <v>968</v>
      </c>
      <c r="C53" s="1398" t="s">
        <v>378</v>
      </c>
      <c r="D53" s="1175"/>
      <c r="E53" s="1175"/>
      <c r="F53" s="1175"/>
      <c r="G53" s="1175"/>
      <c r="H53" s="1175"/>
      <c r="I53" s="1175"/>
      <c r="J53" s="1175"/>
      <c r="K53" s="1175"/>
      <c r="L53" s="1175"/>
      <c r="M53" s="1188"/>
    </row>
    <row r="54" spans="1:13" ht="15.75" customHeight="1">
      <c r="A54" s="1378"/>
      <c r="B54" s="224" t="s">
        <v>969</v>
      </c>
      <c r="C54" s="1398" t="s">
        <v>970</v>
      </c>
      <c r="D54" s="1175"/>
      <c r="E54" s="1175"/>
      <c r="F54" s="1175"/>
      <c r="G54" s="1175"/>
      <c r="H54" s="1175"/>
      <c r="I54" s="1175"/>
      <c r="J54" s="1175"/>
      <c r="K54" s="1175"/>
      <c r="L54" s="1175"/>
      <c r="M54" s="1188"/>
    </row>
    <row r="55" spans="1:13" ht="15.75" customHeight="1">
      <c r="A55" s="1378"/>
      <c r="B55" s="224" t="s">
        <v>971</v>
      </c>
      <c r="C55" s="1398" t="s">
        <v>60</v>
      </c>
      <c r="D55" s="1175"/>
      <c r="E55" s="1175"/>
      <c r="F55" s="1175"/>
      <c r="G55" s="1175"/>
      <c r="H55" s="1175"/>
      <c r="I55" s="1175"/>
      <c r="J55" s="1175"/>
      <c r="K55" s="1175"/>
      <c r="L55" s="1175"/>
      <c r="M55" s="1188"/>
    </row>
    <row r="56" spans="1:13" ht="15.75" customHeight="1">
      <c r="A56" s="1378"/>
      <c r="B56" s="261" t="s">
        <v>972</v>
      </c>
      <c r="C56" s="1398" t="s">
        <v>377</v>
      </c>
      <c r="D56" s="1175"/>
      <c r="E56" s="1175"/>
      <c r="F56" s="1175"/>
      <c r="G56" s="1175"/>
      <c r="H56" s="1175"/>
      <c r="I56" s="1175"/>
      <c r="J56" s="1175"/>
      <c r="K56" s="1175"/>
      <c r="L56" s="1175"/>
      <c r="M56" s="1188"/>
    </row>
    <row r="57" spans="1:13" ht="15.75" customHeight="1">
      <c r="A57" s="1378"/>
      <c r="B57" s="224" t="s">
        <v>973</v>
      </c>
      <c r="C57" s="1421" t="s">
        <v>380</v>
      </c>
      <c r="D57" s="1175"/>
      <c r="E57" s="1175"/>
      <c r="F57" s="1175"/>
      <c r="G57" s="1175"/>
      <c r="H57" s="1175"/>
      <c r="I57" s="1175"/>
      <c r="J57" s="1175"/>
      <c r="K57" s="1175"/>
      <c r="L57" s="1175"/>
      <c r="M57" s="1188"/>
    </row>
    <row r="58" spans="1:13" ht="15.75" customHeight="1">
      <c r="A58" s="1422"/>
      <c r="B58" s="224" t="s">
        <v>974</v>
      </c>
      <c r="C58" s="1398" t="s">
        <v>975</v>
      </c>
      <c r="D58" s="1175"/>
      <c r="E58" s="1175"/>
      <c r="F58" s="1175"/>
      <c r="G58" s="1175"/>
      <c r="H58" s="1175"/>
      <c r="I58" s="1175"/>
      <c r="J58" s="1175"/>
      <c r="K58" s="1175"/>
      <c r="L58" s="1175"/>
      <c r="M58" s="1188"/>
    </row>
    <row r="59" spans="1:13" ht="15.75" customHeight="1">
      <c r="A59" s="1377" t="s">
        <v>976</v>
      </c>
      <c r="B59" s="224" t="s">
        <v>977</v>
      </c>
      <c r="C59" s="1398" t="s">
        <v>1038</v>
      </c>
      <c r="D59" s="1175"/>
      <c r="E59" s="1175"/>
      <c r="F59" s="1175"/>
      <c r="G59" s="1175"/>
      <c r="H59" s="1175"/>
      <c r="I59" s="1175"/>
      <c r="J59" s="1175"/>
      <c r="K59" s="1175"/>
      <c r="L59" s="1175"/>
      <c r="M59" s="1188"/>
    </row>
    <row r="60" spans="1:13" ht="30" customHeight="1">
      <c r="A60" s="1378"/>
      <c r="B60" s="224" t="s">
        <v>979</v>
      </c>
      <c r="C60" s="1398" t="s">
        <v>980</v>
      </c>
      <c r="D60" s="1175"/>
      <c r="E60" s="1175"/>
      <c r="F60" s="1175"/>
      <c r="G60" s="1175"/>
      <c r="H60" s="1175"/>
      <c r="I60" s="1175"/>
      <c r="J60" s="1175"/>
      <c r="K60" s="1175"/>
      <c r="L60" s="1175"/>
      <c r="M60" s="1188"/>
    </row>
    <row r="61" spans="1:13" ht="30" customHeight="1">
      <c r="A61" s="1378"/>
      <c r="B61" s="225" t="s">
        <v>297</v>
      </c>
      <c r="C61" s="1398" t="s">
        <v>376</v>
      </c>
      <c r="D61" s="1175"/>
      <c r="E61" s="1175"/>
      <c r="F61" s="1175"/>
      <c r="G61" s="1175"/>
      <c r="H61" s="1175"/>
      <c r="I61" s="1175"/>
      <c r="J61" s="1175"/>
      <c r="K61" s="1175"/>
      <c r="L61" s="1175"/>
      <c r="M61" s="1188"/>
    </row>
    <row r="62" spans="1:13" ht="15.75" customHeight="1">
      <c r="A62" s="665" t="s">
        <v>254</v>
      </c>
      <c r="B62" s="227"/>
      <c r="C62" s="1269" t="s">
        <v>1785</v>
      </c>
      <c r="D62" s="1175"/>
      <c r="E62" s="1175"/>
      <c r="F62" s="1175"/>
      <c r="G62" s="1175"/>
      <c r="H62" s="1175"/>
      <c r="I62" s="1175"/>
      <c r="J62" s="1175"/>
      <c r="K62" s="1175"/>
      <c r="L62" s="1175"/>
      <c r="M62" s="1188"/>
    </row>
  </sheetData>
  <mergeCells count="56">
    <mergeCell ref="A53:A58"/>
    <mergeCell ref="A59:A61"/>
    <mergeCell ref="A2:A15"/>
    <mergeCell ref="B8:B10"/>
    <mergeCell ref="B14:B15"/>
    <mergeCell ref="A16:A52"/>
    <mergeCell ref="B18:B24"/>
    <mergeCell ref="B25:B28"/>
    <mergeCell ref="B32:B34"/>
    <mergeCell ref="B35:B44"/>
    <mergeCell ref="B45:B48"/>
    <mergeCell ref="C58:M58"/>
    <mergeCell ref="C59:M59"/>
    <mergeCell ref="C60:M60"/>
    <mergeCell ref="C61:M61"/>
    <mergeCell ref="C62:M62"/>
    <mergeCell ref="C55:M55"/>
    <mergeCell ref="C56:M56"/>
    <mergeCell ref="C57:M57"/>
    <mergeCell ref="C12:M12"/>
    <mergeCell ref="C13:M13"/>
    <mergeCell ref="C14:D14"/>
    <mergeCell ref="F14:M14"/>
    <mergeCell ref="C15:M15"/>
    <mergeCell ref="C51:M51"/>
    <mergeCell ref="C52:M52"/>
    <mergeCell ref="C53:M53"/>
    <mergeCell ref="C54:M54"/>
    <mergeCell ref="C50:M50"/>
    <mergeCell ref="C49:M49"/>
    <mergeCell ref="C16:M16"/>
    <mergeCell ref="C17:M17"/>
    <mergeCell ref="B1:E1"/>
    <mergeCell ref="C2:M2"/>
    <mergeCell ref="C3:M3"/>
    <mergeCell ref="D4:E4"/>
    <mergeCell ref="F4:G4"/>
    <mergeCell ref="I4:M4"/>
    <mergeCell ref="C5:M5"/>
    <mergeCell ref="C6:M6"/>
    <mergeCell ref="I7:M7"/>
    <mergeCell ref="C7:D7"/>
    <mergeCell ref="E7:G7"/>
    <mergeCell ref="C9:D9"/>
    <mergeCell ref="F9:G9"/>
    <mergeCell ref="I9:J9"/>
    <mergeCell ref="C10:D10"/>
    <mergeCell ref="F10:G10"/>
    <mergeCell ref="I10:J10"/>
    <mergeCell ref="N37:N43"/>
    <mergeCell ref="L43:M43"/>
    <mergeCell ref="C11:M11"/>
    <mergeCell ref="F46:F47"/>
    <mergeCell ref="L46:M47"/>
    <mergeCell ref="G46:J47"/>
    <mergeCell ref="J30:L30"/>
  </mergeCells>
  <dataValidations count="1">
    <dataValidation type="list" allowBlank="1" showErrorMessage="1" sqref="I7" xr:uid="{00000000-0002-0000-4F00-000000000000}">
      <formula1>INDIRECT($C$7)</formula1>
    </dataValidation>
  </dataValidations>
  <hyperlinks>
    <hyperlink ref="C57" r:id="rId1" xr:uid="{00000000-0004-0000-4F00-000000000000}"/>
  </hyperlinks>
  <pageMargins left="0.7" right="0.7" top="0.75" bottom="0.75" header="0" footer="0"/>
  <pageSetup paperSize="9" orientation="portrai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1786</v>
      </c>
      <c r="C1" s="230"/>
      <c r="D1" s="230"/>
      <c r="E1" s="230"/>
      <c r="F1" s="230"/>
      <c r="G1" s="230"/>
      <c r="H1" s="230"/>
      <c r="I1" s="230"/>
      <c r="J1" s="230"/>
      <c r="K1" s="230"/>
      <c r="L1" s="230"/>
      <c r="M1" s="231"/>
    </row>
    <row r="2" spans="1:13" ht="15.75" customHeight="1">
      <c r="A2" s="1242" t="s">
        <v>890</v>
      </c>
      <c r="B2" s="233" t="s">
        <v>891</v>
      </c>
      <c r="C2" s="1297" t="s">
        <v>827</v>
      </c>
      <c r="D2" s="1175"/>
      <c r="E2" s="1175"/>
      <c r="F2" s="1175"/>
      <c r="G2" s="1175"/>
      <c r="H2" s="1175"/>
      <c r="I2" s="1175"/>
      <c r="J2" s="1175"/>
      <c r="K2" s="1175"/>
      <c r="L2" s="1175"/>
      <c r="M2" s="1188"/>
    </row>
    <row r="3" spans="1:13" ht="31.5" customHeight="1">
      <c r="A3" s="1241"/>
      <c r="B3" s="455" t="s">
        <v>982</v>
      </c>
      <c r="C3" s="1307" t="s">
        <v>1787</v>
      </c>
      <c r="D3" s="1183"/>
      <c r="E3" s="1183"/>
      <c r="F3" s="1183"/>
      <c r="G3" s="1183"/>
      <c r="H3" s="1183"/>
      <c r="I3" s="1183"/>
      <c r="J3" s="1183"/>
      <c r="K3" s="1183"/>
      <c r="L3" s="1183"/>
      <c r="M3" s="1234"/>
    </row>
    <row r="4" spans="1:13" ht="15.75" customHeight="1">
      <c r="A4" s="1241"/>
      <c r="B4" s="382" t="s">
        <v>293</v>
      </c>
      <c r="C4" s="848" t="s">
        <v>93</v>
      </c>
      <c r="D4" s="1684" t="s">
        <v>1489</v>
      </c>
      <c r="E4" s="1186"/>
      <c r="F4" s="1683" t="s">
        <v>294</v>
      </c>
      <c r="G4" s="1186"/>
      <c r="H4" s="849">
        <v>27</v>
      </c>
      <c r="I4" s="1684" t="s">
        <v>1402</v>
      </c>
      <c r="J4" s="1185"/>
      <c r="K4" s="1185"/>
      <c r="L4" s="1185"/>
      <c r="M4" s="1186"/>
    </row>
    <row r="5" spans="1:13" ht="15.75" customHeight="1">
      <c r="A5" s="1241"/>
      <c r="B5" s="382" t="s">
        <v>898</v>
      </c>
      <c r="C5" s="1685" t="s">
        <v>1498</v>
      </c>
      <c r="D5" s="1185"/>
      <c r="E5" s="1185"/>
      <c r="F5" s="1185"/>
      <c r="G5" s="1185"/>
      <c r="H5" s="1185"/>
      <c r="I5" s="1185"/>
      <c r="J5" s="1185"/>
      <c r="K5" s="1185"/>
      <c r="L5" s="1185"/>
      <c r="M5" s="1186"/>
    </row>
    <row r="6" spans="1:13" ht="15.75" customHeight="1">
      <c r="A6" s="1241"/>
      <c r="B6" s="382" t="s">
        <v>900</v>
      </c>
      <c r="C6" s="1686" t="s">
        <v>1499</v>
      </c>
      <c r="D6" s="1185"/>
      <c r="E6" s="1185"/>
      <c r="F6" s="1185"/>
      <c r="G6" s="1185"/>
      <c r="H6" s="1185"/>
      <c r="I6" s="1185"/>
      <c r="J6" s="1185"/>
      <c r="K6" s="1185"/>
      <c r="L6" s="1185"/>
      <c r="M6" s="1186"/>
    </row>
    <row r="7" spans="1:13" ht="15.75" customHeight="1">
      <c r="A7" s="1241"/>
      <c r="B7" s="455" t="s">
        <v>902</v>
      </c>
      <c r="C7" s="1398" t="s">
        <v>35</v>
      </c>
      <c r="D7" s="1188"/>
      <c r="E7" s="1429"/>
      <c r="F7" s="1252"/>
      <c r="G7" s="1252"/>
      <c r="H7" s="862" t="s">
        <v>297</v>
      </c>
      <c r="I7" s="1253" t="s">
        <v>1509</v>
      </c>
      <c r="J7" s="1180"/>
      <c r="K7" s="1180"/>
      <c r="L7" s="1180"/>
      <c r="M7" s="1180"/>
    </row>
    <row r="8" spans="1:13" ht="15.75" customHeight="1">
      <c r="A8" s="1241"/>
      <c r="B8" s="1308" t="s">
        <v>903</v>
      </c>
      <c r="C8" s="369"/>
      <c r="D8" s="371"/>
      <c r="E8" s="371"/>
      <c r="F8" s="371"/>
      <c r="G8" s="371"/>
      <c r="H8" s="371"/>
      <c r="I8" s="371"/>
      <c r="J8" s="371"/>
      <c r="K8" s="371"/>
      <c r="L8" s="371"/>
      <c r="M8" s="372"/>
    </row>
    <row r="9" spans="1:13" ht="15.75" customHeight="1">
      <c r="A9" s="1241"/>
      <c r="B9" s="1241"/>
      <c r="C9" s="1250" t="s">
        <v>376</v>
      </c>
      <c r="D9" s="1180"/>
      <c r="E9" s="140"/>
      <c r="F9" s="1251"/>
      <c r="G9" s="1252"/>
      <c r="H9" s="140"/>
      <c r="I9" s="1251"/>
      <c r="J9" s="1252"/>
      <c r="K9" s="140"/>
      <c r="L9" s="1251"/>
      <c r="M9" s="1260"/>
    </row>
    <row r="10" spans="1:13" ht="15.75" customHeight="1">
      <c r="A10" s="1241"/>
      <c r="B10" s="1309"/>
      <c r="C10" s="1250" t="s">
        <v>1058</v>
      </c>
      <c r="D10" s="1180"/>
      <c r="E10" s="375"/>
      <c r="F10" s="1251"/>
      <c r="G10" s="1252"/>
      <c r="H10" s="140"/>
      <c r="I10" s="1251"/>
      <c r="J10" s="1252"/>
      <c r="K10" s="140"/>
      <c r="L10" s="1251"/>
      <c r="M10" s="1260"/>
    </row>
    <row r="11" spans="1:13" ht="36.75" customHeight="1">
      <c r="A11" s="1241"/>
      <c r="B11" s="455" t="s">
        <v>905</v>
      </c>
      <c r="C11" s="1257" t="s">
        <v>1788</v>
      </c>
      <c r="D11" s="1175"/>
      <c r="E11" s="1175"/>
      <c r="F11" s="1175"/>
      <c r="G11" s="1175"/>
      <c r="H11" s="1175"/>
      <c r="I11" s="1175"/>
      <c r="J11" s="1175"/>
      <c r="K11" s="1175"/>
      <c r="L11" s="1175"/>
      <c r="M11" s="1188"/>
    </row>
    <row r="12" spans="1:13" ht="124.5" customHeight="1">
      <c r="A12" s="1241"/>
      <c r="B12" s="455" t="s">
        <v>985</v>
      </c>
      <c r="C12" s="1399" t="s">
        <v>1789</v>
      </c>
      <c r="D12" s="1175"/>
      <c r="E12" s="1175"/>
      <c r="F12" s="1175"/>
      <c r="G12" s="1175"/>
      <c r="H12" s="1175"/>
      <c r="I12" s="1175"/>
      <c r="J12" s="1175"/>
      <c r="K12" s="1175"/>
      <c r="L12" s="1175"/>
      <c r="M12" s="1188"/>
    </row>
    <row r="13" spans="1:13" ht="15.75" customHeight="1">
      <c r="A13" s="1241"/>
      <c r="B13" s="455" t="s">
        <v>987</v>
      </c>
      <c r="C13" s="1382" t="s">
        <v>1790</v>
      </c>
      <c r="D13" s="1252"/>
      <c r="E13" s="1252"/>
      <c r="F13" s="1252"/>
      <c r="G13" s="1252"/>
      <c r="H13" s="1252"/>
      <c r="I13" s="1252"/>
      <c r="J13" s="1252"/>
      <c r="K13" s="1252"/>
      <c r="L13" s="1252"/>
      <c r="M13" s="1260"/>
    </row>
    <row r="14" spans="1:13" ht="15.75" customHeight="1">
      <c r="A14" s="1241"/>
      <c r="B14" s="1308" t="s">
        <v>989</v>
      </c>
      <c r="C14" s="1257" t="s">
        <v>72</v>
      </c>
      <c r="D14" s="1188"/>
      <c r="E14" s="863" t="s">
        <v>108</v>
      </c>
      <c r="F14" s="1297" t="s">
        <v>1791</v>
      </c>
      <c r="G14" s="1175"/>
      <c r="H14" s="1175"/>
      <c r="I14" s="1175"/>
      <c r="J14" s="1175"/>
      <c r="K14" s="1175"/>
      <c r="L14" s="1175"/>
      <c r="M14" s="1188"/>
    </row>
    <row r="15" spans="1:13" ht="15.75" customHeight="1">
      <c r="A15" s="1241"/>
      <c r="B15" s="1241"/>
      <c r="C15" s="1319"/>
      <c r="D15" s="1252"/>
      <c r="E15" s="1252"/>
      <c r="F15" s="1252"/>
      <c r="G15" s="1252"/>
      <c r="H15" s="1252"/>
      <c r="I15" s="1252"/>
      <c r="J15" s="1252"/>
      <c r="K15" s="1252"/>
      <c r="L15" s="1252"/>
      <c r="M15" s="1260"/>
    </row>
    <row r="16" spans="1:13" ht="15.75" customHeight="1">
      <c r="A16" s="1240" t="s">
        <v>238</v>
      </c>
      <c r="B16" s="455" t="s">
        <v>282</v>
      </c>
      <c r="C16" s="1297" t="s">
        <v>1792</v>
      </c>
      <c r="D16" s="1175"/>
      <c r="E16" s="1175"/>
      <c r="F16" s="1175"/>
      <c r="G16" s="1175"/>
      <c r="H16" s="1175"/>
      <c r="I16" s="1175"/>
      <c r="J16" s="1175"/>
      <c r="K16" s="1175"/>
      <c r="L16" s="1175"/>
      <c r="M16" s="1188"/>
    </row>
    <row r="17" spans="1:13" ht="15.75" customHeight="1">
      <c r="A17" s="1241"/>
      <c r="B17" s="455" t="s">
        <v>990</v>
      </c>
      <c r="C17" s="1297" t="s">
        <v>1793</v>
      </c>
      <c r="D17" s="1175"/>
      <c r="E17" s="1175"/>
      <c r="F17" s="1175"/>
      <c r="G17" s="1175"/>
      <c r="H17" s="1175"/>
      <c r="I17" s="1175"/>
      <c r="J17" s="1175"/>
      <c r="K17" s="1175"/>
      <c r="L17" s="1175"/>
      <c r="M17" s="1188"/>
    </row>
    <row r="18" spans="1:13" ht="8.25" customHeight="1">
      <c r="A18" s="1241"/>
      <c r="B18" s="1308" t="s">
        <v>908</v>
      </c>
      <c r="C18" s="379"/>
      <c r="D18" s="140"/>
      <c r="E18" s="140"/>
      <c r="F18" s="140"/>
      <c r="G18" s="140"/>
      <c r="H18" s="140"/>
      <c r="I18" s="140"/>
      <c r="J18" s="140"/>
      <c r="K18" s="140"/>
      <c r="L18" s="140"/>
      <c r="M18" s="374"/>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t="s">
        <v>918</v>
      </c>
      <c r="K20" s="342"/>
      <c r="L20" s="342"/>
      <c r="M20" s="374"/>
    </row>
    <row r="21" spans="1:13" ht="15.75" customHeight="1">
      <c r="A21" s="1241"/>
      <c r="B21" s="1241"/>
      <c r="C21" s="340" t="s">
        <v>913</v>
      </c>
      <c r="D21" s="68"/>
      <c r="E21" s="342" t="s">
        <v>914</v>
      </c>
      <c r="F21" s="345"/>
      <c r="G21" s="342" t="s">
        <v>915</v>
      </c>
      <c r="H21" s="345"/>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345"/>
      <c r="E23" s="342" t="s">
        <v>919</v>
      </c>
      <c r="F23" s="375"/>
      <c r="G23" s="375"/>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345"/>
      <c r="E26" s="140"/>
      <c r="F26" s="342" t="s">
        <v>923</v>
      </c>
      <c r="G26" s="140"/>
      <c r="H26" s="140"/>
      <c r="I26" s="342" t="s">
        <v>924</v>
      </c>
      <c r="J26" s="68" t="s">
        <v>992</v>
      </c>
      <c r="K26" s="140"/>
      <c r="L26" s="140"/>
      <c r="M26" s="374"/>
    </row>
    <row r="27" spans="1:13" ht="15.75" customHeight="1">
      <c r="A27" s="1241"/>
      <c r="B27" s="1241"/>
      <c r="C27" s="340" t="s">
        <v>925</v>
      </c>
      <c r="D27" s="68"/>
      <c r="E27" s="140"/>
      <c r="F27" s="342" t="s">
        <v>926</v>
      </c>
      <c r="G27" s="333"/>
      <c r="H27" s="140"/>
      <c r="I27" s="140"/>
      <c r="J27" s="140"/>
      <c r="K27" s="140"/>
      <c r="L27" s="140"/>
      <c r="M27" s="374"/>
    </row>
    <row r="28" spans="1:13" ht="15.75" customHeight="1">
      <c r="A28" s="1241"/>
      <c r="B28" s="1309"/>
      <c r="C28" s="387"/>
      <c r="D28" s="375"/>
      <c r="E28" s="375"/>
      <c r="F28" s="375"/>
      <c r="G28" s="375"/>
      <c r="H28" s="375"/>
      <c r="I28" s="375"/>
      <c r="J28" s="375"/>
      <c r="K28" s="375"/>
      <c r="L28" s="375"/>
      <c r="M28" s="376"/>
    </row>
    <row r="29" spans="1:13" ht="15.75" customHeight="1">
      <c r="A29" s="1241"/>
      <c r="B29" s="380" t="s">
        <v>928</v>
      </c>
      <c r="C29" s="379"/>
      <c r="D29" s="140"/>
      <c r="E29" s="140"/>
      <c r="F29" s="140"/>
      <c r="G29" s="140"/>
      <c r="H29" s="140"/>
      <c r="I29" s="140"/>
      <c r="J29" s="140"/>
      <c r="K29" s="140"/>
      <c r="L29" s="140"/>
      <c r="M29" s="374"/>
    </row>
    <row r="30" spans="1:13" ht="15.75" customHeight="1">
      <c r="A30" s="1241"/>
      <c r="B30" s="380"/>
      <c r="C30" s="340" t="s">
        <v>929</v>
      </c>
      <c r="D30" s="68">
        <v>176904</v>
      </c>
      <c r="E30" s="140"/>
      <c r="F30" s="210" t="s">
        <v>930</v>
      </c>
      <c r="G30" s="345">
        <v>2021</v>
      </c>
      <c r="H30" s="140"/>
      <c r="I30" s="210" t="s">
        <v>931</v>
      </c>
      <c r="J30" s="1312" t="s">
        <v>1794</v>
      </c>
      <c r="K30" s="1188"/>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936</v>
      </c>
      <c r="H33" s="386"/>
      <c r="I33" s="210"/>
      <c r="J33" s="386"/>
      <c r="K33" s="386"/>
      <c r="L33" s="140"/>
      <c r="M33" s="374"/>
    </row>
    <row r="34" spans="1:13" ht="15.75" customHeight="1">
      <c r="A34" s="1241"/>
      <c r="B34" s="1309"/>
      <c r="C34" s="387"/>
      <c r="D34" s="388"/>
      <c r="E34" s="389"/>
      <c r="F34" s="375"/>
      <c r="G34" s="389"/>
      <c r="H34" s="389"/>
      <c r="I34" s="375"/>
      <c r="J34" s="389"/>
      <c r="K34" s="389"/>
      <c r="L34" s="375"/>
      <c r="M34" s="376"/>
    </row>
    <row r="35" spans="1:13" ht="15.75" customHeight="1">
      <c r="A35" s="1241"/>
      <c r="B35" s="1308" t="s">
        <v>937</v>
      </c>
      <c r="C35" s="369"/>
      <c r="D35" s="371"/>
      <c r="E35" s="371"/>
      <c r="F35" s="371"/>
      <c r="G35" s="371"/>
      <c r="H35" s="371"/>
      <c r="I35" s="371"/>
      <c r="J35" s="371"/>
      <c r="K35" s="371"/>
      <c r="L35" s="371"/>
      <c r="M35" s="864"/>
    </row>
    <row r="36" spans="1:13" ht="15.75" customHeight="1">
      <c r="A36" s="1241"/>
      <c r="B36" s="1241"/>
      <c r="C36" s="340"/>
      <c r="D36" s="140" t="s">
        <v>938</v>
      </c>
      <c r="E36" s="140"/>
      <c r="F36" s="140" t="s">
        <v>939</v>
      </c>
      <c r="G36" s="140"/>
      <c r="H36" s="140" t="s">
        <v>940</v>
      </c>
      <c r="I36" s="140"/>
      <c r="J36" s="140" t="s">
        <v>941</v>
      </c>
      <c r="K36" s="140"/>
      <c r="L36" s="140" t="s">
        <v>942</v>
      </c>
      <c r="M36" s="140"/>
    </row>
    <row r="37" spans="1:13" ht="15.75" customHeight="1">
      <c r="A37" s="1241"/>
      <c r="B37" s="1241"/>
      <c r="C37" s="340"/>
      <c r="D37" s="390">
        <v>243346</v>
      </c>
      <c r="E37" s="391">
        <v>2023</v>
      </c>
      <c r="F37" s="390">
        <v>309900</v>
      </c>
      <c r="G37" s="391">
        <v>2024</v>
      </c>
      <c r="H37" s="390">
        <v>376663</v>
      </c>
      <c r="I37" s="391">
        <v>2025</v>
      </c>
      <c r="J37" s="390">
        <v>443672</v>
      </c>
      <c r="K37" s="391">
        <v>2026</v>
      </c>
      <c r="L37" s="390">
        <v>510763</v>
      </c>
      <c r="M37" s="391">
        <v>2027</v>
      </c>
    </row>
    <row r="38" spans="1:13" ht="15.75" customHeight="1">
      <c r="A38" s="1241"/>
      <c r="B38" s="1241"/>
      <c r="C38" s="340"/>
      <c r="D38" s="140" t="s">
        <v>943</v>
      </c>
      <c r="E38" s="140"/>
      <c r="F38" s="140" t="s">
        <v>944</v>
      </c>
      <c r="G38" s="140"/>
      <c r="H38" s="140" t="s">
        <v>945</v>
      </c>
      <c r="I38" s="140"/>
      <c r="J38" s="140" t="s">
        <v>946</v>
      </c>
      <c r="K38" s="140"/>
      <c r="L38" s="140" t="s">
        <v>947</v>
      </c>
      <c r="M38" s="140"/>
    </row>
    <row r="39" spans="1:13" ht="15.75" customHeight="1">
      <c r="A39" s="1241"/>
      <c r="B39" s="1241"/>
      <c r="C39" s="340"/>
      <c r="D39" s="390">
        <v>577693</v>
      </c>
      <c r="E39" s="391">
        <v>2028</v>
      </c>
      <c r="F39" s="390">
        <v>644166</v>
      </c>
      <c r="G39" s="391">
        <v>2029</v>
      </c>
      <c r="H39" s="390">
        <v>709951</v>
      </c>
      <c r="I39" s="391">
        <v>2030</v>
      </c>
      <c r="J39" s="390">
        <v>773967</v>
      </c>
      <c r="K39" s="391">
        <v>2031</v>
      </c>
      <c r="L39" s="390">
        <v>835193</v>
      </c>
      <c r="M39" s="391">
        <v>2032</v>
      </c>
    </row>
    <row r="40" spans="1:13" ht="15.75" customHeight="1">
      <c r="A40" s="1241"/>
      <c r="B40" s="1241"/>
      <c r="C40" s="340"/>
      <c r="D40" s="140" t="s">
        <v>948</v>
      </c>
      <c r="E40" s="140"/>
      <c r="F40" s="140" t="s">
        <v>949</v>
      </c>
      <c r="G40" s="140"/>
      <c r="H40" s="140" t="s">
        <v>950</v>
      </c>
      <c r="I40" s="140"/>
      <c r="J40" s="140" t="s">
        <v>951</v>
      </c>
      <c r="K40" s="140"/>
      <c r="L40" s="140" t="s">
        <v>952</v>
      </c>
      <c r="M40" s="140"/>
    </row>
    <row r="41" spans="1:13" ht="15.75" customHeight="1">
      <c r="A41" s="1241"/>
      <c r="B41" s="1241"/>
      <c r="C41" s="340"/>
      <c r="D41" s="390">
        <v>949055</v>
      </c>
      <c r="E41" s="391">
        <v>2033</v>
      </c>
      <c r="F41" s="390">
        <v>1045243</v>
      </c>
      <c r="G41" s="391">
        <v>2034</v>
      </c>
      <c r="H41" s="390">
        <v>1088745</v>
      </c>
      <c r="I41" s="391">
        <v>2035</v>
      </c>
      <c r="J41" s="390">
        <v>1129202</v>
      </c>
      <c r="K41" s="391">
        <v>2036</v>
      </c>
      <c r="L41" s="390">
        <v>1166661</v>
      </c>
      <c r="M41" s="391">
        <v>2037</v>
      </c>
    </row>
    <row r="42" spans="1:13" ht="15.75" customHeight="1">
      <c r="A42" s="1241"/>
      <c r="B42" s="1241"/>
      <c r="C42" s="340"/>
      <c r="D42" s="140" t="s">
        <v>953</v>
      </c>
      <c r="E42" s="140"/>
      <c r="F42" s="140" t="s">
        <v>954</v>
      </c>
      <c r="G42" s="140"/>
      <c r="H42" s="140" t="s">
        <v>955</v>
      </c>
      <c r="I42" s="140"/>
      <c r="J42" s="140" t="s">
        <v>957</v>
      </c>
      <c r="K42" s="140"/>
      <c r="L42" s="394"/>
      <c r="M42" s="374"/>
    </row>
    <row r="43" spans="1:13" ht="15.75" customHeight="1">
      <c r="A43" s="1241"/>
      <c r="B43" s="1241"/>
      <c r="C43" s="340"/>
      <c r="D43" s="390">
        <v>1201158</v>
      </c>
      <c r="E43" s="391">
        <v>2038</v>
      </c>
      <c r="F43" s="390">
        <v>1232716</v>
      </c>
      <c r="G43" s="391">
        <v>2039</v>
      </c>
      <c r="H43" s="390">
        <v>1261377</v>
      </c>
      <c r="I43" s="391">
        <v>2040</v>
      </c>
      <c r="J43" s="1312">
        <v>1261377</v>
      </c>
      <c r="K43" s="1188"/>
      <c r="L43" s="394"/>
      <c r="M43" s="374"/>
    </row>
    <row r="44" spans="1:13" ht="15.75" customHeight="1">
      <c r="A44" s="1241"/>
      <c r="B44" s="1241"/>
      <c r="C44" s="387"/>
      <c r="D44" s="364"/>
      <c r="E44" s="375"/>
      <c r="F44" s="364"/>
      <c r="G44" s="375"/>
      <c r="H44" s="392"/>
      <c r="I44" s="375"/>
      <c r="J44" s="392"/>
      <c r="K44" s="375"/>
      <c r="L44" s="392"/>
      <c r="M44" s="376"/>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266"/>
      <c r="H46" s="1183"/>
      <c r="I46" s="1183"/>
      <c r="J46" s="1234"/>
      <c r="K46" s="333" t="s">
        <v>960</v>
      </c>
      <c r="L46" s="1255"/>
      <c r="M46" s="1234"/>
    </row>
    <row r="47" spans="1:13" ht="15.75" customHeight="1">
      <c r="A47" s="1241"/>
      <c r="B47" s="1241"/>
      <c r="C47" s="379"/>
      <c r="D47" s="68"/>
      <c r="E47" s="68" t="s">
        <v>918</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73.5" customHeight="1">
      <c r="A49" s="1241"/>
      <c r="B49" s="455" t="s">
        <v>961</v>
      </c>
      <c r="C49" s="1693" t="s">
        <v>1795</v>
      </c>
      <c r="D49" s="1252"/>
      <c r="E49" s="1252"/>
      <c r="F49" s="1252"/>
      <c r="G49" s="1252"/>
      <c r="H49" s="1252"/>
      <c r="I49" s="1252"/>
      <c r="J49" s="1252"/>
      <c r="K49" s="1252"/>
      <c r="L49" s="1252"/>
      <c r="M49" s="1260"/>
    </row>
    <row r="50" spans="1:13" ht="15.75" customHeight="1">
      <c r="A50" s="1241"/>
      <c r="B50" s="455" t="s">
        <v>996</v>
      </c>
      <c r="C50" s="1297" t="s">
        <v>1796</v>
      </c>
      <c r="D50" s="1175"/>
      <c r="E50" s="1175"/>
      <c r="F50" s="1175"/>
      <c r="G50" s="1175"/>
      <c r="H50" s="1175"/>
      <c r="I50" s="1175"/>
      <c r="J50" s="1175"/>
      <c r="K50" s="1175"/>
      <c r="L50" s="1175"/>
      <c r="M50" s="1188"/>
    </row>
    <row r="51" spans="1:13" ht="15.75" customHeight="1">
      <c r="A51" s="1241"/>
      <c r="B51" s="455" t="s">
        <v>965</v>
      </c>
      <c r="C51" s="1291">
        <v>30</v>
      </c>
      <c r="D51" s="1175"/>
      <c r="E51" s="1175"/>
      <c r="F51" s="1175"/>
      <c r="G51" s="1175"/>
      <c r="H51" s="1175"/>
      <c r="I51" s="1175"/>
      <c r="J51" s="1175"/>
      <c r="K51" s="1175"/>
      <c r="L51" s="1175"/>
      <c r="M51" s="1188"/>
    </row>
    <row r="52" spans="1:13" ht="15.75" customHeight="1">
      <c r="A52" s="1241"/>
      <c r="B52" s="455" t="s">
        <v>966</v>
      </c>
      <c r="C52" s="1694">
        <v>2021</v>
      </c>
      <c r="D52" s="1252"/>
      <c r="E52" s="1252"/>
      <c r="F52" s="1252"/>
      <c r="G52" s="1252"/>
      <c r="H52" s="1252"/>
      <c r="I52" s="1252"/>
      <c r="J52" s="1252"/>
      <c r="K52" s="1252"/>
      <c r="L52" s="1252"/>
      <c r="M52" s="1260"/>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970</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398" t="s">
        <v>1797</v>
      </c>
      <c r="D59" s="1175"/>
      <c r="E59" s="1175"/>
      <c r="F59" s="1175"/>
      <c r="G59" s="1175"/>
      <c r="H59" s="1175"/>
      <c r="I59" s="1175"/>
      <c r="J59" s="1175"/>
      <c r="K59" s="1175"/>
      <c r="L59" s="1175"/>
      <c r="M59" s="1188"/>
    </row>
    <row r="60" spans="1:13" ht="30" customHeight="1">
      <c r="A60" s="1241"/>
      <c r="B60" s="240" t="s">
        <v>979</v>
      </c>
      <c r="C60" s="1398" t="s">
        <v>980</v>
      </c>
      <c r="D60" s="1175"/>
      <c r="E60" s="1175"/>
      <c r="F60" s="1175"/>
      <c r="G60" s="1175"/>
      <c r="H60" s="1175"/>
      <c r="I60" s="1175"/>
      <c r="J60" s="1175"/>
      <c r="K60" s="1175"/>
      <c r="L60" s="1175"/>
      <c r="M60" s="1188"/>
    </row>
    <row r="61" spans="1:13" ht="30" customHeight="1">
      <c r="A61" s="1241"/>
      <c r="B61" s="608" t="s">
        <v>297</v>
      </c>
      <c r="C61" s="1398" t="s">
        <v>376</v>
      </c>
      <c r="D61" s="1175"/>
      <c r="E61" s="1175"/>
      <c r="F61" s="1175"/>
      <c r="G61" s="1175"/>
      <c r="H61" s="1175"/>
      <c r="I61" s="1175"/>
      <c r="J61" s="1175"/>
      <c r="K61" s="1175"/>
      <c r="L61" s="1175"/>
      <c r="M61" s="1188"/>
    </row>
    <row r="62" spans="1:13" ht="15.75" customHeight="1">
      <c r="A62" s="288" t="s">
        <v>254</v>
      </c>
      <c r="B62" s="702"/>
      <c r="C62" s="1412" t="s">
        <v>1798</v>
      </c>
      <c r="D62" s="1175"/>
      <c r="E62" s="1175"/>
      <c r="F62" s="1175"/>
      <c r="G62" s="1175"/>
      <c r="H62" s="1175"/>
      <c r="I62" s="1175"/>
      <c r="J62" s="1175"/>
      <c r="K62" s="1175"/>
      <c r="L62" s="1175"/>
      <c r="M62" s="1188"/>
    </row>
  </sheetData>
  <mergeCells count="56">
    <mergeCell ref="C62:M62"/>
    <mergeCell ref="C52:M52"/>
    <mergeCell ref="C53:M53"/>
    <mergeCell ref="C54:M54"/>
    <mergeCell ref="C55:M55"/>
    <mergeCell ref="C56:M56"/>
    <mergeCell ref="C57:M57"/>
    <mergeCell ref="C58:M58"/>
    <mergeCell ref="L9:M9"/>
    <mergeCell ref="L10:M10"/>
    <mergeCell ref="A16:A52"/>
    <mergeCell ref="A53:A58"/>
    <mergeCell ref="A59:A61"/>
    <mergeCell ref="A2:A15"/>
    <mergeCell ref="B14:B15"/>
    <mergeCell ref="B18:B24"/>
    <mergeCell ref="B25:B28"/>
    <mergeCell ref="B32:B34"/>
    <mergeCell ref="B35:B44"/>
    <mergeCell ref="B45:B48"/>
    <mergeCell ref="B8:B10"/>
    <mergeCell ref="C59:M59"/>
    <mergeCell ref="C60:M60"/>
    <mergeCell ref="C61:M61"/>
    <mergeCell ref="C49:M49"/>
    <mergeCell ref="C50:M50"/>
    <mergeCell ref="C51:M51"/>
    <mergeCell ref="D4:E4"/>
    <mergeCell ref="C7:D7"/>
    <mergeCell ref="E7:G7"/>
    <mergeCell ref="I7:M7"/>
    <mergeCell ref="I9:J9"/>
    <mergeCell ref="C15:M15"/>
    <mergeCell ref="C16:M16"/>
    <mergeCell ref="C17:M17"/>
    <mergeCell ref="L46:M47"/>
    <mergeCell ref="F4:G4"/>
    <mergeCell ref="F10:G10"/>
    <mergeCell ref="F46:F47"/>
    <mergeCell ref="G46:J47"/>
    <mergeCell ref="J30:K30"/>
    <mergeCell ref="J43:K43"/>
    <mergeCell ref="C11:M11"/>
    <mergeCell ref="C12:M12"/>
    <mergeCell ref="C2:M2"/>
    <mergeCell ref="C3:M3"/>
    <mergeCell ref="I4:M4"/>
    <mergeCell ref="C5:M5"/>
    <mergeCell ref="C6:M6"/>
    <mergeCell ref="I10:J10"/>
    <mergeCell ref="C9:D9"/>
    <mergeCell ref="C10:D10"/>
    <mergeCell ref="C14:D14"/>
    <mergeCell ref="F9:G9"/>
    <mergeCell ref="F14:M14"/>
    <mergeCell ref="C13:M13"/>
  </mergeCells>
  <hyperlinks>
    <hyperlink ref="B2" location="'Plan de acción'!A1" display="Nombre del indicador" xr:uid="{00000000-0004-0000-5000-000000000000}"/>
    <hyperlink ref="C57" r:id="rId1" xr:uid="{00000000-0004-0000-50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5000-000000000000}">
          <x14:formula1>
            <xm:f>Desplegables!$I$4:$I$18</xm:f>
          </x14:formula1>
          <xm:sqref>C7</xm:sqref>
        </x14:dataValidation>
        <x14:dataValidation type="list" allowBlank="1" showErrorMessage="1" xr:uid="{00000000-0002-0000-5000-000001000000}">
          <x14:formula1>
            <xm:f>Desplegables!$L$24:$L$39</xm:f>
          </x14:formula1>
          <xm:sqref>C14</xm:sqref>
        </x14:dataValidation>
        <x14:dataValidation type="list" allowBlank="1" showErrorMessage="1" xr:uid="{00000000-0002-0000-5000-000002000000}">
          <x14:formula1>
            <xm:f>Desplegables!$B$45:$B$46</xm:f>
          </x14:formula1>
          <xm:sqref>C4</xm:sqref>
        </x14:dataValidation>
        <x14:dataValidation type="list" allowBlank="1" showErrorMessage="1" xr:uid="{00000000-0002-0000-5000-000003000000}">
          <x14:formula1>
            <xm:f>Desplegables!$B$50:$B$52</xm:f>
          </x14:formula1>
          <xm:sqref>G46</xm:sqref>
        </x14:dataValidation>
      </x14:dataValidation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1799</v>
      </c>
      <c r="C1" s="230"/>
      <c r="D1" s="230"/>
      <c r="E1" s="230"/>
      <c r="F1" s="230"/>
      <c r="G1" s="230"/>
      <c r="H1" s="230"/>
      <c r="I1" s="230"/>
      <c r="J1" s="230"/>
      <c r="K1" s="230"/>
      <c r="L1" s="230"/>
      <c r="M1" s="231"/>
    </row>
    <row r="2" spans="1:13" ht="15.75" customHeight="1">
      <c r="A2" s="1242" t="s">
        <v>890</v>
      </c>
      <c r="B2" s="233" t="s">
        <v>891</v>
      </c>
      <c r="C2" s="1297" t="s">
        <v>831</v>
      </c>
      <c r="D2" s="1175"/>
      <c r="E2" s="1175"/>
      <c r="F2" s="1175"/>
      <c r="G2" s="1175"/>
      <c r="H2" s="1175"/>
      <c r="I2" s="1175"/>
      <c r="J2" s="1175"/>
      <c r="K2" s="1175"/>
      <c r="L2" s="1175"/>
      <c r="M2" s="1188"/>
    </row>
    <row r="3" spans="1:13" ht="31.5" customHeight="1">
      <c r="A3" s="1241"/>
      <c r="B3" s="455" t="s">
        <v>982</v>
      </c>
      <c r="C3" s="1297" t="s">
        <v>1800</v>
      </c>
      <c r="D3" s="1175"/>
      <c r="E3" s="1175"/>
      <c r="F3" s="1175"/>
      <c r="G3" s="1175"/>
      <c r="H3" s="1175"/>
      <c r="I3" s="1175"/>
      <c r="J3" s="1175"/>
      <c r="K3" s="1175"/>
      <c r="L3" s="1175"/>
      <c r="M3" s="1188"/>
    </row>
    <row r="4" spans="1:13" ht="15.75" customHeight="1">
      <c r="A4" s="1241"/>
      <c r="B4" s="236" t="s">
        <v>293</v>
      </c>
      <c r="C4" s="848" t="s">
        <v>93</v>
      </c>
      <c r="D4" s="865" t="s">
        <v>1489</v>
      </c>
      <c r="E4" s="692"/>
      <c r="F4" s="1683" t="s">
        <v>294</v>
      </c>
      <c r="G4" s="1186"/>
      <c r="H4" s="849">
        <v>27</v>
      </c>
      <c r="I4" s="1684" t="s">
        <v>1402</v>
      </c>
      <c r="J4" s="1185"/>
      <c r="K4" s="1185"/>
      <c r="L4" s="1185"/>
      <c r="M4" s="1186"/>
    </row>
    <row r="5" spans="1:13" ht="15.75" customHeight="1">
      <c r="A5" s="1241"/>
      <c r="B5" s="382" t="s">
        <v>898</v>
      </c>
      <c r="C5" s="1685" t="s">
        <v>1498</v>
      </c>
      <c r="D5" s="1185"/>
      <c r="E5" s="1185"/>
      <c r="F5" s="1185"/>
      <c r="G5" s="1185"/>
      <c r="H5" s="1185"/>
      <c r="I5" s="1185"/>
      <c r="J5" s="1185"/>
      <c r="K5" s="1185"/>
      <c r="L5" s="1185"/>
      <c r="M5" s="1186"/>
    </row>
    <row r="6" spans="1:13" ht="15.75" customHeight="1">
      <c r="A6" s="1241"/>
      <c r="B6" s="382" t="s">
        <v>900</v>
      </c>
      <c r="C6" s="1686" t="s">
        <v>1499</v>
      </c>
      <c r="D6" s="1185"/>
      <c r="E6" s="1185"/>
      <c r="F6" s="1185"/>
      <c r="G6" s="1185"/>
      <c r="H6" s="1185"/>
      <c r="I6" s="1185"/>
      <c r="J6" s="1185"/>
      <c r="K6" s="1185"/>
      <c r="L6" s="1185"/>
      <c r="M6" s="1186"/>
    </row>
    <row r="7" spans="1:13" ht="15.75" customHeight="1">
      <c r="A7" s="1241"/>
      <c r="B7" s="235" t="s">
        <v>902</v>
      </c>
      <c r="C7" s="1305" t="s">
        <v>35</v>
      </c>
      <c r="D7" s="1234"/>
      <c r="E7" s="1306"/>
      <c r="F7" s="1183"/>
      <c r="G7" s="1234"/>
      <c r="H7" s="370" t="s">
        <v>297</v>
      </c>
      <c r="I7" s="1250" t="s">
        <v>376</v>
      </c>
      <c r="J7" s="1180"/>
      <c r="K7" s="1180"/>
      <c r="L7" s="1180"/>
      <c r="M7" s="1180"/>
    </row>
    <row r="8" spans="1:13" ht="15.75" customHeight="1">
      <c r="A8" s="1241"/>
      <c r="B8" s="1308" t="s">
        <v>903</v>
      </c>
      <c r="C8" s="369"/>
      <c r="D8" s="371"/>
      <c r="E8" s="371"/>
      <c r="F8" s="371"/>
      <c r="G8" s="371"/>
      <c r="H8" s="371"/>
      <c r="I8" s="371"/>
      <c r="J8" s="371"/>
      <c r="K8" s="371"/>
      <c r="L8" s="371"/>
      <c r="M8" s="372"/>
    </row>
    <row r="9" spans="1:13" ht="15.75" customHeight="1">
      <c r="A9" s="1241"/>
      <c r="B9" s="1241"/>
      <c r="C9" s="1250" t="s">
        <v>863</v>
      </c>
      <c r="D9" s="1180"/>
      <c r="E9" s="140"/>
      <c r="F9" s="1253"/>
      <c r="G9" s="1180"/>
      <c r="H9" s="140"/>
      <c r="I9" s="1251"/>
      <c r="J9" s="1252"/>
      <c r="K9" s="140"/>
      <c r="L9" s="1251"/>
      <c r="M9" s="1260"/>
    </row>
    <row r="10" spans="1:13" ht="15.75" customHeight="1">
      <c r="A10" s="1241"/>
      <c r="B10" s="1309"/>
      <c r="C10" s="1250" t="s">
        <v>1058</v>
      </c>
      <c r="D10" s="1180"/>
      <c r="E10" s="375"/>
      <c r="F10" s="1253" t="s">
        <v>1058</v>
      </c>
      <c r="G10" s="1180"/>
      <c r="H10" s="375"/>
      <c r="I10" s="1253"/>
      <c r="J10" s="1180"/>
      <c r="K10" s="375"/>
      <c r="L10" s="1253"/>
      <c r="M10" s="1181"/>
    </row>
    <row r="11" spans="1:13" ht="15.75" customHeight="1">
      <c r="A11" s="1241"/>
      <c r="B11" s="455" t="s">
        <v>905</v>
      </c>
      <c r="C11" s="1300" t="s">
        <v>1801</v>
      </c>
      <c r="D11" s="1180"/>
      <c r="E11" s="1180"/>
      <c r="F11" s="1180"/>
      <c r="G11" s="1180"/>
      <c r="H11" s="1180"/>
      <c r="I11" s="1180"/>
      <c r="J11" s="1180"/>
      <c r="K11" s="1180"/>
      <c r="L11" s="1180"/>
      <c r="M11" s="1181"/>
    </row>
    <row r="12" spans="1:13" ht="15.75" customHeight="1">
      <c r="A12" s="1241"/>
      <c r="B12" s="455" t="s">
        <v>985</v>
      </c>
      <c r="C12" s="1399" t="s">
        <v>1802</v>
      </c>
      <c r="D12" s="1175"/>
      <c r="E12" s="1175"/>
      <c r="F12" s="1175"/>
      <c r="G12" s="1175"/>
      <c r="H12" s="1175"/>
      <c r="I12" s="1175"/>
      <c r="J12" s="1175"/>
      <c r="K12" s="1175"/>
      <c r="L12" s="1175"/>
      <c r="M12" s="1188"/>
    </row>
    <row r="13" spans="1:13" ht="15.75" customHeight="1">
      <c r="A13" s="1241"/>
      <c r="B13" s="455" t="s">
        <v>987</v>
      </c>
      <c r="C13" s="1312" t="s">
        <v>1803</v>
      </c>
      <c r="D13" s="1175"/>
      <c r="E13" s="1175"/>
      <c r="F13" s="1175"/>
      <c r="G13" s="1175"/>
      <c r="H13" s="1175"/>
      <c r="I13" s="1175"/>
      <c r="J13" s="1175"/>
      <c r="K13" s="1175"/>
      <c r="L13" s="1175"/>
      <c r="M13" s="1188"/>
    </row>
    <row r="14" spans="1:13" ht="15.75" customHeight="1">
      <c r="A14" s="1241"/>
      <c r="B14" s="1308" t="s">
        <v>989</v>
      </c>
      <c r="C14" s="1257" t="s">
        <v>72</v>
      </c>
      <c r="D14" s="1188"/>
      <c r="E14" s="377" t="s">
        <v>108</v>
      </c>
      <c r="F14" s="1297" t="s">
        <v>1804</v>
      </c>
      <c r="G14" s="1175"/>
      <c r="H14" s="1175"/>
      <c r="I14" s="1175"/>
      <c r="J14" s="1175"/>
      <c r="K14" s="1175"/>
      <c r="L14" s="1175"/>
      <c r="M14" s="1188"/>
    </row>
    <row r="15" spans="1:13" ht="15.75" customHeight="1">
      <c r="A15" s="1241"/>
      <c r="B15" s="1241"/>
      <c r="C15" s="1258"/>
      <c r="D15" s="1175"/>
      <c r="E15" s="1175"/>
      <c r="F15" s="1175"/>
      <c r="G15" s="1175"/>
      <c r="H15" s="1175"/>
      <c r="I15" s="1175"/>
      <c r="J15" s="1175"/>
      <c r="K15" s="1175"/>
      <c r="L15" s="1175"/>
      <c r="M15" s="1188"/>
    </row>
    <row r="16" spans="1:13" ht="15.75" customHeight="1">
      <c r="A16" s="1240" t="s">
        <v>238</v>
      </c>
      <c r="B16" s="455" t="s">
        <v>282</v>
      </c>
      <c r="C16" s="1297" t="s">
        <v>1792</v>
      </c>
      <c r="D16" s="1175"/>
      <c r="E16" s="1175"/>
      <c r="F16" s="1175"/>
      <c r="G16" s="1175"/>
      <c r="H16" s="1175"/>
      <c r="I16" s="1175"/>
      <c r="J16" s="1175"/>
      <c r="K16" s="1175"/>
      <c r="L16" s="1175"/>
      <c r="M16" s="1188"/>
    </row>
    <row r="17" spans="1:13" ht="15.75" customHeight="1">
      <c r="A17" s="1241"/>
      <c r="B17" s="455" t="s">
        <v>990</v>
      </c>
      <c r="C17" s="1307" t="s">
        <v>832</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68"/>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t="s">
        <v>918</v>
      </c>
      <c r="G22" s="342"/>
      <c r="H22" s="140"/>
      <c r="I22" s="342"/>
      <c r="J22" s="140"/>
      <c r="K22" s="342"/>
      <c r="L22" s="342"/>
      <c r="M22" s="374"/>
    </row>
    <row r="23" spans="1:13" ht="15.75" customHeight="1">
      <c r="A23" s="1241"/>
      <c r="B23" s="1241"/>
      <c r="C23" s="340" t="s">
        <v>105</v>
      </c>
      <c r="D23" s="68"/>
      <c r="E23" s="342" t="s">
        <v>919</v>
      </c>
      <c r="F23" s="140"/>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68" t="s">
        <v>992</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68" t="s">
        <v>509</v>
      </c>
      <c r="E30" s="140"/>
      <c r="F30" s="210" t="s">
        <v>930</v>
      </c>
      <c r="G30" s="68" t="s">
        <v>449</v>
      </c>
      <c r="H30" s="140"/>
      <c r="I30" s="210" t="s">
        <v>931</v>
      </c>
      <c r="J30" s="1312" t="s">
        <v>449</v>
      </c>
      <c r="K30" s="1188"/>
      <c r="L30" s="140"/>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604">
        <v>2023</v>
      </c>
      <c r="E33" s="386"/>
      <c r="F33" s="140" t="s">
        <v>935</v>
      </c>
      <c r="G33" s="605" t="s">
        <v>1280</v>
      </c>
      <c r="H33" s="386"/>
      <c r="I33" s="210"/>
      <c r="J33" s="386"/>
      <c r="K33" s="386"/>
      <c r="L33" s="140"/>
      <c r="M33" s="374"/>
    </row>
    <row r="34" spans="1:13" ht="15.75" customHeight="1">
      <c r="A34" s="1241"/>
      <c r="B34" s="1309"/>
      <c r="C34" s="379"/>
      <c r="D34" s="606"/>
      <c r="E34" s="386"/>
      <c r="F34" s="140"/>
      <c r="G34" s="386"/>
      <c r="H34" s="386"/>
      <c r="I34" s="140"/>
      <c r="J34" s="386"/>
      <c r="K34" s="386"/>
      <c r="L34" s="140"/>
      <c r="M34" s="374"/>
    </row>
    <row r="35" spans="1:13" ht="15.75" customHeight="1">
      <c r="A35" s="1241"/>
      <c r="B35" s="1308" t="s">
        <v>937</v>
      </c>
      <c r="C35" s="369"/>
      <c r="D35" s="371"/>
      <c r="E35" s="371"/>
      <c r="F35" s="371"/>
      <c r="G35" s="371"/>
      <c r="H35" s="371"/>
      <c r="I35" s="371"/>
      <c r="J35" s="371"/>
      <c r="K35" s="371"/>
      <c r="L35" s="371"/>
      <c r="M35" s="864"/>
    </row>
    <row r="36" spans="1:13" ht="15.75" customHeight="1">
      <c r="A36" s="1241"/>
      <c r="B36" s="1241"/>
      <c r="C36" s="340"/>
      <c r="D36" s="140" t="s">
        <v>938</v>
      </c>
      <c r="E36" s="140"/>
      <c r="F36" s="140" t="s">
        <v>939</v>
      </c>
      <c r="G36" s="140"/>
      <c r="H36" s="140" t="s">
        <v>957</v>
      </c>
      <c r="I36" s="140"/>
      <c r="J36" s="140"/>
      <c r="K36" s="140"/>
      <c r="L36" s="140"/>
      <c r="M36" s="374"/>
    </row>
    <row r="37" spans="1:13" ht="15.75" customHeight="1">
      <c r="A37" s="1241"/>
      <c r="B37" s="1241"/>
      <c r="C37" s="340"/>
      <c r="D37" s="694">
        <v>0.2</v>
      </c>
      <c r="E37" s="391">
        <v>2023</v>
      </c>
      <c r="F37" s="694">
        <v>1</v>
      </c>
      <c r="G37" s="391">
        <v>2024</v>
      </c>
      <c r="H37" s="1443">
        <v>1</v>
      </c>
      <c r="I37" s="1188"/>
      <c r="J37" s="394"/>
      <c r="K37" s="140"/>
      <c r="L37" s="394"/>
      <c r="M37" s="374"/>
    </row>
    <row r="38" spans="1:13" ht="15.75" customHeight="1">
      <c r="A38" s="1241"/>
      <c r="B38" s="1241"/>
      <c r="C38" s="340"/>
      <c r="D38" s="140"/>
      <c r="E38" s="140"/>
      <c r="F38" s="140"/>
      <c r="G38" s="140"/>
      <c r="H38" s="140"/>
      <c r="I38" s="140"/>
      <c r="J38" s="140"/>
      <c r="K38" s="140"/>
      <c r="L38" s="140"/>
      <c r="M38" s="374"/>
    </row>
    <row r="39" spans="1:13" ht="15.75" customHeight="1">
      <c r="A39" s="1241"/>
      <c r="B39" s="1241"/>
      <c r="C39" s="340"/>
      <c r="D39" s="394"/>
      <c r="E39" s="140"/>
      <c r="F39" s="394"/>
      <c r="G39" s="140"/>
      <c r="H39" s="394"/>
      <c r="I39" s="140"/>
      <c r="J39" s="394"/>
      <c r="K39" s="140"/>
      <c r="L39" s="394"/>
      <c r="M39" s="374"/>
    </row>
    <row r="40" spans="1:13" ht="15.75" customHeight="1">
      <c r="A40" s="1241"/>
      <c r="B40" s="1241"/>
      <c r="C40" s="340"/>
      <c r="D40" s="140"/>
      <c r="E40" s="140"/>
      <c r="F40" s="140"/>
      <c r="G40" s="140"/>
      <c r="H40" s="140"/>
      <c r="I40" s="140"/>
      <c r="J40" s="140"/>
      <c r="K40" s="140"/>
      <c r="L40" s="140"/>
      <c r="M40" s="374"/>
    </row>
    <row r="41" spans="1:13" ht="15.75" customHeight="1">
      <c r="A41" s="1241"/>
      <c r="B41" s="1241"/>
      <c r="C41" s="340"/>
      <c r="D41" s="394"/>
      <c r="E41" s="140"/>
      <c r="F41" s="394"/>
      <c r="G41" s="140"/>
      <c r="H41" s="394"/>
      <c r="I41" s="140"/>
      <c r="J41" s="394"/>
      <c r="K41" s="140"/>
      <c r="L41" s="394"/>
      <c r="M41" s="374"/>
    </row>
    <row r="42" spans="1:13" ht="15.75" customHeight="1">
      <c r="A42" s="1241"/>
      <c r="B42" s="1241"/>
      <c r="C42" s="340"/>
      <c r="D42" s="362"/>
      <c r="E42" s="140"/>
      <c r="F42" s="362"/>
      <c r="G42" s="140"/>
      <c r="H42" s="394"/>
      <c r="I42" s="140"/>
      <c r="J42" s="394"/>
      <c r="K42" s="140"/>
      <c r="L42" s="394"/>
      <c r="M42" s="374"/>
    </row>
    <row r="43" spans="1:13" ht="15.75" customHeight="1">
      <c r="A43" s="1241"/>
      <c r="B43" s="1241"/>
      <c r="C43" s="340"/>
      <c r="D43" s="394"/>
      <c r="E43" s="140"/>
      <c r="F43" s="1263"/>
      <c r="G43" s="1252"/>
      <c r="H43" s="1264"/>
      <c r="I43" s="1252"/>
      <c r="J43" s="394"/>
      <c r="K43" s="140"/>
      <c r="L43" s="394"/>
      <c r="M43" s="374"/>
    </row>
    <row r="44" spans="1:13" ht="15.75" customHeight="1">
      <c r="A44" s="1241"/>
      <c r="B44" s="1241"/>
      <c r="C44" s="379"/>
      <c r="D44" s="362"/>
      <c r="E44" s="140"/>
      <c r="F44" s="362"/>
      <c r="G44" s="140"/>
      <c r="H44" s="394"/>
      <c r="I44" s="140"/>
      <c r="J44" s="394"/>
      <c r="K44" s="140"/>
      <c r="L44" s="394"/>
      <c r="M44" s="374"/>
    </row>
    <row r="45" spans="1:13" ht="18" customHeight="1">
      <c r="A45" s="1241"/>
      <c r="B45" s="1308" t="s">
        <v>958</v>
      </c>
      <c r="C45" s="369"/>
      <c r="D45" s="371"/>
      <c r="E45" s="371"/>
      <c r="F45" s="371"/>
      <c r="G45" s="371"/>
      <c r="H45" s="371"/>
      <c r="I45" s="371"/>
      <c r="J45" s="371"/>
      <c r="K45" s="371"/>
      <c r="L45" s="371"/>
      <c r="M45" s="372"/>
    </row>
    <row r="46" spans="1:13" ht="15.75" customHeight="1">
      <c r="A46" s="1241"/>
      <c r="B46" s="1241"/>
      <c r="C46" s="379"/>
      <c r="D46" s="365" t="s">
        <v>93</v>
      </c>
      <c r="E46" s="365" t="s">
        <v>95</v>
      </c>
      <c r="F46" s="1298" t="s">
        <v>959</v>
      </c>
      <c r="G46" s="1266"/>
      <c r="H46" s="1183"/>
      <c r="I46" s="1183"/>
      <c r="J46" s="1234"/>
      <c r="K46" s="333" t="s">
        <v>960</v>
      </c>
      <c r="L46" s="1255"/>
      <c r="M46" s="1234"/>
    </row>
    <row r="47" spans="1:13" ht="15.75" customHeight="1">
      <c r="A47" s="1241"/>
      <c r="B47" s="1241"/>
      <c r="C47" s="379"/>
      <c r="D47" s="68"/>
      <c r="E47" s="68" t="s">
        <v>918</v>
      </c>
      <c r="F47" s="1252"/>
      <c r="G47" s="1235"/>
      <c r="H47" s="1180"/>
      <c r="I47" s="1180"/>
      <c r="J47" s="1181"/>
      <c r="K47" s="140"/>
      <c r="L47" s="1235"/>
      <c r="M47" s="1181"/>
    </row>
    <row r="48" spans="1:13" ht="15.75" customHeight="1">
      <c r="A48" s="1241"/>
      <c r="B48" s="1309"/>
      <c r="C48" s="387"/>
      <c r="D48" s="375"/>
      <c r="E48" s="375"/>
      <c r="F48" s="375"/>
      <c r="G48" s="375"/>
      <c r="H48" s="375"/>
      <c r="I48" s="375"/>
      <c r="J48" s="375"/>
      <c r="K48" s="375"/>
      <c r="L48" s="375"/>
      <c r="M48" s="376"/>
    </row>
    <row r="49" spans="1:13" ht="15.75" customHeight="1">
      <c r="A49" s="1241"/>
      <c r="B49" s="455" t="s">
        <v>961</v>
      </c>
      <c r="C49" s="1300" t="s">
        <v>1805</v>
      </c>
      <c r="D49" s="1180"/>
      <c r="E49" s="1180"/>
      <c r="F49" s="1180"/>
      <c r="G49" s="1180"/>
      <c r="H49" s="1180"/>
      <c r="I49" s="1180"/>
      <c r="J49" s="1180"/>
      <c r="K49" s="1180"/>
      <c r="L49" s="1180"/>
      <c r="M49" s="1181"/>
    </row>
    <row r="50" spans="1:13" ht="15.75" customHeight="1">
      <c r="A50" s="1241"/>
      <c r="B50" s="455" t="s">
        <v>996</v>
      </c>
      <c r="C50" s="1297" t="s">
        <v>1806</v>
      </c>
      <c r="D50" s="1175"/>
      <c r="E50" s="1175"/>
      <c r="F50" s="1175"/>
      <c r="G50" s="1175"/>
      <c r="H50" s="1175"/>
      <c r="I50" s="1175"/>
      <c r="J50" s="1175"/>
      <c r="K50" s="1175"/>
      <c r="L50" s="1175"/>
      <c r="M50" s="1188"/>
    </row>
    <row r="51" spans="1:13" ht="15.75" customHeight="1">
      <c r="A51" s="1241"/>
      <c r="B51" s="455" t="s">
        <v>965</v>
      </c>
      <c r="C51" s="1297">
        <v>30</v>
      </c>
      <c r="D51" s="1175"/>
      <c r="E51" s="1175"/>
      <c r="F51" s="1175"/>
      <c r="G51" s="1175"/>
      <c r="H51" s="1175"/>
      <c r="I51" s="1175"/>
      <c r="J51" s="1175"/>
      <c r="K51" s="1175"/>
      <c r="L51" s="1175"/>
      <c r="M51" s="1188"/>
    </row>
    <row r="52" spans="1:13" ht="15.75" customHeight="1">
      <c r="A52" s="1241"/>
      <c r="B52" s="455" t="s">
        <v>966</v>
      </c>
      <c r="C52" s="1297" t="s">
        <v>449</v>
      </c>
      <c r="D52" s="1175"/>
      <c r="E52" s="1175"/>
      <c r="F52" s="1175"/>
      <c r="G52" s="1175"/>
      <c r="H52" s="1175"/>
      <c r="I52" s="1175"/>
      <c r="J52" s="1175"/>
      <c r="K52" s="1175"/>
      <c r="L52" s="1175"/>
      <c r="M52" s="1188"/>
    </row>
    <row r="53" spans="1:13" ht="15.75" customHeight="1">
      <c r="A53" s="1242" t="s">
        <v>250</v>
      </c>
      <c r="B53" s="290" t="s">
        <v>968</v>
      </c>
      <c r="C53" s="1297" t="s">
        <v>378</v>
      </c>
      <c r="D53" s="1175"/>
      <c r="E53" s="1175"/>
      <c r="F53" s="1175"/>
      <c r="G53" s="1175"/>
      <c r="H53" s="1175"/>
      <c r="I53" s="1175"/>
      <c r="J53" s="1175"/>
      <c r="K53" s="1175"/>
      <c r="L53" s="1175"/>
      <c r="M53" s="1188"/>
    </row>
    <row r="54" spans="1:13" ht="15.75" customHeight="1">
      <c r="A54" s="1241"/>
      <c r="B54" s="290" t="s">
        <v>969</v>
      </c>
      <c r="C54" s="1297" t="s">
        <v>970</v>
      </c>
      <c r="D54" s="1175"/>
      <c r="E54" s="1175"/>
      <c r="F54" s="1175"/>
      <c r="G54" s="1175"/>
      <c r="H54" s="1175"/>
      <c r="I54" s="1175"/>
      <c r="J54" s="1175"/>
      <c r="K54" s="1175"/>
      <c r="L54" s="1175"/>
      <c r="M54" s="1188"/>
    </row>
    <row r="55" spans="1:13" ht="15.75" customHeight="1">
      <c r="A55" s="1241"/>
      <c r="B55" s="290" t="s">
        <v>971</v>
      </c>
      <c r="C55" s="1297" t="s">
        <v>60</v>
      </c>
      <c r="D55" s="1175"/>
      <c r="E55" s="1175"/>
      <c r="F55" s="1175"/>
      <c r="G55" s="1175"/>
      <c r="H55" s="1175"/>
      <c r="I55" s="1175"/>
      <c r="J55" s="1175"/>
      <c r="K55" s="1175"/>
      <c r="L55" s="1175"/>
      <c r="M55" s="1188"/>
    </row>
    <row r="56" spans="1:13" ht="15.75" customHeight="1">
      <c r="A56" s="1241"/>
      <c r="B56" s="607" t="s">
        <v>972</v>
      </c>
      <c r="C56" s="1297" t="s">
        <v>377</v>
      </c>
      <c r="D56" s="1175"/>
      <c r="E56" s="1175"/>
      <c r="F56" s="1175"/>
      <c r="G56" s="1175"/>
      <c r="H56" s="1175"/>
      <c r="I56" s="1175"/>
      <c r="J56" s="1175"/>
      <c r="K56" s="1175"/>
      <c r="L56" s="1175"/>
      <c r="M56" s="1188"/>
    </row>
    <row r="57" spans="1:13" ht="15.75" customHeight="1">
      <c r="A57" s="1241"/>
      <c r="B57" s="290" t="s">
        <v>973</v>
      </c>
      <c r="C57" s="1311" t="s">
        <v>380</v>
      </c>
      <c r="D57" s="1175"/>
      <c r="E57" s="1175"/>
      <c r="F57" s="1175"/>
      <c r="G57" s="1175"/>
      <c r="H57" s="1175"/>
      <c r="I57" s="1175"/>
      <c r="J57" s="1175"/>
      <c r="K57" s="1175"/>
      <c r="L57" s="1175"/>
      <c r="M57" s="1188"/>
    </row>
    <row r="58" spans="1:13" ht="15.75" customHeight="1">
      <c r="A58" s="1243"/>
      <c r="B58" s="290" t="s">
        <v>974</v>
      </c>
      <c r="C58" s="1297" t="s">
        <v>975</v>
      </c>
      <c r="D58" s="1175"/>
      <c r="E58" s="1175"/>
      <c r="F58" s="1175"/>
      <c r="G58" s="1175"/>
      <c r="H58" s="1175"/>
      <c r="I58" s="1175"/>
      <c r="J58" s="1175"/>
      <c r="K58" s="1175"/>
      <c r="L58" s="1175"/>
      <c r="M58" s="1188"/>
    </row>
    <row r="59" spans="1:13" ht="15.75" customHeight="1">
      <c r="A59" s="1242" t="s">
        <v>976</v>
      </c>
      <c r="B59" s="240" t="s">
        <v>977</v>
      </c>
      <c r="C59" s="1398" t="s">
        <v>1038</v>
      </c>
      <c r="D59" s="1175"/>
      <c r="E59" s="1175"/>
      <c r="F59" s="1175"/>
      <c r="G59" s="1175"/>
      <c r="H59" s="1175"/>
      <c r="I59" s="1175"/>
      <c r="J59" s="1175"/>
      <c r="K59" s="1175"/>
      <c r="L59" s="1175"/>
      <c r="M59" s="1188"/>
    </row>
    <row r="60" spans="1:13" ht="30" customHeight="1">
      <c r="A60" s="1241"/>
      <c r="B60" s="240" t="s">
        <v>979</v>
      </c>
      <c r="C60" s="1398" t="s">
        <v>980</v>
      </c>
      <c r="D60" s="1175"/>
      <c r="E60" s="1175"/>
      <c r="F60" s="1175"/>
      <c r="G60" s="1175"/>
      <c r="H60" s="1175"/>
      <c r="I60" s="1175"/>
      <c r="J60" s="1175"/>
      <c r="K60" s="1175"/>
      <c r="L60" s="1175"/>
      <c r="M60" s="1188"/>
    </row>
    <row r="61" spans="1:13" ht="30" customHeight="1">
      <c r="A61" s="1241"/>
      <c r="B61" s="608" t="s">
        <v>297</v>
      </c>
      <c r="C61" s="1398" t="s">
        <v>376</v>
      </c>
      <c r="D61" s="1175"/>
      <c r="E61" s="1175"/>
      <c r="F61" s="1175"/>
      <c r="G61" s="1175"/>
      <c r="H61" s="1175"/>
      <c r="I61" s="1175"/>
      <c r="J61" s="1175"/>
      <c r="K61" s="1175"/>
      <c r="L61" s="1175"/>
      <c r="M61" s="1188"/>
    </row>
    <row r="62" spans="1:13" ht="15.75" customHeight="1">
      <c r="A62" s="288" t="s">
        <v>254</v>
      </c>
      <c r="B62" s="289"/>
      <c r="C62" s="1270"/>
      <c r="D62" s="1175"/>
      <c r="E62" s="1175"/>
      <c r="F62" s="1175"/>
      <c r="G62" s="1175"/>
      <c r="H62" s="1175"/>
      <c r="I62" s="1175"/>
      <c r="J62" s="1175"/>
      <c r="K62" s="1175"/>
      <c r="L62" s="1175"/>
      <c r="M62" s="1188"/>
    </row>
  </sheetData>
  <mergeCells count="57">
    <mergeCell ref="A53:A58"/>
    <mergeCell ref="A59:A61"/>
    <mergeCell ref="A2:A15"/>
    <mergeCell ref="B8:B10"/>
    <mergeCell ref="B14:B15"/>
    <mergeCell ref="A16:A52"/>
    <mergeCell ref="B18:B24"/>
    <mergeCell ref="B25:B28"/>
    <mergeCell ref="B32:B34"/>
    <mergeCell ref="J30:K30"/>
    <mergeCell ref="H37:I37"/>
    <mergeCell ref="F43:G43"/>
    <mergeCell ref="H43:I43"/>
    <mergeCell ref="F46:F47"/>
    <mergeCell ref="F10:G10"/>
    <mergeCell ref="C16:M16"/>
    <mergeCell ref="C17:M17"/>
    <mergeCell ref="L10:M10"/>
    <mergeCell ref="C11:M11"/>
    <mergeCell ref="C12:M12"/>
    <mergeCell ref="C13:M13"/>
    <mergeCell ref="C14:D14"/>
    <mergeCell ref="F14:M14"/>
    <mergeCell ref="C15:M15"/>
    <mergeCell ref="I10:J10"/>
    <mergeCell ref="C50:M50"/>
    <mergeCell ref="C51:M51"/>
    <mergeCell ref="C2:M2"/>
    <mergeCell ref="C3:M3"/>
    <mergeCell ref="F4:G4"/>
    <mergeCell ref="I4:M4"/>
    <mergeCell ref="C5:M5"/>
    <mergeCell ref="C6:M6"/>
    <mergeCell ref="I7:M7"/>
    <mergeCell ref="C7:D7"/>
    <mergeCell ref="E7:G7"/>
    <mergeCell ref="C9:D9"/>
    <mergeCell ref="F9:G9"/>
    <mergeCell ref="L9:M9"/>
    <mergeCell ref="I9:J9"/>
    <mergeCell ref="C10:D10"/>
    <mergeCell ref="C52:M52"/>
    <mergeCell ref="C53:M53"/>
    <mergeCell ref="C61:M61"/>
    <mergeCell ref="C62:M62"/>
    <mergeCell ref="B35:B44"/>
    <mergeCell ref="B45:B48"/>
    <mergeCell ref="C56:M56"/>
    <mergeCell ref="C57:M57"/>
    <mergeCell ref="C58:M58"/>
    <mergeCell ref="C59:M59"/>
    <mergeCell ref="C60:M60"/>
    <mergeCell ref="C54:M54"/>
    <mergeCell ref="C55:M55"/>
    <mergeCell ref="G46:J47"/>
    <mergeCell ref="L46:M47"/>
    <mergeCell ref="C49:M49"/>
  </mergeCells>
  <hyperlinks>
    <hyperlink ref="B2" location="'Plan de acción'!A1" display="Nombre del indicador" xr:uid="{00000000-0004-0000-5100-000000000000}"/>
    <hyperlink ref="C57" r:id="rId1" xr:uid="{00000000-0004-0000-51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5100-000000000000}">
          <x14:formula1>
            <xm:f>Desplegables!$I$4:$I$18</xm:f>
          </x14:formula1>
          <xm:sqref>C7</xm:sqref>
        </x14:dataValidation>
        <x14:dataValidation type="list" allowBlank="1" showErrorMessage="1" xr:uid="{00000000-0002-0000-5100-000001000000}">
          <x14:formula1>
            <xm:f>Desplegables!$L$24:$L$39</xm:f>
          </x14:formula1>
          <xm:sqref>C14</xm:sqref>
        </x14:dataValidation>
        <x14:dataValidation type="list" allowBlank="1" showErrorMessage="1" xr:uid="{00000000-0002-0000-5100-000002000000}">
          <x14:formula1>
            <xm:f>Desplegables!$B$45:$B$46</xm:f>
          </x14:formula1>
          <xm:sqref>C4</xm:sqref>
        </x14:dataValidation>
        <x14:dataValidation type="list" allowBlank="1" showErrorMessage="1" xr:uid="{00000000-0002-0000-5100-000003000000}">
          <x14:formula1>
            <xm:f>Desplegables!$B$50:$B$52</xm:f>
          </x14:formula1>
          <xm:sqref>G46</xm:sqref>
        </x14:dataValidation>
      </x14:dataValidation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0070C0"/>
  </sheetPr>
  <dimension ref="A1:M5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1807</v>
      </c>
      <c r="C1" s="230"/>
      <c r="D1" s="230"/>
      <c r="E1" s="230"/>
      <c r="F1" s="230"/>
      <c r="G1" s="230"/>
      <c r="H1" s="230"/>
      <c r="I1" s="230"/>
      <c r="J1" s="230"/>
      <c r="K1" s="230"/>
      <c r="L1" s="230"/>
      <c r="M1" s="231"/>
    </row>
    <row r="2" spans="1:13" ht="15.75" customHeight="1">
      <c r="A2" s="1242" t="s">
        <v>890</v>
      </c>
      <c r="B2" s="233" t="s">
        <v>891</v>
      </c>
      <c r="C2" s="1686" t="s">
        <v>834</v>
      </c>
      <c r="D2" s="1185"/>
      <c r="E2" s="1185"/>
      <c r="F2" s="1185"/>
      <c r="G2" s="1185"/>
      <c r="H2" s="1185"/>
      <c r="I2" s="1185"/>
      <c r="J2" s="1185"/>
      <c r="K2" s="1185"/>
      <c r="L2" s="1185"/>
      <c r="M2" s="1186"/>
    </row>
    <row r="3" spans="1:13" ht="31.5" customHeight="1">
      <c r="A3" s="1241"/>
      <c r="B3" s="866" t="s">
        <v>982</v>
      </c>
      <c r="C3" s="1686" t="s">
        <v>1275</v>
      </c>
      <c r="D3" s="1185"/>
      <c r="E3" s="1185"/>
      <c r="F3" s="1185"/>
      <c r="G3" s="1185"/>
      <c r="H3" s="1185"/>
      <c r="I3" s="1185"/>
      <c r="J3" s="1185"/>
      <c r="K3" s="1185"/>
      <c r="L3" s="1185"/>
      <c r="M3" s="1186"/>
    </row>
    <row r="4" spans="1:13" ht="15.75" customHeight="1">
      <c r="A4" s="1241"/>
      <c r="B4" s="866" t="s">
        <v>293</v>
      </c>
      <c r="C4" s="693" t="s">
        <v>93</v>
      </c>
      <c r="D4" s="865" t="s">
        <v>1489</v>
      </c>
      <c r="E4" s="692"/>
      <c r="F4" s="1683" t="s">
        <v>294</v>
      </c>
      <c r="G4" s="1186"/>
      <c r="H4" s="849">
        <v>27</v>
      </c>
      <c r="I4" s="1684" t="s">
        <v>1402</v>
      </c>
      <c r="J4" s="1185"/>
      <c r="K4" s="1185"/>
      <c r="L4" s="1185"/>
      <c r="M4" s="1186"/>
    </row>
    <row r="5" spans="1:13" ht="15.75" customHeight="1">
      <c r="A5" s="1241"/>
      <c r="B5" s="866" t="s">
        <v>898</v>
      </c>
      <c r="C5" s="1695" t="s">
        <v>1498</v>
      </c>
      <c r="D5" s="1185"/>
      <c r="E5" s="1185"/>
      <c r="F5" s="1185"/>
      <c r="G5" s="1185"/>
      <c r="H5" s="1185"/>
      <c r="I5" s="1185"/>
      <c r="J5" s="1185"/>
      <c r="K5" s="1185"/>
      <c r="L5" s="1185"/>
      <c r="M5" s="1186"/>
    </row>
    <row r="6" spans="1:13" ht="15.75" customHeight="1">
      <c r="A6" s="1241"/>
      <c r="B6" s="866" t="s">
        <v>900</v>
      </c>
      <c r="C6" s="1696" t="s">
        <v>1499</v>
      </c>
      <c r="D6" s="1185"/>
      <c r="E6" s="1185"/>
      <c r="F6" s="1185"/>
      <c r="G6" s="1185"/>
      <c r="H6" s="1185"/>
      <c r="I6" s="1185"/>
      <c r="J6" s="1185"/>
      <c r="K6" s="1185"/>
      <c r="L6" s="1185"/>
      <c r="M6" s="1186"/>
    </row>
    <row r="7" spans="1:13" ht="15.75" customHeight="1">
      <c r="A7" s="1241"/>
      <c r="B7" s="866" t="s">
        <v>902</v>
      </c>
      <c r="C7" s="1695" t="s">
        <v>35</v>
      </c>
      <c r="D7" s="1185"/>
      <c r="E7" s="1185"/>
      <c r="F7" s="1185"/>
      <c r="G7" s="1697"/>
      <c r="H7" s="867" t="s">
        <v>297</v>
      </c>
      <c r="I7" s="1685" t="s">
        <v>1808</v>
      </c>
      <c r="J7" s="1185"/>
      <c r="K7" s="1185"/>
      <c r="L7" s="1185"/>
      <c r="M7" s="1186"/>
    </row>
    <row r="8" spans="1:13" ht="15.75" customHeight="1">
      <c r="A8" s="1241"/>
      <c r="B8" s="1700" t="s">
        <v>903</v>
      </c>
      <c r="C8" s="1702" t="s">
        <v>1809</v>
      </c>
      <c r="D8" s="1367"/>
      <c r="E8" s="868"/>
      <c r="F8" s="1702" t="s">
        <v>38</v>
      </c>
      <c r="G8" s="1367"/>
      <c r="H8" s="1367"/>
      <c r="I8" s="1367"/>
      <c r="J8" s="868"/>
      <c r="K8" s="868"/>
      <c r="L8" s="868"/>
      <c r="M8" s="869"/>
    </row>
    <row r="9" spans="1:13" ht="15.75" customHeight="1">
      <c r="A9" s="1241"/>
      <c r="B9" s="1701"/>
      <c r="C9" s="1703" t="s">
        <v>1058</v>
      </c>
      <c r="D9" s="1333"/>
      <c r="E9" s="870"/>
      <c r="F9" s="870"/>
      <c r="G9" s="1703" t="s">
        <v>1058</v>
      </c>
      <c r="H9" s="1333"/>
      <c r="I9" s="689"/>
      <c r="J9" s="689"/>
      <c r="K9" s="689"/>
      <c r="L9" s="689"/>
      <c r="M9" s="871"/>
    </row>
    <row r="10" spans="1:13" ht="51.75" customHeight="1">
      <c r="A10" s="1241"/>
      <c r="B10" s="866" t="s">
        <v>905</v>
      </c>
      <c r="C10" s="1698" t="s">
        <v>1810</v>
      </c>
      <c r="D10" s="1367"/>
      <c r="E10" s="1367"/>
      <c r="F10" s="1367"/>
      <c r="G10" s="1367"/>
      <c r="H10" s="1367"/>
      <c r="I10" s="1367"/>
      <c r="J10" s="1367"/>
      <c r="K10" s="1367"/>
      <c r="L10" s="1367"/>
      <c r="M10" s="1368"/>
    </row>
    <row r="11" spans="1:13" ht="169.5" customHeight="1">
      <c r="A11" s="1241"/>
      <c r="B11" s="262" t="s">
        <v>985</v>
      </c>
      <c r="C11" s="1399" t="s">
        <v>1811</v>
      </c>
      <c r="D11" s="1175"/>
      <c r="E11" s="1175"/>
      <c r="F11" s="1175"/>
      <c r="G11" s="1175"/>
      <c r="H11" s="1175"/>
      <c r="I11" s="1175"/>
      <c r="J11" s="1175"/>
      <c r="K11" s="1175"/>
      <c r="L11" s="1175"/>
      <c r="M11" s="1322"/>
    </row>
    <row r="12" spans="1:13" ht="15.75" customHeight="1">
      <c r="A12" s="1241"/>
      <c r="B12" s="866" t="s">
        <v>987</v>
      </c>
      <c r="C12" s="1382" t="s">
        <v>1812</v>
      </c>
      <c r="D12" s="1252"/>
      <c r="E12" s="1252"/>
      <c r="F12" s="1252"/>
      <c r="G12" s="1252"/>
      <c r="H12" s="1252"/>
      <c r="I12" s="1252"/>
      <c r="J12" s="1252"/>
      <c r="K12" s="1252"/>
      <c r="L12" s="1252"/>
      <c r="M12" s="1273"/>
    </row>
    <row r="13" spans="1:13" ht="15.75" customHeight="1">
      <c r="A13" s="1241"/>
      <c r="B13" s="872" t="s">
        <v>989</v>
      </c>
      <c r="C13" s="1257" t="s">
        <v>69</v>
      </c>
      <c r="D13" s="1188"/>
      <c r="E13" s="863" t="s">
        <v>108</v>
      </c>
      <c r="F13" s="1297" t="s">
        <v>1813</v>
      </c>
      <c r="G13" s="1175"/>
      <c r="H13" s="1175"/>
      <c r="I13" s="1175"/>
      <c r="J13" s="1175"/>
      <c r="K13" s="1175"/>
      <c r="L13" s="1175"/>
      <c r="M13" s="1322"/>
    </row>
    <row r="14" spans="1:13" ht="15.75" customHeight="1">
      <c r="A14" s="1699" t="s">
        <v>238</v>
      </c>
      <c r="B14" s="866" t="s">
        <v>282</v>
      </c>
      <c r="C14" s="1319" t="s">
        <v>838</v>
      </c>
      <c r="D14" s="1252"/>
      <c r="E14" s="1252"/>
      <c r="F14" s="1252"/>
      <c r="G14" s="1252"/>
      <c r="H14" s="1252"/>
      <c r="I14" s="1252"/>
      <c r="J14" s="1252"/>
      <c r="K14" s="1252"/>
      <c r="L14" s="1252"/>
      <c r="M14" s="1273"/>
    </row>
    <row r="15" spans="1:13" ht="15.75" customHeight="1">
      <c r="A15" s="1245"/>
      <c r="B15" s="866" t="s">
        <v>990</v>
      </c>
      <c r="C15" s="1297" t="s">
        <v>1814</v>
      </c>
      <c r="D15" s="1175"/>
      <c r="E15" s="1175"/>
      <c r="F15" s="1175"/>
      <c r="G15" s="1175"/>
      <c r="H15" s="1175"/>
      <c r="I15" s="1175"/>
      <c r="J15" s="1175"/>
      <c r="K15" s="1175"/>
      <c r="L15" s="1175"/>
      <c r="M15" s="1322"/>
    </row>
    <row r="16" spans="1:13" ht="15.75" customHeight="1">
      <c r="A16" s="1245"/>
      <c r="B16" s="1700" t="s">
        <v>908</v>
      </c>
      <c r="C16" s="1297" t="s">
        <v>909</v>
      </c>
      <c r="D16" s="1175"/>
      <c r="E16" s="1175"/>
      <c r="F16" s="1175"/>
      <c r="G16" s="1175"/>
      <c r="H16" s="1175"/>
      <c r="I16" s="1175"/>
      <c r="J16" s="1175"/>
      <c r="K16" s="1175"/>
      <c r="L16" s="1175"/>
      <c r="M16" s="1322"/>
    </row>
    <row r="17" spans="1:13" ht="15.75" customHeight="1">
      <c r="A17" s="1245"/>
      <c r="B17" s="1245"/>
      <c r="C17" s="379" t="s">
        <v>913</v>
      </c>
      <c r="D17" s="140"/>
      <c r="E17" s="140" t="s">
        <v>914</v>
      </c>
      <c r="F17" s="140"/>
      <c r="G17" s="140" t="s">
        <v>915</v>
      </c>
      <c r="H17" s="140"/>
      <c r="I17" s="140"/>
      <c r="J17" s="140"/>
      <c r="K17" s="140"/>
      <c r="L17" s="140"/>
      <c r="M17" s="308"/>
    </row>
    <row r="18" spans="1:13" ht="15.75" customHeight="1">
      <c r="A18" s="1245"/>
      <c r="B18" s="1245"/>
      <c r="C18" s="379" t="s">
        <v>916</v>
      </c>
      <c r="D18" s="140"/>
      <c r="E18" s="140" t="s">
        <v>917</v>
      </c>
      <c r="F18" s="140"/>
      <c r="G18" s="140"/>
      <c r="H18" s="140"/>
      <c r="I18" s="140"/>
      <c r="J18" s="140"/>
      <c r="K18" s="140"/>
      <c r="L18" s="140"/>
      <c r="M18" s="308"/>
    </row>
    <row r="19" spans="1:13" ht="15.75" customHeight="1">
      <c r="A19" s="1245"/>
      <c r="B19" s="1245"/>
      <c r="C19" s="340" t="s">
        <v>105</v>
      </c>
      <c r="D19" s="703" t="s">
        <v>918</v>
      </c>
      <c r="E19" s="342" t="s">
        <v>919</v>
      </c>
      <c r="F19" s="703" t="s">
        <v>1719</v>
      </c>
      <c r="G19" s="342"/>
      <c r="H19" s="703"/>
      <c r="I19" s="342"/>
      <c r="J19" s="703"/>
      <c r="K19" s="342"/>
      <c r="L19" s="342"/>
      <c r="M19" s="308"/>
    </row>
    <row r="20" spans="1:13" ht="15.75" customHeight="1">
      <c r="A20" s="1245"/>
      <c r="B20" s="1700" t="s">
        <v>921</v>
      </c>
      <c r="C20" s="873" t="s">
        <v>922</v>
      </c>
      <c r="D20" s="874"/>
      <c r="E20" s="875"/>
      <c r="F20" s="876" t="s">
        <v>923</v>
      </c>
      <c r="G20" s="875"/>
      <c r="H20" s="876"/>
      <c r="I20" s="875" t="s">
        <v>924</v>
      </c>
      <c r="J20" s="687" t="s">
        <v>992</v>
      </c>
      <c r="K20" s="875"/>
      <c r="L20" s="875"/>
      <c r="M20" s="688"/>
    </row>
    <row r="21" spans="1:13" ht="15.75" customHeight="1">
      <c r="A21" s="1245"/>
      <c r="B21" s="1245"/>
      <c r="C21" s="340" t="s">
        <v>925</v>
      </c>
      <c r="D21" s="68"/>
      <c r="E21" s="342"/>
      <c r="F21" s="68" t="s">
        <v>926</v>
      </c>
      <c r="G21" s="342"/>
      <c r="H21" s="140"/>
      <c r="I21" s="342"/>
      <c r="J21" s="140"/>
      <c r="K21" s="342"/>
      <c r="L21" s="342"/>
      <c r="M21" s="308"/>
    </row>
    <row r="22" spans="1:13" ht="15.75" customHeight="1">
      <c r="A22" s="1245"/>
      <c r="B22" s="1701"/>
      <c r="C22" s="877"/>
      <c r="D22" s="878"/>
      <c r="E22" s="879"/>
      <c r="F22" s="323"/>
      <c r="G22" s="323"/>
      <c r="H22" s="323"/>
      <c r="I22" s="323"/>
      <c r="J22" s="323"/>
      <c r="K22" s="323"/>
      <c r="L22" s="323"/>
      <c r="M22" s="322"/>
    </row>
    <row r="23" spans="1:13" ht="15.75" customHeight="1">
      <c r="A23" s="1245"/>
      <c r="B23" s="880" t="s">
        <v>928</v>
      </c>
      <c r="C23" s="379" t="s">
        <v>929</v>
      </c>
      <c r="D23" s="140"/>
      <c r="E23" s="140"/>
      <c r="F23" s="140" t="s">
        <v>930</v>
      </c>
      <c r="G23" s="140"/>
      <c r="H23" s="140"/>
      <c r="I23" s="140" t="s">
        <v>931</v>
      </c>
      <c r="J23" s="140"/>
      <c r="K23" s="140"/>
      <c r="L23" s="140"/>
      <c r="M23" s="308"/>
    </row>
    <row r="24" spans="1:13" ht="15.75" customHeight="1">
      <c r="A24" s="1245"/>
      <c r="B24" s="872" t="s">
        <v>933</v>
      </c>
      <c r="C24" s="369" t="s">
        <v>934</v>
      </c>
      <c r="D24" s="371">
        <v>2023</v>
      </c>
      <c r="E24" s="371"/>
      <c r="F24" s="371" t="s">
        <v>935</v>
      </c>
      <c r="G24" s="371" t="s">
        <v>936</v>
      </c>
      <c r="H24" s="371"/>
      <c r="I24" s="371"/>
      <c r="J24" s="371"/>
      <c r="K24" s="371"/>
      <c r="L24" s="371"/>
      <c r="M24" s="881"/>
    </row>
    <row r="25" spans="1:13" ht="15.75" customHeight="1">
      <c r="A25" s="1245"/>
      <c r="B25" s="1700" t="s">
        <v>937</v>
      </c>
      <c r="C25" s="369"/>
      <c r="D25" s="371"/>
      <c r="E25" s="371"/>
      <c r="F25" s="371"/>
      <c r="G25" s="371"/>
      <c r="H25" s="371"/>
      <c r="I25" s="371"/>
      <c r="J25" s="371"/>
      <c r="K25" s="371"/>
      <c r="L25" s="371"/>
      <c r="M25" s="882"/>
    </row>
    <row r="26" spans="1:13" ht="15.75" customHeight="1">
      <c r="A26" s="1245"/>
      <c r="B26" s="1245"/>
      <c r="C26" s="340"/>
      <c r="D26" s="140" t="s">
        <v>938</v>
      </c>
      <c r="E26" s="140"/>
      <c r="F26" s="140" t="s">
        <v>939</v>
      </c>
      <c r="G26" s="140"/>
      <c r="H26" s="140" t="s">
        <v>940</v>
      </c>
      <c r="I26" s="140"/>
      <c r="J26" s="140" t="s">
        <v>941</v>
      </c>
      <c r="K26" s="140"/>
      <c r="L26" s="140" t="s">
        <v>942</v>
      </c>
      <c r="M26" s="308"/>
    </row>
    <row r="27" spans="1:13" ht="15.75" customHeight="1">
      <c r="A27" s="1245"/>
      <c r="B27" s="1245"/>
      <c r="C27" s="340"/>
      <c r="D27" s="390">
        <v>27</v>
      </c>
      <c r="E27" s="391">
        <v>2023</v>
      </c>
      <c r="F27" s="390">
        <v>27</v>
      </c>
      <c r="G27" s="391">
        <v>2024</v>
      </c>
      <c r="H27" s="390">
        <v>27</v>
      </c>
      <c r="I27" s="391">
        <v>2025</v>
      </c>
      <c r="J27" s="390">
        <v>27</v>
      </c>
      <c r="K27" s="391">
        <v>2026</v>
      </c>
      <c r="L27" s="390">
        <v>27</v>
      </c>
      <c r="M27" s="883">
        <v>2027</v>
      </c>
    </row>
    <row r="28" spans="1:13" ht="15.75" customHeight="1">
      <c r="A28" s="1245"/>
      <c r="B28" s="1245"/>
      <c r="C28" s="340"/>
      <c r="D28" s="140" t="s">
        <v>943</v>
      </c>
      <c r="E28" s="140"/>
      <c r="F28" s="140" t="s">
        <v>944</v>
      </c>
      <c r="G28" s="140"/>
      <c r="H28" s="140" t="s">
        <v>945</v>
      </c>
      <c r="I28" s="140"/>
      <c r="J28" s="140" t="s">
        <v>946</v>
      </c>
      <c r="K28" s="140"/>
      <c r="L28" s="140" t="s">
        <v>947</v>
      </c>
      <c r="M28" s="308"/>
    </row>
    <row r="29" spans="1:13" ht="15.75" customHeight="1">
      <c r="A29" s="1245"/>
      <c r="B29" s="1245"/>
      <c r="C29" s="340"/>
      <c r="D29" s="390">
        <v>27</v>
      </c>
      <c r="E29" s="391">
        <v>2028</v>
      </c>
      <c r="F29" s="390">
        <v>27</v>
      </c>
      <c r="G29" s="391">
        <v>2029</v>
      </c>
      <c r="H29" s="390">
        <v>27</v>
      </c>
      <c r="I29" s="391">
        <v>2030</v>
      </c>
      <c r="J29" s="390">
        <v>27</v>
      </c>
      <c r="K29" s="391">
        <v>2031</v>
      </c>
      <c r="L29" s="390">
        <v>27</v>
      </c>
      <c r="M29" s="883">
        <v>2032</v>
      </c>
    </row>
    <row r="30" spans="1:13" ht="15.75" customHeight="1">
      <c r="A30" s="1245"/>
      <c r="B30" s="1245"/>
      <c r="C30" s="340"/>
      <c r="D30" s="140" t="s">
        <v>948</v>
      </c>
      <c r="E30" s="140"/>
      <c r="F30" s="140" t="s">
        <v>949</v>
      </c>
      <c r="G30" s="140"/>
      <c r="H30" s="140" t="s">
        <v>950</v>
      </c>
      <c r="I30" s="140"/>
      <c r="J30" s="140" t="s">
        <v>951</v>
      </c>
      <c r="K30" s="140"/>
      <c r="L30" s="140" t="s">
        <v>952</v>
      </c>
      <c r="M30" s="308"/>
    </row>
    <row r="31" spans="1:13" ht="15.75" customHeight="1">
      <c r="A31" s="1245"/>
      <c r="B31" s="1245"/>
      <c r="C31" s="340"/>
      <c r="D31" s="390">
        <v>27</v>
      </c>
      <c r="E31" s="391">
        <v>2033</v>
      </c>
      <c r="F31" s="390">
        <v>27</v>
      </c>
      <c r="G31" s="391">
        <v>2034</v>
      </c>
      <c r="H31" s="390">
        <v>27</v>
      </c>
      <c r="I31" s="391">
        <v>2035</v>
      </c>
      <c r="J31" s="390">
        <v>27</v>
      </c>
      <c r="K31" s="391">
        <v>2036</v>
      </c>
      <c r="L31" s="390">
        <v>27</v>
      </c>
      <c r="M31" s="883">
        <v>2037</v>
      </c>
    </row>
    <row r="32" spans="1:13" ht="15.75" customHeight="1">
      <c r="A32" s="1245"/>
      <c r="B32" s="1245"/>
      <c r="C32" s="340"/>
      <c r="D32" s="140" t="s">
        <v>953</v>
      </c>
      <c r="E32" s="140"/>
      <c r="F32" s="140" t="s">
        <v>954</v>
      </c>
      <c r="G32" s="140"/>
      <c r="H32" s="140" t="s">
        <v>955</v>
      </c>
      <c r="I32" s="140"/>
      <c r="J32" s="140" t="s">
        <v>957</v>
      </c>
      <c r="K32" s="140"/>
      <c r="L32" s="394"/>
      <c r="M32" s="308"/>
    </row>
    <row r="33" spans="1:13" ht="15.75" customHeight="1">
      <c r="A33" s="1245"/>
      <c r="B33" s="1245"/>
      <c r="C33" s="340"/>
      <c r="D33" s="390">
        <v>27</v>
      </c>
      <c r="E33" s="391">
        <v>2038</v>
      </c>
      <c r="F33" s="390">
        <v>27</v>
      </c>
      <c r="G33" s="391">
        <v>2039</v>
      </c>
      <c r="H33" s="390">
        <v>27</v>
      </c>
      <c r="I33" s="391">
        <v>2040</v>
      </c>
      <c r="J33" s="1312">
        <f>+D27+F27+H27+J27+L27+L29+J29+H29+F29+D29+D31+F31+H31+J31+L31+D33+F33+H33</f>
        <v>486</v>
      </c>
      <c r="K33" s="1188"/>
      <c r="L33" s="394"/>
      <c r="M33" s="308"/>
    </row>
    <row r="34" spans="1:13" ht="15.75" customHeight="1">
      <c r="A34" s="1245"/>
      <c r="B34" s="1245"/>
      <c r="C34" s="387"/>
      <c r="D34" s="364"/>
      <c r="E34" s="375"/>
      <c r="F34" s="364"/>
      <c r="G34" s="375"/>
      <c r="H34" s="392"/>
      <c r="I34" s="375"/>
      <c r="J34" s="392"/>
      <c r="K34" s="375"/>
      <c r="L34" s="392"/>
      <c r="M34" s="310"/>
    </row>
    <row r="35" spans="1:13" ht="15.75" customHeight="1">
      <c r="A35" s="1245"/>
      <c r="B35" s="1704" t="s">
        <v>958</v>
      </c>
      <c r="C35" s="369"/>
      <c r="D35" s="371"/>
      <c r="E35" s="371"/>
      <c r="F35" s="371"/>
      <c r="G35" s="371"/>
      <c r="H35" s="371"/>
      <c r="I35" s="371"/>
      <c r="J35" s="371"/>
      <c r="K35" s="371"/>
      <c r="L35" s="371"/>
      <c r="M35" s="881"/>
    </row>
    <row r="36" spans="1:13" ht="15.75" customHeight="1">
      <c r="A36" s="1245"/>
      <c r="B36" s="1245"/>
      <c r="C36" s="379"/>
      <c r="D36" s="365" t="s">
        <v>93</v>
      </c>
      <c r="E36" s="365" t="s">
        <v>95</v>
      </c>
      <c r="F36" s="1298" t="s">
        <v>959</v>
      </c>
      <c r="G36" s="1266"/>
      <c r="H36" s="1183"/>
      <c r="I36" s="1183"/>
      <c r="J36" s="1234"/>
      <c r="K36" s="333" t="s">
        <v>960</v>
      </c>
      <c r="L36" s="1255"/>
      <c r="M36" s="1237"/>
    </row>
    <row r="37" spans="1:13" ht="15.75" customHeight="1">
      <c r="A37" s="1245"/>
      <c r="B37" s="1245"/>
      <c r="C37" s="379"/>
      <c r="D37" s="68"/>
      <c r="E37" s="68" t="s">
        <v>918</v>
      </c>
      <c r="F37" s="1252"/>
      <c r="G37" s="1235"/>
      <c r="H37" s="1180"/>
      <c r="I37" s="1180"/>
      <c r="J37" s="1181"/>
      <c r="K37" s="140"/>
      <c r="L37" s="1235"/>
      <c r="M37" s="1238"/>
    </row>
    <row r="38" spans="1:13" ht="15.75" customHeight="1">
      <c r="A38" s="1245"/>
      <c r="B38" s="1701"/>
      <c r="C38" s="387"/>
      <c r="D38" s="375"/>
      <c r="E38" s="375"/>
      <c r="F38" s="375"/>
      <c r="G38" s="375"/>
      <c r="H38" s="375"/>
      <c r="I38" s="375"/>
      <c r="J38" s="375"/>
      <c r="K38" s="375"/>
      <c r="L38" s="375"/>
      <c r="M38" s="310"/>
    </row>
    <row r="39" spans="1:13" ht="77.25" customHeight="1">
      <c r="A39" s="1245"/>
      <c r="B39" s="866" t="s">
        <v>961</v>
      </c>
      <c r="C39" s="1686" t="s">
        <v>1815</v>
      </c>
      <c r="D39" s="1185"/>
      <c r="E39" s="1185"/>
      <c r="F39" s="1185"/>
      <c r="G39" s="1185"/>
      <c r="H39" s="1185"/>
      <c r="I39" s="1185"/>
      <c r="J39" s="1185"/>
      <c r="K39" s="1185"/>
      <c r="L39" s="1185"/>
      <c r="M39" s="1186"/>
    </row>
    <row r="40" spans="1:13" ht="15.75" customHeight="1">
      <c r="A40" s="1245"/>
      <c r="B40" s="866" t="s">
        <v>996</v>
      </c>
      <c r="C40" s="1686" t="s">
        <v>1816</v>
      </c>
      <c r="D40" s="1185"/>
      <c r="E40" s="1185"/>
      <c r="F40" s="1185"/>
      <c r="G40" s="1185"/>
      <c r="H40" s="1185"/>
      <c r="I40" s="1185"/>
      <c r="J40" s="1185"/>
      <c r="K40" s="1185"/>
      <c r="L40" s="1185"/>
      <c r="M40" s="1186"/>
    </row>
    <row r="41" spans="1:13" ht="15.75" customHeight="1">
      <c r="A41" s="1245"/>
      <c r="B41" s="866" t="s">
        <v>965</v>
      </c>
      <c r="C41" s="1706">
        <v>30</v>
      </c>
      <c r="D41" s="1185"/>
      <c r="E41" s="1185"/>
      <c r="F41" s="1185"/>
      <c r="G41" s="1185"/>
      <c r="H41" s="1185"/>
      <c r="I41" s="1185"/>
      <c r="J41" s="1185"/>
      <c r="K41" s="1185"/>
      <c r="L41" s="1185"/>
      <c r="M41" s="1186"/>
    </row>
    <row r="42" spans="1:13" ht="15.75" customHeight="1">
      <c r="A42" s="1246"/>
      <c r="B42" s="866" t="s">
        <v>966</v>
      </c>
      <c r="C42" s="1686" t="s">
        <v>440</v>
      </c>
      <c r="D42" s="1185"/>
      <c r="E42" s="1185"/>
      <c r="F42" s="1185"/>
      <c r="G42" s="1185"/>
      <c r="H42" s="1185"/>
      <c r="I42" s="1185"/>
      <c r="J42" s="1185"/>
      <c r="K42" s="1185"/>
      <c r="L42" s="1185"/>
      <c r="M42" s="1186"/>
    </row>
    <row r="43" spans="1:13" ht="15.75" customHeight="1">
      <c r="A43" s="1242" t="s">
        <v>250</v>
      </c>
      <c r="B43" s="884" t="s">
        <v>968</v>
      </c>
      <c r="C43" s="1297" t="s">
        <v>1734</v>
      </c>
      <c r="D43" s="1175"/>
      <c r="E43" s="1175"/>
      <c r="F43" s="1175"/>
      <c r="G43" s="1175"/>
      <c r="H43" s="1175"/>
      <c r="I43" s="1175"/>
      <c r="J43" s="1175"/>
      <c r="K43" s="1175"/>
      <c r="L43" s="1175"/>
      <c r="M43" s="1322"/>
    </row>
    <row r="44" spans="1:13" ht="15.75" customHeight="1">
      <c r="A44" s="1241"/>
      <c r="B44" s="884" t="s">
        <v>969</v>
      </c>
      <c r="C44" s="1297" t="s">
        <v>970</v>
      </c>
      <c r="D44" s="1175"/>
      <c r="E44" s="1175"/>
      <c r="F44" s="1175"/>
      <c r="G44" s="1175"/>
      <c r="H44" s="1175"/>
      <c r="I44" s="1175"/>
      <c r="J44" s="1175"/>
      <c r="K44" s="1175"/>
      <c r="L44" s="1175"/>
      <c r="M44" s="1322"/>
    </row>
    <row r="45" spans="1:13" ht="15.75" customHeight="1">
      <c r="A45" s="1241"/>
      <c r="B45" s="884" t="s">
        <v>971</v>
      </c>
      <c r="C45" s="1297" t="s">
        <v>60</v>
      </c>
      <c r="D45" s="1175"/>
      <c r="E45" s="1175"/>
      <c r="F45" s="1175"/>
      <c r="G45" s="1175"/>
      <c r="H45" s="1175"/>
      <c r="I45" s="1175"/>
      <c r="J45" s="1175"/>
      <c r="K45" s="1175"/>
      <c r="L45" s="1175"/>
      <c r="M45" s="1322"/>
    </row>
    <row r="46" spans="1:13" ht="15.75" customHeight="1">
      <c r="A46" s="1241"/>
      <c r="B46" s="885" t="s">
        <v>972</v>
      </c>
      <c r="C46" s="1297" t="s">
        <v>377</v>
      </c>
      <c r="D46" s="1175"/>
      <c r="E46" s="1175"/>
      <c r="F46" s="1175"/>
      <c r="G46" s="1175"/>
      <c r="H46" s="1175"/>
      <c r="I46" s="1175"/>
      <c r="J46" s="1175"/>
      <c r="K46" s="1175"/>
      <c r="L46" s="1175"/>
      <c r="M46" s="1322"/>
    </row>
    <row r="47" spans="1:13" ht="15.75" customHeight="1">
      <c r="A47" s="1241"/>
      <c r="B47" s="884" t="s">
        <v>973</v>
      </c>
      <c r="C47" s="1311" t="s">
        <v>380</v>
      </c>
      <c r="D47" s="1175"/>
      <c r="E47" s="1175"/>
      <c r="F47" s="1175"/>
      <c r="G47" s="1175"/>
      <c r="H47" s="1175"/>
      <c r="I47" s="1175"/>
      <c r="J47" s="1175"/>
      <c r="K47" s="1175"/>
      <c r="L47" s="1175"/>
      <c r="M47" s="1322"/>
    </row>
    <row r="48" spans="1:13" ht="15.75" customHeight="1">
      <c r="A48" s="1243"/>
      <c r="B48" s="884" t="s">
        <v>974</v>
      </c>
      <c r="C48" s="1297" t="s">
        <v>975</v>
      </c>
      <c r="D48" s="1175"/>
      <c r="E48" s="1175"/>
      <c r="F48" s="1175"/>
      <c r="G48" s="1175"/>
      <c r="H48" s="1175"/>
      <c r="I48" s="1175"/>
      <c r="J48" s="1175"/>
      <c r="K48" s="1175"/>
      <c r="L48" s="1175"/>
      <c r="M48" s="1322"/>
    </row>
    <row r="49" spans="1:13" ht="15.75" customHeight="1">
      <c r="A49" s="1242" t="s">
        <v>976</v>
      </c>
      <c r="B49" s="886" t="s">
        <v>977</v>
      </c>
      <c r="C49" s="1398" t="s">
        <v>1797</v>
      </c>
      <c r="D49" s="1175"/>
      <c r="E49" s="1175"/>
      <c r="F49" s="1175"/>
      <c r="G49" s="1175"/>
      <c r="H49" s="1175"/>
      <c r="I49" s="1175"/>
      <c r="J49" s="1175"/>
      <c r="K49" s="1175"/>
      <c r="L49" s="1175"/>
      <c r="M49" s="1322"/>
    </row>
    <row r="50" spans="1:13" ht="30" customHeight="1">
      <c r="A50" s="1241"/>
      <c r="B50" s="886" t="s">
        <v>979</v>
      </c>
      <c r="C50" s="1398" t="s">
        <v>980</v>
      </c>
      <c r="D50" s="1175"/>
      <c r="E50" s="1175"/>
      <c r="F50" s="1175"/>
      <c r="G50" s="1175"/>
      <c r="H50" s="1175"/>
      <c r="I50" s="1175"/>
      <c r="J50" s="1175"/>
      <c r="K50" s="1175"/>
      <c r="L50" s="1175"/>
      <c r="M50" s="1322"/>
    </row>
    <row r="51" spans="1:13" ht="30" customHeight="1">
      <c r="A51" s="1241"/>
      <c r="B51" s="887" t="s">
        <v>297</v>
      </c>
      <c r="C51" s="1398" t="s">
        <v>376</v>
      </c>
      <c r="D51" s="1175"/>
      <c r="E51" s="1175"/>
      <c r="F51" s="1175"/>
      <c r="G51" s="1175"/>
      <c r="H51" s="1175"/>
      <c r="I51" s="1175"/>
      <c r="J51" s="1175"/>
      <c r="K51" s="1175"/>
      <c r="L51" s="1175"/>
      <c r="M51" s="1322"/>
    </row>
    <row r="52" spans="1:13" ht="15.75" customHeight="1">
      <c r="A52" s="288" t="s">
        <v>254</v>
      </c>
      <c r="B52" s="888"/>
      <c r="C52" s="1705"/>
      <c r="D52" s="1185"/>
      <c r="E52" s="1185"/>
      <c r="F52" s="1185"/>
      <c r="G52" s="1185"/>
      <c r="H52" s="1185"/>
      <c r="I52" s="1185"/>
      <c r="J52" s="1185"/>
      <c r="K52" s="1185"/>
      <c r="L52" s="1185"/>
      <c r="M52" s="1186"/>
    </row>
  </sheetData>
  <mergeCells count="47">
    <mergeCell ref="C52:M52"/>
    <mergeCell ref="F8:I8"/>
    <mergeCell ref="G9:H9"/>
    <mergeCell ref="J33:K33"/>
    <mergeCell ref="F36:F37"/>
    <mergeCell ref="G36:J37"/>
    <mergeCell ref="L36:M37"/>
    <mergeCell ref="C39:M39"/>
    <mergeCell ref="C14:M14"/>
    <mergeCell ref="C15:M15"/>
    <mergeCell ref="C16:M16"/>
    <mergeCell ref="C47:M47"/>
    <mergeCell ref="C48:M48"/>
    <mergeCell ref="C40:M40"/>
    <mergeCell ref="C41:M41"/>
    <mergeCell ref="C42:M42"/>
    <mergeCell ref="A14:A42"/>
    <mergeCell ref="A43:A48"/>
    <mergeCell ref="A49:A51"/>
    <mergeCell ref="B8:B9"/>
    <mergeCell ref="C8:D8"/>
    <mergeCell ref="C9:D9"/>
    <mergeCell ref="B16:B19"/>
    <mergeCell ref="B20:B22"/>
    <mergeCell ref="B25:B34"/>
    <mergeCell ref="B35:B38"/>
    <mergeCell ref="C49:M49"/>
    <mergeCell ref="C50:M50"/>
    <mergeCell ref="C51:M51"/>
    <mergeCell ref="A2:A13"/>
    <mergeCell ref="C2:M2"/>
    <mergeCell ref="C3:M3"/>
    <mergeCell ref="C43:M43"/>
    <mergeCell ref="C44:M44"/>
    <mergeCell ref="C45:M45"/>
    <mergeCell ref="C46:M46"/>
    <mergeCell ref="F4:G4"/>
    <mergeCell ref="I4:M4"/>
    <mergeCell ref="C5:M5"/>
    <mergeCell ref="C6:M6"/>
    <mergeCell ref="C13:D13"/>
    <mergeCell ref="F13:M13"/>
    <mergeCell ref="C7:G7"/>
    <mergeCell ref="I7:M7"/>
    <mergeCell ref="C10:M10"/>
    <mergeCell ref="C11:M11"/>
    <mergeCell ref="C12:M12"/>
  </mergeCells>
  <hyperlinks>
    <hyperlink ref="B2" location="'Plan de acción'!A1" display="Nombre del indicador" xr:uid="{00000000-0004-0000-5200-000000000000}"/>
    <hyperlink ref="C47" r:id="rId1" xr:uid="{00000000-0004-0000-52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5200-000000000000}">
          <x14:formula1>
            <xm:f>Desplegables!$I$4:$I$18</xm:f>
          </x14:formula1>
          <xm:sqref>C7</xm:sqref>
        </x14:dataValidation>
        <x14:dataValidation type="list" allowBlank="1" showErrorMessage="1" xr:uid="{00000000-0002-0000-5200-000001000000}">
          <x14:formula1>
            <xm:f>Desplegables!$L$24:$L$39</xm:f>
          </x14:formula1>
          <xm:sqref>C13</xm:sqref>
        </x14:dataValidation>
        <x14:dataValidation type="list" allowBlank="1" showErrorMessage="1" xr:uid="{00000000-0002-0000-5200-000002000000}">
          <x14:formula1>
            <xm:f>Desplegables!$B$45:$B$46</xm:f>
          </x14:formula1>
          <xm:sqref>C4</xm:sqref>
        </x14:dataValidation>
        <x14:dataValidation type="list" allowBlank="1" showErrorMessage="1" xr:uid="{00000000-0002-0000-5200-000003000000}">
          <x14:formula1>
            <xm:f>Desplegables!$B$50:$B$52</xm:f>
          </x14:formula1>
          <xm:sqref>G36</xm:sqref>
        </x14:dataValidation>
      </x14:dataValidation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0070C0"/>
  </sheetPr>
  <dimension ref="A1:M47"/>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1817</v>
      </c>
      <c r="C1" s="230"/>
      <c r="D1" s="230"/>
      <c r="E1" s="230"/>
      <c r="F1" s="230"/>
      <c r="G1" s="230"/>
      <c r="H1" s="230"/>
      <c r="I1" s="230"/>
      <c r="J1" s="230"/>
      <c r="K1" s="230"/>
      <c r="L1" s="230"/>
      <c r="M1" s="231"/>
    </row>
    <row r="2" spans="1:13" ht="15.75" customHeight="1">
      <c r="A2" s="1242" t="s">
        <v>890</v>
      </c>
      <c r="B2" s="889" t="s">
        <v>891</v>
      </c>
      <c r="C2" s="1686" t="s">
        <v>841</v>
      </c>
      <c r="D2" s="1185"/>
      <c r="E2" s="1185"/>
      <c r="F2" s="1185"/>
      <c r="G2" s="1185"/>
      <c r="H2" s="1185"/>
      <c r="I2" s="1185"/>
      <c r="J2" s="1185"/>
      <c r="K2" s="1185"/>
      <c r="L2" s="1185"/>
      <c r="M2" s="1186"/>
    </row>
    <row r="3" spans="1:13" ht="31.5" customHeight="1">
      <c r="A3" s="1241"/>
      <c r="B3" s="866" t="s">
        <v>982</v>
      </c>
      <c r="C3" s="1686" t="s">
        <v>1275</v>
      </c>
      <c r="D3" s="1185"/>
      <c r="E3" s="1185"/>
      <c r="F3" s="1185"/>
      <c r="G3" s="1185"/>
      <c r="H3" s="1185"/>
      <c r="I3" s="1185"/>
      <c r="J3" s="1185"/>
      <c r="K3" s="1185"/>
      <c r="L3" s="1185"/>
      <c r="M3" s="1186"/>
    </row>
    <row r="4" spans="1:13" ht="90" customHeight="1">
      <c r="A4" s="1241"/>
      <c r="B4" s="866" t="s">
        <v>293</v>
      </c>
      <c r="C4" s="693" t="s">
        <v>93</v>
      </c>
      <c r="D4" s="865" t="s">
        <v>1489</v>
      </c>
      <c r="E4" s="692"/>
      <c r="F4" s="1683" t="s">
        <v>294</v>
      </c>
      <c r="G4" s="1186"/>
      <c r="H4" s="849">
        <v>27</v>
      </c>
      <c r="I4" s="1684" t="s">
        <v>1402</v>
      </c>
      <c r="J4" s="1185"/>
      <c r="K4" s="1185"/>
      <c r="L4" s="1185"/>
      <c r="M4" s="1186"/>
    </row>
    <row r="5" spans="1:13" ht="15.75" customHeight="1">
      <c r="A5" s="1241"/>
      <c r="B5" s="866" t="s">
        <v>898</v>
      </c>
      <c r="C5" s="1695" t="s">
        <v>1498</v>
      </c>
      <c r="D5" s="1185"/>
      <c r="E5" s="1185"/>
      <c r="F5" s="1185"/>
      <c r="G5" s="1185"/>
      <c r="H5" s="1185"/>
      <c r="I5" s="1185"/>
      <c r="J5" s="1185"/>
      <c r="K5" s="1185"/>
      <c r="L5" s="1185"/>
      <c r="M5" s="1186"/>
    </row>
    <row r="6" spans="1:13" ht="15.75" customHeight="1">
      <c r="A6" s="1241"/>
      <c r="B6" s="866" t="s">
        <v>900</v>
      </c>
      <c r="C6" s="1696" t="s">
        <v>1499</v>
      </c>
      <c r="D6" s="1185"/>
      <c r="E6" s="1185"/>
      <c r="F6" s="1185"/>
      <c r="G6" s="1185"/>
      <c r="H6" s="1185"/>
      <c r="I6" s="1185"/>
      <c r="J6" s="1185"/>
      <c r="K6" s="1185"/>
      <c r="L6" s="1185"/>
      <c r="M6" s="1186"/>
    </row>
    <row r="7" spans="1:13" ht="15.75" customHeight="1">
      <c r="A7" s="1241"/>
      <c r="B7" s="880" t="s">
        <v>902</v>
      </c>
      <c r="C7" s="1695" t="s">
        <v>35</v>
      </c>
      <c r="D7" s="1185"/>
      <c r="E7" s="1185"/>
      <c r="F7" s="1185"/>
      <c r="G7" s="1697"/>
      <c r="H7" s="867" t="s">
        <v>297</v>
      </c>
      <c r="I7" s="1685" t="s">
        <v>1769</v>
      </c>
      <c r="J7" s="1185"/>
      <c r="K7" s="1185"/>
      <c r="L7" s="1185"/>
      <c r="M7" s="1186"/>
    </row>
    <row r="8" spans="1:13" ht="15.75" customHeight="1">
      <c r="A8" s="1241"/>
      <c r="B8" s="1700" t="s">
        <v>903</v>
      </c>
      <c r="C8" s="890" t="s">
        <v>376</v>
      </c>
      <c r="D8" s="891"/>
      <c r="E8" s="891"/>
      <c r="F8" s="891"/>
      <c r="G8" s="891"/>
      <c r="H8" s="891" t="s">
        <v>1818</v>
      </c>
      <c r="I8" s="891"/>
      <c r="J8" s="891"/>
      <c r="K8" s="891" t="s">
        <v>1819</v>
      </c>
      <c r="L8" s="891"/>
      <c r="M8" s="892"/>
    </row>
    <row r="9" spans="1:13" ht="15.75" customHeight="1">
      <c r="A9" s="1241"/>
      <c r="B9" s="1701"/>
      <c r="C9" s="893" t="s">
        <v>1058</v>
      </c>
      <c r="D9" s="894"/>
      <c r="E9" s="894"/>
      <c r="F9" s="140"/>
      <c r="G9" s="894"/>
      <c r="H9" s="894" t="s">
        <v>297</v>
      </c>
      <c r="I9" s="894"/>
      <c r="J9" s="894"/>
      <c r="K9" s="894" t="s">
        <v>297</v>
      </c>
      <c r="L9" s="894"/>
      <c r="M9" s="895"/>
    </row>
    <row r="10" spans="1:13" ht="59.25" customHeight="1">
      <c r="A10" s="1241"/>
      <c r="B10" s="866" t="s">
        <v>905</v>
      </c>
      <c r="C10" s="1686" t="s">
        <v>1820</v>
      </c>
      <c r="D10" s="1185"/>
      <c r="E10" s="1185"/>
      <c r="F10" s="1185"/>
      <c r="G10" s="1185"/>
      <c r="H10" s="1185"/>
      <c r="I10" s="1185"/>
      <c r="J10" s="1185"/>
      <c r="K10" s="1185"/>
      <c r="L10" s="1185"/>
      <c r="M10" s="1186"/>
    </row>
    <row r="11" spans="1:13" ht="112.5" customHeight="1">
      <c r="A11" s="1241"/>
      <c r="B11" s="866" t="s">
        <v>985</v>
      </c>
      <c r="C11" s="1716" t="s">
        <v>1821</v>
      </c>
      <c r="D11" s="1185"/>
      <c r="E11" s="1185"/>
      <c r="F11" s="1185"/>
      <c r="G11" s="1185"/>
      <c r="H11" s="1185"/>
      <c r="I11" s="1185"/>
      <c r="J11" s="1185"/>
      <c r="K11" s="1185"/>
      <c r="L11" s="1185"/>
      <c r="M11" s="1186"/>
    </row>
    <row r="12" spans="1:13" ht="15.75" customHeight="1">
      <c r="A12" s="1241"/>
      <c r="B12" s="866" t="s">
        <v>987</v>
      </c>
      <c r="C12" s="1713" t="s">
        <v>1812</v>
      </c>
      <c r="D12" s="1185"/>
      <c r="E12" s="1185"/>
      <c r="F12" s="1185"/>
      <c r="G12" s="1185"/>
      <c r="H12" s="1185"/>
      <c r="I12" s="1185"/>
      <c r="J12" s="1185"/>
      <c r="K12" s="1185"/>
      <c r="L12" s="1185"/>
      <c r="M12" s="1186"/>
    </row>
    <row r="13" spans="1:13" ht="48.75" customHeight="1">
      <c r="A13" s="1241"/>
      <c r="B13" s="872" t="s">
        <v>989</v>
      </c>
      <c r="C13" s="1714" t="s">
        <v>69</v>
      </c>
      <c r="D13" s="1697"/>
      <c r="E13" s="896" t="s">
        <v>108</v>
      </c>
      <c r="F13" s="1715" t="s">
        <v>1822</v>
      </c>
      <c r="G13" s="1185"/>
      <c r="H13" s="1185"/>
      <c r="I13" s="1185"/>
      <c r="J13" s="1185"/>
      <c r="K13" s="1185"/>
      <c r="L13" s="1185"/>
      <c r="M13" s="1186"/>
    </row>
    <row r="14" spans="1:13" ht="15.75" customHeight="1">
      <c r="A14" s="1240" t="s">
        <v>238</v>
      </c>
      <c r="B14" s="866" t="s">
        <v>282</v>
      </c>
      <c r="C14" s="1686" t="s">
        <v>1823</v>
      </c>
      <c r="D14" s="1185"/>
      <c r="E14" s="1185"/>
      <c r="F14" s="1185"/>
      <c r="G14" s="1185"/>
      <c r="H14" s="1185"/>
      <c r="I14" s="1185"/>
      <c r="J14" s="1185"/>
      <c r="K14" s="1185"/>
      <c r="L14" s="1185"/>
      <c r="M14" s="1186"/>
    </row>
    <row r="15" spans="1:13" ht="15.75" customHeight="1">
      <c r="A15" s="1241"/>
      <c r="B15" s="866" t="s">
        <v>990</v>
      </c>
      <c r="C15" s="1707" t="s">
        <v>1824</v>
      </c>
      <c r="D15" s="1460"/>
      <c r="E15" s="1460"/>
      <c r="F15" s="1460"/>
      <c r="G15" s="1460"/>
      <c r="H15" s="1460"/>
      <c r="I15" s="1460"/>
      <c r="J15" s="1460"/>
      <c r="K15" s="1460"/>
      <c r="L15" s="1460"/>
      <c r="M15" s="1708"/>
    </row>
    <row r="16" spans="1:13" ht="15.75" customHeight="1">
      <c r="A16" s="1241"/>
      <c r="B16" s="1709" t="s">
        <v>908</v>
      </c>
      <c r="C16" s="717" t="s">
        <v>909</v>
      </c>
      <c r="D16" s="68"/>
      <c r="E16" s="801" t="s">
        <v>910</v>
      </c>
      <c r="F16" s="68"/>
      <c r="G16" s="801" t="s">
        <v>911</v>
      </c>
      <c r="H16" s="68"/>
      <c r="I16" s="801" t="s">
        <v>912</v>
      </c>
      <c r="J16" s="68"/>
      <c r="K16" s="801"/>
      <c r="L16" s="801"/>
      <c r="M16" s="372"/>
    </row>
    <row r="17" spans="1:13" ht="15.75" customHeight="1">
      <c r="A17" s="1241"/>
      <c r="B17" s="1241"/>
      <c r="C17" s="340" t="s">
        <v>913</v>
      </c>
      <c r="D17" s="68"/>
      <c r="E17" s="342" t="s">
        <v>914</v>
      </c>
      <c r="F17" s="68"/>
      <c r="G17" s="342" t="s">
        <v>915</v>
      </c>
      <c r="H17" s="68"/>
      <c r="I17" s="342"/>
      <c r="J17" s="140"/>
      <c r="K17" s="342"/>
      <c r="L17" s="342"/>
      <c r="M17" s="374"/>
    </row>
    <row r="18" spans="1:13" ht="15.75" customHeight="1">
      <c r="A18" s="1241"/>
      <c r="B18" s="1241"/>
      <c r="C18" s="340" t="s">
        <v>916</v>
      </c>
      <c r="D18" s="68"/>
      <c r="E18" s="342" t="s">
        <v>917</v>
      </c>
      <c r="F18" s="68"/>
      <c r="G18" s="342"/>
      <c r="H18" s="140"/>
      <c r="I18" s="342"/>
      <c r="J18" s="140"/>
      <c r="K18" s="342"/>
      <c r="L18" s="342"/>
      <c r="M18" s="374"/>
    </row>
    <row r="19" spans="1:13" ht="15.75" customHeight="1">
      <c r="A19" s="1241"/>
      <c r="B19" s="1243"/>
      <c r="C19" s="363" t="s">
        <v>105</v>
      </c>
      <c r="D19" s="68" t="s">
        <v>992</v>
      </c>
      <c r="E19" s="358" t="s">
        <v>919</v>
      </c>
      <c r="F19" s="375" t="s">
        <v>1825</v>
      </c>
      <c r="G19" s="375"/>
      <c r="H19" s="375"/>
      <c r="I19" s="375"/>
      <c r="J19" s="375"/>
      <c r="K19" s="375"/>
      <c r="L19" s="375"/>
      <c r="M19" s="376"/>
    </row>
    <row r="20" spans="1:13" ht="15.75" customHeight="1">
      <c r="A20" s="1241"/>
      <c r="B20" s="1710" t="s">
        <v>921</v>
      </c>
      <c r="C20" s="717" t="s">
        <v>922</v>
      </c>
      <c r="D20" s="68"/>
      <c r="E20" s="371"/>
      <c r="F20" s="801" t="s">
        <v>923</v>
      </c>
      <c r="G20" s="68"/>
      <c r="H20" s="371"/>
      <c r="I20" s="801" t="s">
        <v>924</v>
      </c>
      <c r="J20" s="68" t="s">
        <v>992</v>
      </c>
      <c r="K20" s="371"/>
      <c r="L20" s="371"/>
      <c r="M20" s="372"/>
    </row>
    <row r="21" spans="1:13" ht="15.75" customHeight="1">
      <c r="A21" s="1241"/>
      <c r="B21" s="1243"/>
      <c r="C21" s="363" t="s">
        <v>925</v>
      </c>
      <c r="D21" s="68"/>
      <c r="E21" s="375"/>
      <c r="F21" s="358" t="s">
        <v>926</v>
      </c>
      <c r="G21" s="68"/>
      <c r="H21" s="375"/>
      <c r="I21" s="375"/>
      <c r="J21" s="375"/>
      <c r="K21" s="375"/>
      <c r="L21" s="375"/>
      <c r="M21" s="376"/>
    </row>
    <row r="22" spans="1:13" ht="15.75" customHeight="1">
      <c r="A22" s="1241"/>
      <c r="B22" s="898" t="s">
        <v>928</v>
      </c>
      <c r="C22" s="704" t="s">
        <v>929</v>
      </c>
      <c r="D22" s="68"/>
      <c r="E22" s="631"/>
      <c r="F22" s="899" t="s">
        <v>930</v>
      </c>
      <c r="G22" s="68"/>
      <c r="H22" s="631"/>
      <c r="I22" s="899" t="s">
        <v>931</v>
      </c>
      <c r="J22" s="631"/>
      <c r="K22" s="631"/>
      <c r="L22" s="631"/>
      <c r="M22" s="391"/>
    </row>
    <row r="23" spans="1:13" ht="15.75" customHeight="1">
      <c r="A23" s="1241"/>
      <c r="B23" s="897" t="s">
        <v>933</v>
      </c>
      <c r="C23" s="251" t="s">
        <v>934</v>
      </c>
      <c r="D23" s="900">
        <v>2023</v>
      </c>
      <c r="E23" s="901"/>
      <c r="F23" s="631" t="s">
        <v>935</v>
      </c>
      <c r="G23" s="901" t="s">
        <v>936</v>
      </c>
      <c r="H23" s="901"/>
      <c r="I23" s="899"/>
      <c r="J23" s="901"/>
      <c r="K23" s="901"/>
      <c r="L23" s="631"/>
      <c r="M23" s="391"/>
    </row>
    <row r="24" spans="1:13" ht="15.75" customHeight="1">
      <c r="A24" s="1241"/>
      <c r="B24" s="1711" t="s">
        <v>937</v>
      </c>
      <c r="C24" s="717"/>
      <c r="D24" s="371" t="s">
        <v>938</v>
      </c>
      <c r="E24" s="371"/>
      <c r="F24" s="371" t="s">
        <v>939</v>
      </c>
      <c r="G24" s="371"/>
      <c r="H24" s="371" t="s">
        <v>940</v>
      </c>
      <c r="I24" s="371"/>
      <c r="J24" s="371" t="s">
        <v>941</v>
      </c>
      <c r="K24" s="371"/>
      <c r="L24" s="371" t="s">
        <v>942</v>
      </c>
      <c r="M24" s="372"/>
    </row>
    <row r="25" spans="1:13" ht="15.75" customHeight="1">
      <c r="A25" s="1241"/>
      <c r="B25" s="1378"/>
      <c r="C25" s="340"/>
      <c r="D25" s="390">
        <v>20</v>
      </c>
      <c r="E25" s="631"/>
      <c r="F25" s="631">
        <v>20</v>
      </c>
      <c r="G25" s="631"/>
      <c r="H25" s="631">
        <v>20</v>
      </c>
      <c r="I25" s="631"/>
      <c r="J25" s="631">
        <v>20</v>
      </c>
      <c r="K25" s="631"/>
      <c r="L25" s="631">
        <v>20</v>
      </c>
      <c r="M25" s="391"/>
    </row>
    <row r="26" spans="1:13" ht="15.75" customHeight="1">
      <c r="A26" s="1241"/>
      <c r="B26" s="1378"/>
      <c r="C26" s="340"/>
      <c r="D26" s="140" t="s">
        <v>943</v>
      </c>
      <c r="E26" s="140"/>
      <c r="F26" s="140" t="s">
        <v>944</v>
      </c>
      <c r="G26" s="140"/>
      <c r="H26" s="140" t="s">
        <v>945</v>
      </c>
      <c r="I26" s="140"/>
      <c r="J26" s="140" t="s">
        <v>946</v>
      </c>
      <c r="K26" s="140"/>
      <c r="L26" s="140" t="s">
        <v>947</v>
      </c>
      <c r="M26" s="374"/>
    </row>
    <row r="27" spans="1:13" ht="15.75" customHeight="1">
      <c r="A27" s="1241"/>
      <c r="B27" s="1378"/>
      <c r="C27" s="340"/>
      <c r="D27" s="390">
        <v>20</v>
      </c>
      <c r="E27" s="631"/>
      <c r="F27" s="631">
        <v>20</v>
      </c>
      <c r="G27" s="631"/>
      <c r="H27" s="631">
        <v>20</v>
      </c>
      <c r="I27" s="631"/>
      <c r="J27" s="631">
        <v>20</v>
      </c>
      <c r="K27" s="631"/>
      <c r="L27" s="631">
        <v>20</v>
      </c>
      <c r="M27" s="391"/>
    </row>
    <row r="28" spans="1:13" ht="15.75" customHeight="1">
      <c r="A28" s="1241"/>
      <c r="B28" s="1378"/>
      <c r="C28" s="340"/>
      <c r="D28" s="140" t="s">
        <v>948</v>
      </c>
      <c r="E28" s="140"/>
      <c r="F28" s="140" t="s">
        <v>949</v>
      </c>
      <c r="G28" s="140"/>
      <c r="H28" s="140" t="s">
        <v>950</v>
      </c>
      <c r="I28" s="140"/>
      <c r="J28" s="140" t="s">
        <v>951</v>
      </c>
      <c r="K28" s="140"/>
      <c r="L28" s="140" t="s">
        <v>952</v>
      </c>
      <c r="M28" s="374"/>
    </row>
    <row r="29" spans="1:13" ht="15.75" customHeight="1">
      <c r="A29" s="1241"/>
      <c r="B29" s="1378"/>
      <c r="C29" s="340"/>
      <c r="D29" s="390">
        <v>20</v>
      </c>
      <c r="E29" s="631"/>
      <c r="F29" s="631">
        <v>20</v>
      </c>
      <c r="G29" s="631"/>
      <c r="H29" s="631">
        <v>20</v>
      </c>
      <c r="I29" s="631"/>
      <c r="J29" s="631">
        <v>20</v>
      </c>
      <c r="K29" s="631"/>
      <c r="L29" s="631">
        <v>20</v>
      </c>
      <c r="M29" s="391"/>
    </row>
    <row r="30" spans="1:13" ht="15.75" customHeight="1">
      <c r="A30" s="1241"/>
      <c r="B30" s="1235"/>
      <c r="C30" s="340"/>
      <c r="D30" s="253" t="s">
        <v>953</v>
      </c>
      <c r="E30" s="140"/>
      <c r="F30" s="253" t="s">
        <v>954</v>
      </c>
      <c r="G30" s="140"/>
      <c r="H30" s="140" t="s">
        <v>955</v>
      </c>
      <c r="I30" s="140"/>
      <c r="J30" s="140" t="s">
        <v>957</v>
      </c>
      <c r="K30" s="140"/>
      <c r="L30" s="394"/>
      <c r="M30" s="374"/>
    </row>
    <row r="31" spans="1:13" ht="15.75" customHeight="1">
      <c r="A31" s="1241"/>
      <c r="B31" s="902"/>
      <c r="C31" s="363"/>
      <c r="D31" s="251">
        <v>20</v>
      </c>
      <c r="E31" s="631"/>
      <c r="F31" s="361">
        <v>20</v>
      </c>
      <c r="G31" s="631"/>
      <c r="H31" s="631">
        <v>20</v>
      </c>
      <c r="I31" s="631"/>
      <c r="J31" s="631">
        <v>360</v>
      </c>
      <c r="K31" s="631"/>
      <c r="L31" s="903"/>
      <c r="M31" s="391"/>
    </row>
    <row r="32" spans="1:13" ht="15.75" customHeight="1">
      <c r="A32" s="1241"/>
      <c r="B32" s="1710" t="s">
        <v>958</v>
      </c>
      <c r="C32" s="68"/>
      <c r="D32" s="708" t="s">
        <v>93</v>
      </c>
      <c r="E32" s="708" t="s">
        <v>95</v>
      </c>
      <c r="F32" s="1467" t="s">
        <v>959</v>
      </c>
      <c r="G32" s="1266"/>
      <c r="H32" s="1183"/>
      <c r="I32" s="1183"/>
      <c r="J32" s="1234"/>
      <c r="K32" s="345" t="s">
        <v>960</v>
      </c>
      <c r="L32" s="1255"/>
      <c r="M32" s="1234"/>
    </row>
    <row r="33" spans="1:13" ht="15.75" customHeight="1">
      <c r="A33" s="1241"/>
      <c r="B33" s="1243"/>
      <c r="C33" s="68"/>
      <c r="D33" s="68"/>
      <c r="E33" s="68" t="s">
        <v>992</v>
      </c>
      <c r="F33" s="1249"/>
      <c r="G33" s="1235"/>
      <c r="H33" s="1180"/>
      <c r="I33" s="1180"/>
      <c r="J33" s="1181"/>
      <c r="K33" s="68"/>
      <c r="L33" s="1235"/>
      <c r="M33" s="1181"/>
    </row>
    <row r="34" spans="1:13" ht="15.75" customHeight="1">
      <c r="A34" s="1241"/>
      <c r="B34" s="866" t="s">
        <v>961</v>
      </c>
      <c r="C34" s="1712" t="s">
        <v>1826</v>
      </c>
      <c r="D34" s="1285"/>
      <c r="E34" s="1285"/>
      <c r="F34" s="1285"/>
      <c r="G34" s="1285"/>
      <c r="H34" s="1285"/>
      <c r="I34" s="1285"/>
      <c r="J34" s="1285"/>
      <c r="K34" s="1285"/>
      <c r="L34" s="1285"/>
      <c r="M34" s="1286"/>
    </row>
    <row r="35" spans="1:13" ht="15.75" customHeight="1">
      <c r="A35" s="1241"/>
      <c r="B35" s="866" t="s">
        <v>996</v>
      </c>
      <c r="C35" s="1686" t="s">
        <v>1827</v>
      </c>
      <c r="D35" s="1185"/>
      <c r="E35" s="1185"/>
      <c r="F35" s="1185"/>
      <c r="G35" s="1185"/>
      <c r="H35" s="1185"/>
      <c r="I35" s="1185"/>
      <c r="J35" s="1185"/>
      <c r="K35" s="1185"/>
      <c r="L35" s="1185"/>
      <c r="M35" s="1186"/>
    </row>
    <row r="36" spans="1:13" ht="15.75" customHeight="1">
      <c r="A36" s="1241"/>
      <c r="B36" s="866" t="s">
        <v>965</v>
      </c>
      <c r="C36" s="1706">
        <v>30</v>
      </c>
      <c r="D36" s="1185"/>
      <c r="E36" s="1185"/>
      <c r="F36" s="1185"/>
      <c r="G36" s="1185"/>
      <c r="H36" s="1185"/>
      <c r="I36" s="1185"/>
      <c r="J36" s="1185"/>
      <c r="K36" s="1185"/>
      <c r="L36" s="1185"/>
      <c r="M36" s="1186"/>
    </row>
    <row r="37" spans="1:13" ht="15.75" customHeight="1">
      <c r="A37" s="1241"/>
      <c r="B37" s="866" t="s">
        <v>966</v>
      </c>
      <c r="C37" s="1686" t="s">
        <v>440</v>
      </c>
      <c r="D37" s="1185"/>
      <c r="E37" s="1185"/>
      <c r="F37" s="1185"/>
      <c r="G37" s="1185"/>
      <c r="H37" s="1185"/>
      <c r="I37" s="1185"/>
      <c r="J37" s="1185"/>
      <c r="K37" s="1185"/>
      <c r="L37" s="1185"/>
      <c r="M37" s="1186"/>
    </row>
    <row r="38" spans="1:13" ht="15.75" customHeight="1">
      <c r="A38" s="1242" t="s">
        <v>250</v>
      </c>
      <c r="B38" s="884" t="s">
        <v>968</v>
      </c>
      <c r="C38" s="1297" t="s">
        <v>378</v>
      </c>
      <c r="D38" s="1175"/>
      <c r="E38" s="1175"/>
      <c r="F38" s="1175"/>
      <c r="G38" s="1175"/>
      <c r="H38" s="1175"/>
      <c r="I38" s="1175"/>
      <c r="J38" s="1175"/>
      <c r="K38" s="1175"/>
      <c r="L38" s="1175"/>
      <c r="M38" s="1188"/>
    </row>
    <row r="39" spans="1:13" ht="15.75" customHeight="1">
      <c r="A39" s="1241"/>
      <c r="B39" s="884" t="s">
        <v>969</v>
      </c>
      <c r="C39" s="1297" t="s">
        <v>970</v>
      </c>
      <c r="D39" s="1175"/>
      <c r="E39" s="1175"/>
      <c r="F39" s="1175"/>
      <c r="G39" s="1175"/>
      <c r="H39" s="1175"/>
      <c r="I39" s="1175"/>
      <c r="J39" s="1175"/>
      <c r="K39" s="1175"/>
      <c r="L39" s="1175"/>
      <c r="M39" s="1188"/>
    </row>
    <row r="40" spans="1:13" ht="15.75" customHeight="1">
      <c r="A40" s="1241"/>
      <c r="B40" s="884" t="s">
        <v>971</v>
      </c>
      <c r="C40" s="1297" t="s">
        <v>60</v>
      </c>
      <c r="D40" s="1175"/>
      <c r="E40" s="1175"/>
      <c r="F40" s="1175"/>
      <c r="G40" s="1175"/>
      <c r="H40" s="1175"/>
      <c r="I40" s="1175"/>
      <c r="J40" s="1175"/>
      <c r="K40" s="1175"/>
      <c r="L40" s="1175"/>
      <c r="M40" s="1188"/>
    </row>
    <row r="41" spans="1:13" ht="15.75" customHeight="1">
      <c r="A41" s="1241"/>
      <c r="B41" s="885" t="s">
        <v>972</v>
      </c>
      <c r="C41" s="1297" t="s">
        <v>377</v>
      </c>
      <c r="D41" s="1175"/>
      <c r="E41" s="1175"/>
      <c r="F41" s="1175"/>
      <c r="G41" s="1175"/>
      <c r="H41" s="1175"/>
      <c r="I41" s="1175"/>
      <c r="J41" s="1175"/>
      <c r="K41" s="1175"/>
      <c r="L41" s="1175"/>
      <c r="M41" s="1188"/>
    </row>
    <row r="42" spans="1:13" ht="15.75" customHeight="1">
      <c r="A42" s="1241"/>
      <c r="B42" s="884" t="s">
        <v>973</v>
      </c>
      <c r="C42" s="1311" t="s">
        <v>380</v>
      </c>
      <c r="D42" s="1175"/>
      <c r="E42" s="1175"/>
      <c r="F42" s="1175"/>
      <c r="G42" s="1175"/>
      <c r="H42" s="1175"/>
      <c r="I42" s="1175"/>
      <c r="J42" s="1175"/>
      <c r="K42" s="1175"/>
      <c r="L42" s="1175"/>
      <c r="M42" s="1188"/>
    </row>
    <row r="43" spans="1:13" ht="15.75" customHeight="1">
      <c r="A43" s="1243"/>
      <c r="B43" s="884" t="s">
        <v>974</v>
      </c>
      <c r="C43" s="1297" t="s">
        <v>975</v>
      </c>
      <c r="D43" s="1175"/>
      <c r="E43" s="1175"/>
      <c r="F43" s="1175"/>
      <c r="G43" s="1175"/>
      <c r="H43" s="1175"/>
      <c r="I43" s="1175"/>
      <c r="J43" s="1175"/>
      <c r="K43" s="1175"/>
      <c r="L43" s="1175"/>
      <c r="M43" s="1188"/>
    </row>
    <row r="44" spans="1:13" ht="15.75" customHeight="1">
      <c r="A44" s="1242" t="s">
        <v>976</v>
      </c>
      <c r="B44" s="886" t="s">
        <v>977</v>
      </c>
      <c r="C44" s="1398" t="s">
        <v>1038</v>
      </c>
      <c r="D44" s="1175"/>
      <c r="E44" s="1175"/>
      <c r="F44" s="1175"/>
      <c r="G44" s="1175"/>
      <c r="H44" s="1175"/>
      <c r="I44" s="1175"/>
      <c r="J44" s="1175"/>
      <c r="K44" s="1175"/>
      <c r="L44" s="1175"/>
      <c r="M44" s="1188"/>
    </row>
    <row r="45" spans="1:13" ht="30" customHeight="1">
      <c r="A45" s="1241"/>
      <c r="B45" s="886" t="s">
        <v>979</v>
      </c>
      <c r="C45" s="1398" t="s">
        <v>980</v>
      </c>
      <c r="D45" s="1175"/>
      <c r="E45" s="1175"/>
      <c r="F45" s="1175"/>
      <c r="G45" s="1175"/>
      <c r="H45" s="1175"/>
      <c r="I45" s="1175"/>
      <c r="J45" s="1175"/>
      <c r="K45" s="1175"/>
      <c r="L45" s="1175"/>
      <c r="M45" s="1188"/>
    </row>
    <row r="46" spans="1:13" ht="30" customHeight="1">
      <c r="A46" s="1241"/>
      <c r="B46" s="887" t="s">
        <v>297</v>
      </c>
      <c r="C46" s="1398" t="s">
        <v>376</v>
      </c>
      <c r="D46" s="1175"/>
      <c r="E46" s="1175"/>
      <c r="F46" s="1175"/>
      <c r="G46" s="1175"/>
      <c r="H46" s="1175"/>
      <c r="I46" s="1175"/>
      <c r="J46" s="1175"/>
      <c r="K46" s="1175"/>
      <c r="L46" s="1175"/>
      <c r="M46" s="1188"/>
    </row>
    <row r="47" spans="1:13" ht="15.75" customHeight="1">
      <c r="A47" s="288" t="s">
        <v>254</v>
      </c>
      <c r="B47" s="888"/>
      <c r="C47" s="1705"/>
      <c r="D47" s="1185"/>
      <c r="E47" s="1185"/>
      <c r="F47" s="1185"/>
      <c r="G47" s="1185"/>
      <c r="H47" s="1185"/>
      <c r="I47" s="1185"/>
      <c r="J47" s="1185"/>
      <c r="K47" s="1185"/>
      <c r="L47" s="1185"/>
      <c r="M47" s="1186"/>
    </row>
  </sheetData>
  <mergeCells count="41">
    <mergeCell ref="A2:A13"/>
    <mergeCell ref="C2:M2"/>
    <mergeCell ref="C3:M3"/>
    <mergeCell ref="F4:G4"/>
    <mergeCell ref="I4:M4"/>
    <mergeCell ref="C5:M5"/>
    <mergeCell ref="C12:M12"/>
    <mergeCell ref="C13:D13"/>
    <mergeCell ref="F13:M13"/>
    <mergeCell ref="C6:M6"/>
    <mergeCell ref="C7:G7"/>
    <mergeCell ref="I7:M7"/>
    <mergeCell ref="B8:B9"/>
    <mergeCell ref="C10:M10"/>
    <mergeCell ref="C11:M11"/>
    <mergeCell ref="C47:M47"/>
    <mergeCell ref="C38:M38"/>
    <mergeCell ref="C39:M39"/>
    <mergeCell ref="C40:M40"/>
    <mergeCell ref="C41:M41"/>
    <mergeCell ref="C42:M42"/>
    <mergeCell ref="C43:M43"/>
    <mergeCell ref="C44:M44"/>
    <mergeCell ref="C45:M45"/>
    <mergeCell ref="C46:M46"/>
    <mergeCell ref="C15:M15"/>
    <mergeCell ref="C35:M35"/>
    <mergeCell ref="A14:A37"/>
    <mergeCell ref="A38:A43"/>
    <mergeCell ref="A44:A46"/>
    <mergeCell ref="B16:B19"/>
    <mergeCell ref="B20:B21"/>
    <mergeCell ref="B24:B30"/>
    <mergeCell ref="B32:B33"/>
    <mergeCell ref="C36:M36"/>
    <mergeCell ref="C14:M14"/>
    <mergeCell ref="G32:J33"/>
    <mergeCell ref="C34:M34"/>
    <mergeCell ref="F32:F33"/>
    <mergeCell ref="L32:M33"/>
    <mergeCell ref="C37:M37"/>
  </mergeCells>
  <hyperlinks>
    <hyperlink ref="B2" location="'Plan de acción'!A1" display="Nombre del indicador" xr:uid="{00000000-0004-0000-5300-000000000000}"/>
    <hyperlink ref="C42" r:id="rId1" xr:uid="{00000000-0004-0000-53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5300-000000000000}">
          <x14:formula1>
            <xm:f>Desplegables!$I$4:$I$18</xm:f>
          </x14:formula1>
          <xm:sqref>C7</xm:sqref>
        </x14:dataValidation>
        <x14:dataValidation type="list" allowBlank="1" showErrorMessage="1" xr:uid="{00000000-0002-0000-5300-000001000000}">
          <x14:formula1>
            <xm:f>Desplegables!$L$24:$L$39</xm:f>
          </x14:formula1>
          <xm:sqref>C13</xm:sqref>
        </x14:dataValidation>
        <x14:dataValidation type="list" allowBlank="1" showErrorMessage="1" xr:uid="{00000000-0002-0000-5300-000002000000}">
          <x14:formula1>
            <xm:f>Desplegables!$B$45:$B$46</xm:f>
          </x14:formula1>
          <xm:sqref>C4</xm:sqref>
        </x14:dataValidation>
        <x14:dataValidation type="list" allowBlank="1" showErrorMessage="1" xr:uid="{00000000-0002-0000-5300-000003000000}">
          <x14:formula1>
            <xm:f>Desplegables!$B$50:$B$52</xm:f>
          </x14:formula1>
          <xm:sqref>G32</xm:sqref>
        </x14:dataValidation>
      </x14:dataValidation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1828</v>
      </c>
      <c r="C1" s="230"/>
      <c r="D1" s="230"/>
      <c r="E1" s="230"/>
      <c r="F1" s="230"/>
      <c r="G1" s="230"/>
      <c r="H1" s="230"/>
      <c r="I1" s="230"/>
      <c r="J1" s="230"/>
      <c r="K1" s="230"/>
      <c r="L1" s="230"/>
      <c r="M1" s="231"/>
    </row>
    <row r="2" spans="1:13" ht="48.75" customHeight="1">
      <c r="A2" s="1242" t="s">
        <v>890</v>
      </c>
      <c r="B2" s="233" t="s">
        <v>891</v>
      </c>
      <c r="C2" s="1722" t="s">
        <v>1829</v>
      </c>
      <c r="D2" s="1367"/>
      <c r="E2" s="1367"/>
      <c r="F2" s="1367"/>
      <c r="G2" s="1367"/>
      <c r="H2" s="1367"/>
      <c r="I2" s="1367"/>
      <c r="J2" s="1367"/>
      <c r="K2" s="1367"/>
      <c r="L2" s="1367"/>
      <c r="M2" s="1368"/>
    </row>
    <row r="3" spans="1:13" ht="34.5" customHeight="1">
      <c r="A3" s="1241"/>
      <c r="B3" s="235" t="s">
        <v>982</v>
      </c>
      <c r="C3" s="1686" t="s">
        <v>1275</v>
      </c>
      <c r="D3" s="1185"/>
      <c r="E3" s="1185"/>
      <c r="F3" s="1185"/>
      <c r="G3" s="1185"/>
      <c r="H3" s="1185"/>
      <c r="I3" s="1185"/>
      <c r="J3" s="1185"/>
      <c r="K3" s="1185"/>
      <c r="L3" s="1185"/>
      <c r="M3" s="1186"/>
    </row>
    <row r="4" spans="1:13" ht="15.75" customHeight="1">
      <c r="A4" s="1241"/>
      <c r="B4" s="236" t="s">
        <v>293</v>
      </c>
      <c r="C4" s="607" t="s">
        <v>95</v>
      </c>
      <c r="D4" s="395" t="s">
        <v>440</v>
      </c>
      <c r="E4" s="625"/>
      <c r="F4" s="1723" t="s">
        <v>294</v>
      </c>
      <c r="G4" s="1188"/>
      <c r="H4" s="1412" t="s">
        <v>440</v>
      </c>
      <c r="I4" s="1175"/>
      <c r="J4" s="1175"/>
      <c r="K4" s="1175"/>
      <c r="L4" s="1175"/>
      <c r="M4" s="1322"/>
    </row>
    <row r="5" spans="1:13" ht="15.75" customHeight="1">
      <c r="A5" s="1241"/>
      <c r="B5" s="236" t="s">
        <v>898</v>
      </c>
      <c r="C5" s="607" t="s">
        <v>440</v>
      </c>
      <c r="D5" s="904"/>
      <c r="E5" s="904"/>
      <c r="F5" s="904"/>
      <c r="G5" s="904"/>
      <c r="H5" s="904"/>
      <c r="I5" s="904"/>
      <c r="J5" s="904"/>
      <c r="K5" s="904"/>
      <c r="L5" s="904"/>
      <c r="M5" s="905"/>
    </row>
    <row r="6" spans="1:13" ht="15.75" customHeight="1">
      <c r="A6" s="1241"/>
      <c r="B6" s="236" t="s">
        <v>900</v>
      </c>
      <c r="C6" s="607" t="s">
        <v>440</v>
      </c>
      <c r="D6" s="904"/>
      <c r="E6" s="904"/>
      <c r="F6" s="904"/>
      <c r="G6" s="904"/>
      <c r="H6" s="904"/>
      <c r="I6" s="904"/>
      <c r="J6" s="904"/>
      <c r="K6" s="904"/>
      <c r="L6" s="904"/>
      <c r="M6" s="905"/>
    </row>
    <row r="7" spans="1:13" ht="15.75" customHeight="1">
      <c r="A7" s="1241"/>
      <c r="B7" s="235" t="s">
        <v>902</v>
      </c>
      <c r="C7" s="1717" t="s">
        <v>31</v>
      </c>
      <c r="D7" s="1175"/>
      <c r="E7" s="906"/>
      <c r="F7" s="906"/>
      <c r="G7" s="907"/>
      <c r="H7" s="908" t="s">
        <v>297</v>
      </c>
      <c r="I7" s="1724" t="s">
        <v>50</v>
      </c>
      <c r="J7" s="1175"/>
      <c r="K7" s="1175"/>
      <c r="L7" s="1175"/>
      <c r="M7" s="1322"/>
    </row>
    <row r="8" spans="1:13" ht="15.75" customHeight="1">
      <c r="A8" s="1241"/>
      <c r="B8" s="1244" t="s">
        <v>903</v>
      </c>
      <c r="C8" s="909"/>
      <c r="D8" s="452"/>
      <c r="E8" s="452"/>
      <c r="F8" s="452"/>
      <c r="G8" s="452"/>
      <c r="H8" s="452"/>
      <c r="I8" s="452"/>
      <c r="J8" s="452"/>
      <c r="K8" s="452"/>
      <c r="L8" s="452"/>
      <c r="M8" s="453"/>
    </row>
    <row r="9" spans="1:13" ht="58.5" customHeight="1">
      <c r="A9" s="1241"/>
      <c r="B9" s="1245"/>
      <c r="C9" s="1718" t="s">
        <v>1830</v>
      </c>
      <c r="D9" s="1180"/>
      <c r="E9" s="232"/>
      <c r="F9" s="1718" t="s">
        <v>1831</v>
      </c>
      <c r="G9" s="1180"/>
      <c r="H9" s="232"/>
      <c r="I9" s="1276" t="s">
        <v>376</v>
      </c>
      <c r="J9" s="1180"/>
      <c r="K9" s="232"/>
      <c r="L9" s="232"/>
      <c r="M9" s="475"/>
    </row>
    <row r="10" spans="1:13" ht="15.75" customHeight="1">
      <c r="A10" s="1241"/>
      <c r="B10" s="1246"/>
      <c r="C10" s="1725" t="s">
        <v>1058</v>
      </c>
      <c r="D10" s="1180"/>
      <c r="E10" s="250"/>
      <c r="F10" s="1276" t="s">
        <v>1058</v>
      </c>
      <c r="G10" s="1180"/>
      <c r="H10" s="250"/>
      <c r="I10" s="1276" t="s">
        <v>1058</v>
      </c>
      <c r="J10" s="1180"/>
      <c r="K10" s="250"/>
      <c r="L10" s="250"/>
      <c r="M10" s="319"/>
    </row>
    <row r="11" spans="1:13" ht="30.75" customHeight="1">
      <c r="A11" s="1241"/>
      <c r="B11" s="235" t="s">
        <v>905</v>
      </c>
      <c r="C11" s="1270" t="s">
        <v>1832</v>
      </c>
      <c r="D11" s="1175"/>
      <c r="E11" s="1175"/>
      <c r="F11" s="1175"/>
      <c r="G11" s="1175"/>
      <c r="H11" s="1175"/>
      <c r="I11" s="1175"/>
      <c r="J11" s="1175"/>
      <c r="K11" s="1175"/>
      <c r="L11" s="1175"/>
      <c r="M11" s="1322"/>
    </row>
    <row r="12" spans="1:13" ht="168.75" customHeight="1">
      <c r="A12" s="1241"/>
      <c r="B12" s="235" t="s">
        <v>985</v>
      </c>
      <c r="C12" s="1470" t="s">
        <v>1833</v>
      </c>
      <c r="D12" s="1175"/>
      <c r="E12" s="1175"/>
      <c r="F12" s="1175"/>
      <c r="G12" s="1175"/>
      <c r="H12" s="1175"/>
      <c r="I12" s="1175"/>
      <c r="J12" s="1175"/>
      <c r="K12" s="1175"/>
      <c r="L12" s="1175"/>
      <c r="M12" s="1322"/>
    </row>
    <row r="13" spans="1:13" ht="37.5" customHeight="1">
      <c r="A13" s="1241"/>
      <c r="B13" s="235" t="s">
        <v>987</v>
      </c>
      <c r="C13" s="1713" t="s">
        <v>1812</v>
      </c>
      <c r="D13" s="1185"/>
      <c r="E13" s="1185"/>
      <c r="F13" s="1185"/>
      <c r="G13" s="1185"/>
      <c r="H13" s="1185"/>
      <c r="I13" s="1185"/>
      <c r="J13" s="1185"/>
      <c r="K13" s="1185"/>
      <c r="L13" s="1185"/>
      <c r="M13" s="1186"/>
    </row>
    <row r="14" spans="1:13" ht="45" customHeight="1">
      <c r="A14" s="1241"/>
      <c r="B14" s="1244" t="s">
        <v>989</v>
      </c>
      <c r="C14" s="1470" t="s">
        <v>53</v>
      </c>
      <c r="D14" s="1175"/>
      <c r="E14" s="910" t="s">
        <v>108</v>
      </c>
      <c r="F14" s="1310" t="s">
        <v>1834</v>
      </c>
      <c r="G14" s="1175"/>
      <c r="H14" s="1175"/>
      <c r="I14" s="1175"/>
      <c r="J14" s="1175"/>
      <c r="K14" s="1175"/>
      <c r="L14" s="1175"/>
      <c r="M14" s="1322"/>
    </row>
    <row r="15" spans="1:13" ht="15.75" customHeight="1">
      <c r="A15" s="1241"/>
      <c r="B15" s="1245"/>
      <c r="C15" s="1470"/>
      <c r="D15" s="1175"/>
      <c r="E15" s="1175"/>
      <c r="F15" s="1175"/>
      <c r="G15" s="1175"/>
      <c r="H15" s="1175"/>
      <c r="I15" s="1175"/>
      <c r="J15" s="1175"/>
      <c r="K15" s="1175"/>
      <c r="L15" s="1175"/>
      <c r="M15" s="1322"/>
    </row>
    <row r="16" spans="1:13" ht="15.75" customHeight="1">
      <c r="A16" s="1240" t="s">
        <v>238</v>
      </c>
      <c r="B16" s="235" t="s">
        <v>282</v>
      </c>
      <c r="C16" s="1470" t="s">
        <v>1835</v>
      </c>
      <c r="D16" s="1175"/>
      <c r="E16" s="1175"/>
      <c r="F16" s="1175"/>
      <c r="G16" s="1175"/>
      <c r="H16" s="1175"/>
      <c r="I16" s="1175"/>
      <c r="J16" s="1175"/>
      <c r="K16" s="1175"/>
      <c r="L16" s="1175"/>
      <c r="M16" s="1322"/>
    </row>
    <row r="17" spans="1:13" ht="15.75" customHeight="1">
      <c r="A17" s="1241"/>
      <c r="B17" s="235" t="s">
        <v>990</v>
      </c>
      <c r="C17" s="1470" t="s">
        <v>851</v>
      </c>
      <c r="D17" s="1175"/>
      <c r="E17" s="1175"/>
      <c r="F17" s="1175"/>
      <c r="G17" s="1175"/>
      <c r="H17" s="1175"/>
      <c r="I17" s="1175"/>
      <c r="J17" s="1175"/>
      <c r="K17" s="1175"/>
      <c r="L17" s="1175"/>
      <c r="M17" s="1322"/>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911" t="s">
        <v>909</v>
      </c>
      <c r="D20" s="912"/>
      <c r="E20" s="461" t="s">
        <v>910</v>
      </c>
      <c r="F20" s="912"/>
      <c r="G20" s="461" t="s">
        <v>911</v>
      </c>
      <c r="H20" s="912"/>
      <c r="I20" s="461" t="s">
        <v>912</v>
      </c>
      <c r="J20" s="468" t="s">
        <v>918</v>
      </c>
      <c r="K20" s="461"/>
      <c r="L20" s="461"/>
      <c r="M20" s="462"/>
    </row>
    <row r="21" spans="1:13" ht="15.75" customHeight="1">
      <c r="A21" s="1241"/>
      <c r="B21" s="1245"/>
      <c r="C21" s="911" t="s">
        <v>913</v>
      </c>
      <c r="D21" s="468"/>
      <c r="E21" s="461" t="s">
        <v>914</v>
      </c>
      <c r="F21" s="468"/>
      <c r="G21" s="461" t="s">
        <v>915</v>
      </c>
      <c r="H21" s="468"/>
      <c r="I21" s="461"/>
      <c r="J21" s="461"/>
      <c r="K21" s="461"/>
      <c r="L21" s="461"/>
      <c r="M21" s="462"/>
    </row>
    <row r="22" spans="1:13" ht="15.75" customHeight="1">
      <c r="A22" s="1241"/>
      <c r="B22" s="1245"/>
      <c r="C22" s="911" t="s">
        <v>916</v>
      </c>
      <c r="D22" s="468"/>
      <c r="E22" s="461" t="s">
        <v>917</v>
      </c>
      <c r="F22" s="468"/>
      <c r="G22" s="461"/>
      <c r="H22" s="461"/>
      <c r="I22" s="461"/>
      <c r="J22" s="461"/>
      <c r="K22" s="461"/>
      <c r="L22" s="461"/>
      <c r="M22" s="462"/>
    </row>
    <row r="23" spans="1:13" ht="15.75" customHeight="1">
      <c r="A23" s="1241"/>
      <c r="B23" s="1245"/>
      <c r="C23" s="911" t="s">
        <v>105</v>
      </c>
      <c r="D23" s="468"/>
      <c r="E23" s="461" t="s">
        <v>919</v>
      </c>
      <c r="F23" s="250"/>
      <c r="G23" s="250"/>
      <c r="H23" s="250"/>
      <c r="I23" s="250"/>
      <c r="J23" s="250"/>
      <c r="K23" s="250"/>
      <c r="L23" s="250"/>
      <c r="M23" s="319"/>
    </row>
    <row r="24" spans="1:13" ht="9.75" customHeight="1">
      <c r="A24" s="1241"/>
      <c r="B24" s="1246"/>
      <c r="C24" s="476"/>
      <c r="D24" s="460"/>
      <c r="E24" s="460"/>
      <c r="F24" s="460"/>
      <c r="G24" s="460"/>
      <c r="H24" s="460"/>
      <c r="I24" s="460"/>
      <c r="J24" s="460"/>
      <c r="K24" s="460"/>
      <c r="L24" s="460"/>
      <c r="M24" s="913"/>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911" t="s">
        <v>922</v>
      </c>
      <c r="D26" s="468"/>
      <c r="E26" s="461"/>
      <c r="F26" s="461" t="s">
        <v>923</v>
      </c>
      <c r="G26" s="468"/>
      <c r="H26" s="461"/>
      <c r="I26" s="461" t="s">
        <v>924</v>
      </c>
      <c r="J26" s="468" t="s">
        <v>918</v>
      </c>
      <c r="K26" s="461"/>
      <c r="L26" s="232"/>
      <c r="M26" s="475"/>
    </row>
    <row r="27" spans="1:13" ht="15.75" customHeight="1">
      <c r="A27" s="1241"/>
      <c r="B27" s="1245"/>
      <c r="C27" s="911" t="s">
        <v>925</v>
      </c>
      <c r="D27" s="259"/>
      <c r="E27" s="232"/>
      <c r="F27" s="461" t="s">
        <v>926</v>
      </c>
      <c r="G27" s="468"/>
      <c r="H27" s="232"/>
      <c r="I27" s="232"/>
      <c r="J27" s="232"/>
      <c r="K27" s="23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3"/>
      <c r="D29" s="457"/>
      <c r="E29" s="457"/>
      <c r="F29" s="457"/>
      <c r="G29" s="457"/>
      <c r="H29" s="457"/>
      <c r="I29" s="457"/>
      <c r="J29" s="457"/>
      <c r="K29" s="457"/>
      <c r="L29" s="457"/>
      <c r="M29" s="458"/>
    </row>
    <row r="30" spans="1:13" ht="15.75" customHeight="1">
      <c r="A30" s="1241"/>
      <c r="B30" s="262"/>
      <c r="C30" s="914" t="s">
        <v>929</v>
      </c>
      <c r="D30" s="481">
        <v>0</v>
      </c>
      <c r="E30" s="461"/>
      <c r="F30" s="915" t="s">
        <v>930</v>
      </c>
      <c r="G30" s="468">
        <v>2022</v>
      </c>
      <c r="H30" s="461"/>
      <c r="I30" s="915" t="s">
        <v>931</v>
      </c>
      <c r="J30" s="1412" t="s">
        <v>1836</v>
      </c>
      <c r="K30" s="1175"/>
      <c r="L30" s="1188"/>
      <c r="M30" s="462"/>
    </row>
    <row r="31" spans="1:13" ht="15.75" customHeight="1">
      <c r="A31" s="1241"/>
      <c r="B31" s="236"/>
      <c r="C31" s="476"/>
      <c r="D31" s="460"/>
      <c r="E31" s="460"/>
      <c r="F31" s="460"/>
      <c r="G31" s="460"/>
      <c r="H31" s="460"/>
      <c r="I31" s="460"/>
      <c r="J31" s="460"/>
      <c r="K31" s="460"/>
      <c r="L31" s="460"/>
      <c r="M31" s="913"/>
    </row>
    <row r="32" spans="1:13" ht="15.75" customHeight="1">
      <c r="A32" s="1241"/>
      <c r="B32" s="1244" t="s">
        <v>933</v>
      </c>
      <c r="C32" s="916"/>
      <c r="D32" s="917"/>
      <c r="E32" s="917"/>
      <c r="F32" s="917"/>
      <c r="G32" s="917"/>
      <c r="H32" s="917"/>
      <c r="I32" s="917"/>
      <c r="J32" s="917"/>
      <c r="K32" s="917"/>
      <c r="L32" s="452"/>
      <c r="M32" s="453"/>
    </row>
    <row r="33" spans="1:13" ht="15.75" customHeight="1">
      <c r="A33" s="1241"/>
      <c r="B33" s="1245"/>
      <c r="C33" s="911" t="s">
        <v>934</v>
      </c>
      <c r="D33" s="487">
        <v>2023</v>
      </c>
      <c r="E33" s="918"/>
      <c r="F33" s="461" t="s">
        <v>935</v>
      </c>
      <c r="G33" s="919" t="s">
        <v>1837</v>
      </c>
      <c r="H33" s="918"/>
      <c r="I33" s="915"/>
      <c r="J33" s="918"/>
      <c r="K33" s="918"/>
      <c r="L33" s="232"/>
      <c r="M33" s="475"/>
    </row>
    <row r="34" spans="1:13" ht="15.75" customHeight="1">
      <c r="A34" s="1241"/>
      <c r="B34" s="1246"/>
      <c r="C34" s="476"/>
      <c r="D34" s="490"/>
      <c r="E34" s="920"/>
      <c r="F34" s="460"/>
      <c r="G34" s="920"/>
      <c r="H34" s="920"/>
      <c r="I34" s="921"/>
      <c r="J34" s="920"/>
      <c r="K34" s="920"/>
      <c r="L34" s="250"/>
      <c r="M34" s="319"/>
    </row>
    <row r="35" spans="1:13" ht="15.75" customHeight="1">
      <c r="A35" s="1241"/>
      <c r="B35" s="1244" t="s">
        <v>937</v>
      </c>
      <c r="C35" s="473"/>
      <c r="D35" s="457"/>
      <c r="E35" s="457"/>
      <c r="F35" s="457"/>
      <c r="G35" s="457"/>
      <c r="H35" s="457"/>
      <c r="I35" s="457"/>
      <c r="J35" s="457"/>
      <c r="K35" s="457"/>
      <c r="L35" s="457"/>
      <c r="M35" s="458"/>
    </row>
    <row r="36" spans="1:13" ht="15.75" customHeight="1">
      <c r="A36" s="1241"/>
      <c r="B36" s="1245"/>
      <c r="C36" s="911"/>
      <c r="D36" s="461" t="s">
        <v>938</v>
      </c>
      <c r="E36" s="461">
        <v>2023</v>
      </c>
      <c r="F36" s="461" t="s">
        <v>939</v>
      </c>
      <c r="G36" s="461">
        <v>2024</v>
      </c>
      <c r="H36" s="232" t="s">
        <v>940</v>
      </c>
      <c r="I36" s="232">
        <v>2025</v>
      </c>
      <c r="J36" s="232" t="s">
        <v>941</v>
      </c>
      <c r="K36" s="461">
        <v>2026</v>
      </c>
      <c r="L36" s="461" t="s">
        <v>942</v>
      </c>
      <c r="M36" s="462">
        <v>2027</v>
      </c>
    </row>
    <row r="37" spans="1:13" ht="15.75" customHeight="1">
      <c r="A37" s="1241"/>
      <c r="B37" s="1245"/>
      <c r="C37" s="911"/>
      <c r="D37" s="922">
        <v>1</v>
      </c>
      <c r="E37" s="923">
        <v>300</v>
      </c>
      <c r="F37" s="922">
        <v>2</v>
      </c>
      <c r="G37" s="923">
        <v>350</v>
      </c>
      <c r="H37" s="922">
        <v>3</v>
      </c>
      <c r="I37" s="923">
        <v>400</v>
      </c>
      <c r="J37" s="922">
        <v>4</v>
      </c>
      <c r="K37" s="923">
        <v>450</v>
      </c>
      <c r="L37" s="922">
        <v>5</v>
      </c>
      <c r="M37" s="923">
        <v>500</v>
      </c>
    </row>
    <row r="38" spans="1:13" ht="15.75" customHeight="1">
      <c r="A38" s="1241"/>
      <c r="B38" s="1245"/>
      <c r="C38" s="911"/>
      <c r="D38" s="461" t="s">
        <v>943</v>
      </c>
      <c r="E38" s="461">
        <v>2028</v>
      </c>
      <c r="F38" s="461" t="s">
        <v>944</v>
      </c>
      <c r="G38" s="461">
        <v>2029</v>
      </c>
      <c r="H38" s="232" t="s">
        <v>945</v>
      </c>
      <c r="I38" s="232">
        <v>2030</v>
      </c>
      <c r="J38" s="232" t="s">
        <v>946</v>
      </c>
      <c r="K38" s="461">
        <v>2031</v>
      </c>
      <c r="L38" s="461" t="s">
        <v>947</v>
      </c>
      <c r="M38" s="462"/>
    </row>
    <row r="39" spans="1:13" ht="15.75" customHeight="1">
      <c r="A39" s="1241"/>
      <c r="B39" s="1245"/>
      <c r="C39" s="911"/>
      <c r="D39" s="922">
        <v>6</v>
      </c>
      <c r="E39" s="923">
        <v>600</v>
      </c>
      <c r="F39" s="922">
        <v>7</v>
      </c>
      <c r="G39" s="923">
        <v>700</v>
      </c>
      <c r="H39" s="922">
        <v>8</v>
      </c>
      <c r="I39" s="923">
        <v>800</v>
      </c>
      <c r="J39" s="922">
        <v>9</v>
      </c>
      <c r="K39" s="923">
        <v>900</v>
      </c>
      <c r="L39" s="924"/>
      <c r="M39" s="905"/>
    </row>
    <row r="40" spans="1:13" ht="15.75" customHeight="1">
      <c r="A40" s="1241"/>
      <c r="B40" s="1245"/>
      <c r="C40" s="911"/>
      <c r="D40" s="461" t="s">
        <v>948</v>
      </c>
      <c r="E40" s="461"/>
      <c r="F40" s="461" t="s">
        <v>949</v>
      </c>
      <c r="G40" s="461"/>
      <c r="H40" s="232" t="s">
        <v>950</v>
      </c>
      <c r="I40" s="232"/>
      <c r="J40" s="232" t="s">
        <v>951</v>
      </c>
      <c r="K40" s="461"/>
      <c r="L40" s="461" t="s">
        <v>1144</v>
      </c>
      <c r="M40" s="462"/>
    </row>
    <row r="41" spans="1:13" ht="15.75" customHeight="1">
      <c r="A41" s="1241"/>
      <c r="B41" s="1245"/>
      <c r="C41" s="911"/>
      <c r="D41" s="924"/>
      <c r="E41" s="925"/>
      <c r="F41" s="924"/>
      <c r="G41" s="925"/>
      <c r="H41" s="924"/>
      <c r="I41" s="925"/>
      <c r="J41" s="924"/>
      <c r="K41" s="925"/>
      <c r="L41" s="924"/>
      <c r="M41" s="905"/>
    </row>
    <row r="42" spans="1:13" ht="15.75" customHeight="1">
      <c r="A42" s="1241"/>
      <c r="B42" s="1245"/>
      <c r="C42" s="911"/>
      <c r="D42" s="926" t="s">
        <v>1144</v>
      </c>
      <c r="E42" s="904"/>
      <c r="F42" s="926" t="s">
        <v>957</v>
      </c>
      <c r="G42" s="904"/>
      <c r="H42" s="927"/>
      <c r="I42" s="457"/>
      <c r="J42" s="927"/>
      <c r="K42" s="457"/>
      <c r="L42" s="927"/>
      <c r="M42" s="458"/>
    </row>
    <row r="43" spans="1:13" ht="15.75" customHeight="1">
      <c r="A43" s="1241"/>
      <c r="B43" s="1245"/>
      <c r="C43" s="911"/>
      <c r="D43" s="924"/>
      <c r="E43" s="925"/>
      <c r="F43" s="1254">
        <v>5000</v>
      </c>
      <c r="G43" s="1188"/>
      <c r="H43" s="1719"/>
      <c r="I43" s="1252"/>
      <c r="J43" s="928"/>
      <c r="K43" s="461"/>
      <c r="L43" s="928"/>
      <c r="M43" s="462"/>
    </row>
    <row r="44" spans="1:13" ht="15.75" customHeight="1">
      <c r="A44" s="1241"/>
      <c r="B44" s="1245"/>
      <c r="C44" s="476"/>
      <c r="D44" s="926"/>
      <c r="E44" s="904"/>
      <c r="F44" s="926"/>
      <c r="G44" s="904"/>
      <c r="H44" s="929"/>
      <c r="I44" s="460"/>
      <c r="J44" s="929"/>
      <c r="K44" s="460"/>
      <c r="L44" s="929"/>
      <c r="M44" s="913"/>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930" t="s">
        <v>93</v>
      </c>
      <c r="E46" s="303" t="s">
        <v>95</v>
      </c>
      <c r="F46" s="1720" t="s">
        <v>959</v>
      </c>
      <c r="G46" s="1404" t="s">
        <v>103</v>
      </c>
      <c r="H46" s="1183"/>
      <c r="I46" s="1183"/>
      <c r="J46" s="1234"/>
      <c r="K46" s="461" t="s">
        <v>960</v>
      </c>
      <c r="L46" s="1407"/>
      <c r="M46" s="1237"/>
    </row>
    <row r="47" spans="1:13" ht="15.75" customHeight="1">
      <c r="A47" s="1241"/>
      <c r="B47" s="1245"/>
      <c r="C47" s="506"/>
      <c r="D47" s="259" t="s">
        <v>992</v>
      </c>
      <c r="E47" s="468"/>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49.5" customHeight="1">
      <c r="A49" s="1241"/>
      <c r="B49" s="235" t="s">
        <v>961</v>
      </c>
      <c r="C49" s="1470" t="s">
        <v>1838</v>
      </c>
      <c r="D49" s="1175"/>
      <c r="E49" s="1175"/>
      <c r="F49" s="1175"/>
      <c r="G49" s="1175"/>
      <c r="H49" s="1175"/>
      <c r="I49" s="1175"/>
      <c r="J49" s="1175"/>
      <c r="K49" s="1175"/>
      <c r="L49" s="1175"/>
      <c r="M49" s="1322"/>
    </row>
    <row r="50" spans="1:13" ht="15.75" customHeight="1">
      <c r="A50" s="1241"/>
      <c r="B50" s="235" t="s">
        <v>996</v>
      </c>
      <c r="C50" s="1470" t="s">
        <v>1830</v>
      </c>
      <c r="D50" s="1175"/>
      <c r="E50" s="1175"/>
      <c r="F50" s="1175"/>
      <c r="G50" s="1175"/>
      <c r="H50" s="1175"/>
      <c r="I50" s="1175"/>
      <c r="J50" s="1175"/>
      <c r="K50" s="1175"/>
      <c r="L50" s="1175"/>
      <c r="M50" s="1322"/>
    </row>
    <row r="51" spans="1:13" ht="15.75" customHeight="1">
      <c r="A51" s="1241"/>
      <c r="B51" s="235" t="s">
        <v>965</v>
      </c>
      <c r="C51" s="1270">
        <v>30</v>
      </c>
      <c r="D51" s="1175"/>
      <c r="E51" s="1175"/>
      <c r="F51" s="1175"/>
      <c r="G51" s="1175"/>
      <c r="H51" s="1175"/>
      <c r="I51" s="1175"/>
      <c r="J51" s="1175"/>
      <c r="K51" s="1175"/>
      <c r="L51" s="1175"/>
      <c r="M51" s="1322"/>
    </row>
    <row r="52" spans="1:13" ht="15.75" customHeight="1">
      <c r="A52" s="1241"/>
      <c r="B52" s="235" t="s">
        <v>966</v>
      </c>
      <c r="C52" s="290">
        <v>2023</v>
      </c>
      <c r="D52" s="904"/>
      <c r="E52" s="904"/>
      <c r="F52" s="904"/>
      <c r="G52" s="904"/>
      <c r="H52" s="904"/>
      <c r="I52" s="904"/>
      <c r="J52" s="904"/>
      <c r="K52" s="904"/>
      <c r="L52" s="904"/>
      <c r="M52" s="905"/>
    </row>
    <row r="53" spans="1:13" ht="15.75" customHeight="1">
      <c r="A53" s="1242" t="s">
        <v>250</v>
      </c>
      <c r="B53" s="284" t="s">
        <v>968</v>
      </c>
      <c r="C53" s="1470" t="s">
        <v>1839</v>
      </c>
      <c r="D53" s="1175"/>
      <c r="E53" s="1175"/>
      <c r="F53" s="1175"/>
      <c r="G53" s="1175"/>
      <c r="H53" s="1175"/>
      <c r="I53" s="1175"/>
      <c r="J53" s="1175"/>
      <c r="K53" s="1175"/>
      <c r="L53" s="1175"/>
      <c r="M53" s="1322"/>
    </row>
    <row r="54" spans="1:13" ht="15.75" customHeight="1">
      <c r="A54" s="1241"/>
      <c r="B54" s="284" t="s">
        <v>969</v>
      </c>
      <c r="C54" s="1470" t="s">
        <v>1840</v>
      </c>
      <c r="D54" s="1175"/>
      <c r="E54" s="1175"/>
      <c r="F54" s="1175"/>
      <c r="G54" s="1175"/>
      <c r="H54" s="1175"/>
      <c r="I54" s="1175"/>
      <c r="J54" s="1175"/>
      <c r="K54" s="1175"/>
      <c r="L54" s="1175"/>
      <c r="M54" s="1322"/>
    </row>
    <row r="55" spans="1:13" ht="15.75" customHeight="1">
      <c r="A55" s="1241"/>
      <c r="B55" s="284" t="s">
        <v>971</v>
      </c>
      <c r="C55" s="1470" t="s">
        <v>1314</v>
      </c>
      <c r="D55" s="1175"/>
      <c r="E55" s="1175"/>
      <c r="F55" s="1175"/>
      <c r="G55" s="1175"/>
      <c r="H55" s="1175"/>
      <c r="I55" s="1175"/>
      <c r="J55" s="1175"/>
      <c r="K55" s="1175"/>
      <c r="L55" s="1175"/>
      <c r="M55" s="1322"/>
    </row>
    <row r="56" spans="1:13" ht="15.75" customHeight="1">
      <c r="A56" s="1241"/>
      <c r="B56" s="285" t="s">
        <v>972</v>
      </c>
      <c r="C56" s="1470" t="s">
        <v>1841</v>
      </c>
      <c r="D56" s="1175"/>
      <c r="E56" s="1175"/>
      <c r="F56" s="1175"/>
      <c r="G56" s="1175"/>
      <c r="H56" s="1175"/>
      <c r="I56" s="1175"/>
      <c r="J56" s="1175"/>
      <c r="K56" s="1175"/>
      <c r="L56" s="1175"/>
      <c r="M56" s="1322"/>
    </row>
    <row r="57" spans="1:13" ht="15.75" customHeight="1">
      <c r="A57" s="1241"/>
      <c r="B57" s="284" t="s">
        <v>973</v>
      </c>
      <c r="C57" s="1721" t="s">
        <v>1842</v>
      </c>
      <c r="D57" s="1175"/>
      <c r="E57" s="1175"/>
      <c r="F57" s="1175"/>
      <c r="G57" s="1175"/>
      <c r="H57" s="1175"/>
      <c r="I57" s="1175"/>
      <c r="J57" s="1175"/>
      <c r="K57" s="1175"/>
      <c r="L57" s="1175"/>
      <c r="M57" s="1322"/>
    </row>
    <row r="58" spans="1:13" ht="15.75" customHeight="1">
      <c r="A58" s="1243"/>
      <c r="B58" s="284" t="s">
        <v>974</v>
      </c>
      <c r="C58" s="1470" t="s">
        <v>1843</v>
      </c>
      <c r="D58" s="1175"/>
      <c r="E58" s="1175"/>
      <c r="F58" s="1175"/>
      <c r="G58" s="1175"/>
      <c r="H58" s="1175"/>
      <c r="I58" s="1175"/>
      <c r="J58" s="1175"/>
      <c r="K58" s="1175"/>
      <c r="L58" s="1175"/>
      <c r="M58" s="1322"/>
    </row>
    <row r="59" spans="1:13" ht="15.75" customHeight="1">
      <c r="A59" s="1242" t="s">
        <v>976</v>
      </c>
      <c r="B59" s="286" t="s">
        <v>977</v>
      </c>
      <c r="C59" s="1470" t="s">
        <v>1844</v>
      </c>
      <c r="D59" s="1175"/>
      <c r="E59" s="1175"/>
      <c r="F59" s="1175"/>
      <c r="G59" s="1175"/>
      <c r="H59" s="1175"/>
      <c r="I59" s="1175"/>
      <c r="J59" s="1175"/>
      <c r="K59" s="1175"/>
      <c r="L59" s="1175"/>
      <c r="M59" s="1322"/>
    </row>
    <row r="60" spans="1:13" ht="21" customHeight="1">
      <c r="A60" s="1241"/>
      <c r="B60" s="286" t="s">
        <v>979</v>
      </c>
      <c r="C60" s="1470" t="s">
        <v>1845</v>
      </c>
      <c r="D60" s="1175"/>
      <c r="E60" s="1175"/>
      <c r="F60" s="1175"/>
      <c r="G60" s="1175"/>
      <c r="H60" s="1175"/>
      <c r="I60" s="1175"/>
      <c r="J60" s="1175"/>
      <c r="K60" s="1175"/>
      <c r="L60" s="1175"/>
      <c r="M60" s="1322"/>
    </row>
    <row r="61" spans="1:13" ht="24" customHeight="1">
      <c r="A61" s="1241"/>
      <c r="B61" s="287" t="s">
        <v>297</v>
      </c>
      <c r="C61" s="1470" t="s">
        <v>50</v>
      </c>
      <c r="D61" s="1175"/>
      <c r="E61" s="1175"/>
      <c r="F61" s="1175"/>
      <c r="G61" s="1175"/>
      <c r="H61" s="1175"/>
      <c r="I61" s="1175"/>
      <c r="J61" s="1175"/>
      <c r="K61" s="1175"/>
      <c r="L61" s="1175"/>
      <c r="M61" s="1322"/>
    </row>
    <row r="62" spans="1:13" ht="36.75" customHeight="1">
      <c r="A62" s="288" t="s">
        <v>254</v>
      </c>
      <c r="B62" s="289"/>
      <c r="C62" s="1342" t="s">
        <v>1846</v>
      </c>
      <c r="D62" s="1333"/>
      <c r="E62" s="1333"/>
      <c r="F62" s="1333"/>
      <c r="G62" s="1333"/>
      <c r="H62" s="1333"/>
      <c r="I62" s="1333"/>
      <c r="J62" s="1333"/>
      <c r="K62" s="1333"/>
      <c r="L62" s="1333"/>
      <c r="M62" s="1334"/>
    </row>
  </sheetData>
  <mergeCells count="50">
    <mergeCell ref="A2:A15"/>
    <mergeCell ref="C2:M2"/>
    <mergeCell ref="C3:M3"/>
    <mergeCell ref="F4:G4"/>
    <mergeCell ref="H4:M4"/>
    <mergeCell ref="I7:M7"/>
    <mergeCell ref="B8:B10"/>
    <mergeCell ref="C12:M12"/>
    <mergeCell ref="C13:M13"/>
    <mergeCell ref="F14:M14"/>
    <mergeCell ref="C15:M15"/>
    <mergeCell ref="I9:J9"/>
    <mergeCell ref="C10:D10"/>
    <mergeCell ref="F10:G10"/>
    <mergeCell ref="I10:J10"/>
    <mergeCell ref="C11:M11"/>
    <mergeCell ref="C62:M62"/>
    <mergeCell ref="C51:M51"/>
    <mergeCell ref="C53:M53"/>
    <mergeCell ref="C54:M54"/>
    <mergeCell ref="C55:M55"/>
    <mergeCell ref="C56:M56"/>
    <mergeCell ref="C57:M57"/>
    <mergeCell ref="C58:M58"/>
    <mergeCell ref="C17:M17"/>
    <mergeCell ref="J30:L30"/>
    <mergeCell ref="C16:M16"/>
    <mergeCell ref="C49:M49"/>
    <mergeCell ref="C50:M50"/>
    <mergeCell ref="F43:G43"/>
    <mergeCell ref="H43:I43"/>
    <mergeCell ref="F46:F47"/>
    <mergeCell ref="G46:J47"/>
    <mergeCell ref="L46:M47"/>
    <mergeCell ref="C7:D7"/>
    <mergeCell ref="C9:D9"/>
    <mergeCell ref="A16:A52"/>
    <mergeCell ref="A53:A58"/>
    <mergeCell ref="A59:A61"/>
    <mergeCell ref="B14:B15"/>
    <mergeCell ref="C14:D14"/>
    <mergeCell ref="B18:B24"/>
    <mergeCell ref="B25:B28"/>
    <mergeCell ref="B32:B34"/>
    <mergeCell ref="B35:B44"/>
    <mergeCell ref="B45:B48"/>
    <mergeCell ref="C59:M59"/>
    <mergeCell ref="C60:M60"/>
    <mergeCell ref="C61:M61"/>
    <mergeCell ref="F9:G9"/>
  </mergeCells>
  <dataValidations count="1">
    <dataValidation type="list" allowBlank="1" showErrorMessage="1" sqref="I7" xr:uid="{00000000-0002-0000-5400-000000000000}">
      <formula1>INDIRECT($C$7)</formula1>
    </dataValidation>
  </dataValidations>
  <hyperlinks>
    <hyperlink ref="B2" location="'Plan de acción'!A1" display="Nombre del indicador" xr:uid="{00000000-0004-0000-5400-000000000000}"/>
    <hyperlink ref="C57" r:id="rId1" xr:uid="{00000000-0004-0000-5400-000001000000}"/>
  </hyperlinks>
  <pageMargins left="0.7" right="0.7" top="0.75" bottom="0.75" header="0" footer="0"/>
  <pageSetup paperSize="9" orientation="portrai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0070C0"/>
  </sheetPr>
  <dimension ref="A1:M51"/>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1847</v>
      </c>
      <c r="C1" s="230"/>
      <c r="D1" s="230"/>
      <c r="E1" s="230"/>
      <c r="F1" s="230"/>
      <c r="G1" s="230"/>
      <c r="H1" s="230"/>
      <c r="I1" s="230"/>
      <c r="J1" s="230"/>
      <c r="K1" s="230"/>
      <c r="L1" s="230"/>
      <c r="M1" s="231"/>
    </row>
    <row r="2" spans="1:13" ht="15.75" customHeight="1">
      <c r="A2" s="1242" t="s">
        <v>890</v>
      </c>
      <c r="B2" s="931" t="s">
        <v>891</v>
      </c>
      <c r="C2" s="1726" t="s">
        <v>1848</v>
      </c>
      <c r="D2" s="1185"/>
      <c r="E2" s="1185"/>
      <c r="F2" s="1185"/>
      <c r="G2" s="1185"/>
      <c r="H2" s="1185"/>
      <c r="I2" s="1185"/>
      <c r="J2" s="1185"/>
      <c r="K2" s="1185"/>
      <c r="L2" s="1185"/>
      <c r="M2" s="1186"/>
    </row>
    <row r="3" spans="1:13" ht="31.5" customHeight="1">
      <c r="A3" s="1241"/>
      <c r="B3" s="866" t="s">
        <v>982</v>
      </c>
      <c r="C3" s="1727" t="s">
        <v>1849</v>
      </c>
      <c r="D3" s="1185"/>
      <c r="E3" s="1185"/>
      <c r="F3" s="1185"/>
      <c r="G3" s="1185"/>
      <c r="H3" s="1185"/>
      <c r="I3" s="1185"/>
      <c r="J3" s="1185"/>
      <c r="K3" s="1185"/>
      <c r="L3" s="1185"/>
      <c r="M3" s="1186"/>
    </row>
    <row r="4" spans="1:13" ht="96" customHeight="1">
      <c r="A4" s="1241"/>
      <c r="B4" s="932" t="s">
        <v>293</v>
      </c>
      <c r="C4" s="693" t="s">
        <v>93</v>
      </c>
      <c r="D4" s="865" t="s">
        <v>1489</v>
      </c>
      <c r="E4" s="692"/>
      <c r="F4" s="1683" t="s">
        <v>294</v>
      </c>
      <c r="G4" s="1186"/>
      <c r="H4" s="849">
        <v>27</v>
      </c>
      <c r="I4" s="1684" t="s">
        <v>1402</v>
      </c>
      <c r="J4" s="1185"/>
      <c r="K4" s="1185"/>
      <c r="L4" s="1185"/>
      <c r="M4" s="1186"/>
    </row>
    <row r="5" spans="1:13" ht="15.75" customHeight="1">
      <c r="A5" s="1241"/>
      <c r="B5" s="932" t="s">
        <v>898</v>
      </c>
      <c r="C5" s="1695" t="s">
        <v>1498</v>
      </c>
      <c r="D5" s="1185"/>
      <c r="E5" s="1185"/>
      <c r="F5" s="1185"/>
      <c r="G5" s="1185"/>
      <c r="H5" s="1185"/>
      <c r="I5" s="1185"/>
      <c r="J5" s="1185"/>
      <c r="K5" s="1185"/>
      <c r="L5" s="1185"/>
      <c r="M5" s="1186"/>
    </row>
    <row r="6" spans="1:13" ht="15.75" customHeight="1">
      <c r="A6" s="1241"/>
      <c r="B6" s="932" t="s">
        <v>900</v>
      </c>
      <c r="C6" s="1696" t="s">
        <v>1499</v>
      </c>
      <c r="D6" s="1185"/>
      <c r="E6" s="1185"/>
      <c r="F6" s="1185"/>
      <c r="G6" s="1185"/>
      <c r="H6" s="1185"/>
      <c r="I6" s="1185"/>
      <c r="J6" s="1185"/>
      <c r="K6" s="1185"/>
      <c r="L6" s="1185"/>
      <c r="M6" s="1186"/>
    </row>
    <row r="7" spans="1:13" ht="15.75" customHeight="1">
      <c r="A7" s="1241"/>
      <c r="B7" s="866" t="s">
        <v>902</v>
      </c>
      <c r="C7" s="1695" t="s">
        <v>35</v>
      </c>
      <c r="D7" s="1185"/>
      <c r="E7" s="1185"/>
      <c r="F7" s="1185"/>
      <c r="G7" s="1186"/>
      <c r="H7" s="1683" t="s">
        <v>1850</v>
      </c>
      <c r="I7" s="1185"/>
      <c r="J7" s="1185"/>
      <c r="K7" s="1185"/>
      <c r="L7" s="1185"/>
      <c r="M7" s="1186"/>
    </row>
    <row r="8" spans="1:13" ht="15.75" customHeight="1">
      <c r="A8" s="1241"/>
      <c r="B8" s="1700" t="s">
        <v>903</v>
      </c>
      <c r="C8" s="1440" t="s">
        <v>1851</v>
      </c>
      <c r="D8" s="1252"/>
      <c r="E8" s="1252"/>
      <c r="F8" s="1252"/>
      <c r="G8" s="1252"/>
      <c r="H8" s="1252"/>
      <c r="I8" s="1252"/>
      <c r="J8" s="1252"/>
      <c r="K8" s="1252"/>
      <c r="L8" s="1252"/>
      <c r="M8" s="1260"/>
    </row>
    <row r="9" spans="1:13" ht="15.75" customHeight="1">
      <c r="A9" s="1241"/>
      <c r="B9" s="1245"/>
      <c r="C9" s="1252"/>
      <c r="D9" s="1252"/>
      <c r="E9" s="1252"/>
      <c r="F9" s="1252"/>
      <c r="G9" s="1252"/>
      <c r="H9" s="1252"/>
      <c r="I9" s="1252"/>
      <c r="J9" s="1252"/>
      <c r="K9" s="1252"/>
      <c r="L9" s="1252"/>
      <c r="M9" s="1260"/>
    </row>
    <row r="10" spans="1:13" ht="15.75" customHeight="1">
      <c r="A10" s="1241"/>
      <c r="B10" s="1701"/>
      <c r="C10" s="1180"/>
      <c r="D10" s="1180"/>
      <c r="E10" s="1180"/>
      <c r="F10" s="1180"/>
      <c r="G10" s="1180"/>
      <c r="H10" s="1180"/>
      <c r="I10" s="1180"/>
      <c r="J10" s="1180"/>
      <c r="K10" s="1180"/>
      <c r="L10" s="1180"/>
      <c r="M10" s="1181"/>
    </row>
    <row r="11" spans="1:13" ht="84" customHeight="1">
      <c r="A11" s="1241"/>
      <c r="B11" s="866" t="s">
        <v>905</v>
      </c>
      <c r="C11" s="1732" t="s">
        <v>1852</v>
      </c>
      <c r="D11" s="1185"/>
      <c r="E11" s="1185"/>
      <c r="F11" s="1185"/>
      <c r="G11" s="1185"/>
      <c r="H11" s="1185"/>
      <c r="I11" s="1185"/>
      <c r="J11" s="1185"/>
      <c r="K11" s="1185"/>
      <c r="L11" s="1185"/>
      <c r="M11" s="1186"/>
    </row>
    <row r="12" spans="1:13" ht="216" customHeight="1">
      <c r="A12" s="1241"/>
      <c r="B12" s="866" t="s">
        <v>985</v>
      </c>
      <c r="C12" s="1732" t="s">
        <v>1853</v>
      </c>
      <c r="D12" s="1185"/>
      <c r="E12" s="1185"/>
      <c r="F12" s="1185"/>
      <c r="G12" s="1185"/>
      <c r="H12" s="1185"/>
      <c r="I12" s="1185"/>
      <c r="J12" s="1185"/>
      <c r="K12" s="1185"/>
      <c r="L12" s="1185"/>
      <c r="M12" s="1186"/>
    </row>
    <row r="13" spans="1:13" ht="15.75" customHeight="1">
      <c r="A13" s="1241"/>
      <c r="B13" s="866" t="s">
        <v>987</v>
      </c>
      <c r="C13" s="1376" t="s">
        <v>1812</v>
      </c>
      <c r="D13" s="1185"/>
      <c r="E13" s="1185"/>
      <c r="F13" s="1185"/>
      <c r="G13" s="1185"/>
      <c r="H13" s="1185"/>
      <c r="I13" s="1185"/>
      <c r="J13" s="1185"/>
      <c r="K13" s="1185"/>
      <c r="L13" s="1185"/>
      <c r="M13" s="1186"/>
    </row>
    <row r="14" spans="1:13" ht="46.5" customHeight="1">
      <c r="A14" s="1241"/>
      <c r="B14" s="872" t="s">
        <v>989</v>
      </c>
      <c r="C14" s="1728" t="s">
        <v>59</v>
      </c>
      <c r="D14" s="1186"/>
      <c r="E14" s="933" t="s">
        <v>108</v>
      </c>
      <c r="F14" s="1729" t="s">
        <v>1854</v>
      </c>
      <c r="G14" s="1185"/>
      <c r="H14" s="1185"/>
      <c r="I14" s="1185"/>
      <c r="J14" s="1185"/>
      <c r="K14" s="1185"/>
      <c r="L14" s="1185"/>
      <c r="M14" s="1186"/>
    </row>
    <row r="15" spans="1:13" ht="15.75" customHeight="1">
      <c r="A15" s="1240" t="s">
        <v>238</v>
      </c>
      <c r="B15" s="866" t="s">
        <v>282</v>
      </c>
      <c r="C15" s="1728" t="s">
        <v>1855</v>
      </c>
      <c r="D15" s="1185"/>
      <c r="E15" s="1185"/>
      <c r="F15" s="1185"/>
      <c r="G15" s="1185"/>
      <c r="H15" s="1185"/>
      <c r="I15" s="1185"/>
      <c r="J15" s="1185"/>
      <c r="K15" s="1185"/>
      <c r="L15" s="1185"/>
      <c r="M15" s="1186"/>
    </row>
    <row r="16" spans="1:13" ht="15.75" customHeight="1">
      <c r="A16" s="1241"/>
      <c r="B16" s="866" t="s">
        <v>990</v>
      </c>
      <c r="C16" s="1733" t="s">
        <v>860</v>
      </c>
      <c r="D16" s="1285"/>
      <c r="E16" s="1285"/>
      <c r="F16" s="1285"/>
      <c r="G16" s="1285"/>
      <c r="H16" s="1285"/>
      <c r="I16" s="1285"/>
      <c r="J16" s="1285"/>
      <c r="K16" s="1285"/>
      <c r="L16" s="1285"/>
      <c r="M16" s="1286"/>
    </row>
    <row r="17" spans="1:13" ht="15.75" customHeight="1">
      <c r="A17" s="1241"/>
      <c r="B17" s="1700" t="s">
        <v>908</v>
      </c>
      <c r="C17" s="934" t="s">
        <v>909</v>
      </c>
      <c r="D17" s="874"/>
      <c r="E17" s="935" t="s">
        <v>910</v>
      </c>
      <c r="F17" s="874"/>
      <c r="G17" s="935" t="s">
        <v>911</v>
      </c>
      <c r="H17" s="874"/>
      <c r="I17" s="935" t="s">
        <v>912</v>
      </c>
      <c r="J17" s="874"/>
      <c r="K17" s="1730"/>
      <c r="L17" s="1460"/>
      <c r="M17" s="1708"/>
    </row>
    <row r="18" spans="1:13" ht="15.75" customHeight="1">
      <c r="A18" s="1241"/>
      <c r="B18" s="1245"/>
      <c r="C18" s="936" t="s">
        <v>913</v>
      </c>
      <c r="D18" s="68"/>
      <c r="E18" s="351" t="s">
        <v>914</v>
      </c>
      <c r="F18" s="68"/>
      <c r="G18" s="351" t="s">
        <v>915</v>
      </c>
      <c r="H18" s="68"/>
      <c r="I18" s="1731"/>
      <c r="J18" s="1188"/>
      <c r="K18" s="1378"/>
      <c r="L18" s="1252"/>
      <c r="M18" s="1273"/>
    </row>
    <row r="19" spans="1:13" ht="15.75" customHeight="1">
      <c r="A19" s="1241"/>
      <c r="B19" s="1245"/>
      <c r="C19" s="936" t="s">
        <v>916</v>
      </c>
      <c r="D19" s="68"/>
      <c r="E19" s="351" t="s">
        <v>917</v>
      </c>
      <c r="F19" s="68"/>
      <c r="G19" s="1734"/>
      <c r="H19" s="1183"/>
      <c r="I19" s="1183"/>
      <c r="J19" s="1234"/>
      <c r="K19" s="1378"/>
      <c r="L19" s="1252"/>
      <c r="M19" s="1273"/>
    </row>
    <row r="20" spans="1:13" ht="15.75" customHeight="1">
      <c r="A20" s="1241"/>
      <c r="B20" s="1701"/>
      <c r="C20" s="937" t="s">
        <v>105</v>
      </c>
      <c r="D20" s="878" t="s">
        <v>918</v>
      </c>
      <c r="E20" s="938" t="s">
        <v>919</v>
      </c>
      <c r="F20" s="939" t="s">
        <v>1856</v>
      </c>
      <c r="G20" s="1422"/>
      <c r="H20" s="1285"/>
      <c r="I20" s="1285"/>
      <c r="J20" s="1735"/>
      <c r="K20" s="1422"/>
      <c r="L20" s="1285"/>
      <c r="M20" s="1286"/>
    </row>
    <row r="21" spans="1:13" ht="15.75" customHeight="1">
      <c r="A21" s="1241"/>
      <c r="B21" s="1700" t="s">
        <v>921</v>
      </c>
      <c r="C21" s="934" t="s">
        <v>922</v>
      </c>
      <c r="D21" s="874"/>
      <c r="E21" s="874"/>
      <c r="F21" s="935" t="s">
        <v>923</v>
      </c>
      <c r="G21" s="874"/>
      <c r="H21" s="874"/>
      <c r="I21" s="935" t="s">
        <v>924</v>
      </c>
      <c r="J21" s="940" t="s">
        <v>918</v>
      </c>
      <c r="K21" s="874"/>
      <c r="L21" s="874"/>
      <c r="M21" s="941"/>
    </row>
    <row r="22" spans="1:13" ht="15.75" customHeight="1">
      <c r="A22" s="1241"/>
      <c r="B22" s="1701"/>
      <c r="C22" s="937" t="s">
        <v>925</v>
      </c>
      <c r="D22" s="942"/>
      <c r="E22" s="942"/>
      <c r="F22" s="938" t="s">
        <v>926</v>
      </c>
      <c r="G22" s="942"/>
      <c r="H22" s="942"/>
      <c r="I22" s="942"/>
      <c r="J22" s="942"/>
      <c r="K22" s="942"/>
      <c r="L22" s="942"/>
      <c r="M22" s="943"/>
    </row>
    <row r="23" spans="1:13" ht="15.75" customHeight="1">
      <c r="A23" s="1241"/>
      <c r="B23" s="866" t="s">
        <v>928</v>
      </c>
      <c r="C23" s="944" t="s">
        <v>929</v>
      </c>
      <c r="D23" s="945">
        <v>0</v>
      </c>
      <c r="E23" s="945"/>
      <c r="F23" s="946" t="s">
        <v>930</v>
      </c>
      <c r="G23" s="945"/>
      <c r="H23" s="945"/>
      <c r="I23" s="946" t="s">
        <v>931</v>
      </c>
      <c r="J23" s="945"/>
      <c r="K23" s="945"/>
      <c r="L23" s="945"/>
      <c r="M23" s="947"/>
    </row>
    <row r="24" spans="1:13" ht="15.75" customHeight="1">
      <c r="A24" s="1241"/>
      <c r="B24" s="1700" t="s">
        <v>933</v>
      </c>
      <c r="C24" s="948"/>
      <c r="D24" s="949"/>
      <c r="E24" s="949"/>
      <c r="F24" s="949"/>
      <c r="G24" s="949"/>
      <c r="H24" s="949"/>
      <c r="I24" s="949"/>
      <c r="J24" s="949"/>
      <c r="K24" s="949"/>
      <c r="L24" s="874"/>
      <c r="M24" s="941"/>
    </row>
    <row r="25" spans="1:13" ht="15.75" customHeight="1">
      <c r="A25" s="1241"/>
      <c r="B25" s="1245"/>
      <c r="C25" s="950" t="s">
        <v>934</v>
      </c>
      <c r="D25" s="604">
        <v>2023</v>
      </c>
      <c r="E25" s="605"/>
      <c r="F25" s="68" t="s">
        <v>935</v>
      </c>
      <c r="G25" s="605" t="s">
        <v>936</v>
      </c>
      <c r="H25" s="605"/>
      <c r="I25" s="438"/>
      <c r="J25" s="605"/>
      <c r="K25" s="605"/>
      <c r="L25" s="68"/>
      <c r="M25" s="951"/>
    </row>
    <row r="26" spans="1:13" ht="15.75" customHeight="1">
      <c r="A26" s="1241"/>
      <c r="B26" s="1701"/>
      <c r="C26" s="952"/>
      <c r="D26" s="953"/>
      <c r="E26" s="954"/>
      <c r="F26" s="942"/>
      <c r="G26" s="954"/>
      <c r="H26" s="954"/>
      <c r="I26" s="942"/>
      <c r="J26" s="954"/>
      <c r="K26" s="954"/>
      <c r="L26" s="942"/>
      <c r="M26" s="943"/>
    </row>
    <row r="27" spans="1:13" ht="15.75" customHeight="1">
      <c r="A27" s="1241"/>
      <c r="B27" s="1700" t="s">
        <v>937</v>
      </c>
      <c r="C27" s="955"/>
      <c r="D27" s="723" t="s">
        <v>938</v>
      </c>
      <c r="E27" s="956">
        <v>1</v>
      </c>
      <c r="F27" s="723" t="s">
        <v>939</v>
      </c>
      <c r="G27" s="956">
        <v>1</v>
      </c>
      <c r="H27" s="723" t="s">
        <v>940</v>
      </c>
      <c r="I27" s="956">
        <v>1</v>
      </c>
      <c r="J27" s="723" t="s">
        <v>941</v>
      </c>
      <c r="K27" s="956">
        <v>1</v>
      </c>
      <c r="L27" s="723" t="s">
        <v>942</v>
      </c>
      <c r="M27" s="956">
        <v>1</v>
      </c>
    </row>
    <row r="28" spans="1:13" ht="15.75" customHeight="1">
      <c r="A28" s="1241"/>
      <c r="B28" s="1245"/>
      <c r="C28" s="957"/>
      <c r="D28" s="650"/>
      <c r="E28" s="68"/>
      <c r="F28" s="650"/>
      <c r="G28" s="68"/>
      <c r="H28" s="650"/>
      <c r="I28" s="68"/>
      <c r="J28" s="650"/>
      <c r="K28" s="68"/>
      <c r="L28" s="650"/>
      <c r="M28" s="68"/>
    </row>
    <row r="29" spans="1:13" ht="15.75" customHeight="1">
      <c r="A29" s="1241"/>
      <c r="B29" s="1245"/>
      <c r="C29" s="957"/>
      <c r="D29" s="68" t="s">
        <v>943</v>
      </c>
      <c r="E29" s="650">
        <v>1</v>
      </c>
      <c r="F29" s="68" t="s">
        <v>944</v>
      </c>
      <c r="G29" s="650">
        <v>1</v>
      </c>
      <c r="H29" s="68" t="s">
        <v>945</v>
      </c>
      <c r="I29" s="650">
        <v>1</v>
      </c>
      <c r="J29" s="68" t="s">
        <v>946</v>
      </c>
      <c r="K29" s="650">
        <v>1</v>
      </c>
      <c r="L29" s="68" t="s">
        <v>947</v>
      </c>
      <c r="M29" s="650">
        <v>1</v>
      </c>
    </row>
    <row r="30" spans="1:13" ht="15.75" customHeight="1">
      <c r="A30" s="1241"/>
      <c r="B30" s="1245"/>
      <c r="C30" s="957"/>
      <c r="D30" s="650"/>
      <c r="E30" s="68"/>
      <c r="F30" s="650"/>
      <c r="G30" s="68"/>
      <c r="H30" s="650"/>
      <c r="I30" s="68"/>
      <c r="J30" s="650"/>
      <c r="K30" s="68"/>
      <c r="L30" s="650"/>
      <c r="M30" s="68"/>
    </row>
    <row r="31" spans="1:13" ht="15.75" customHeight="1">
      <c r="A31" s="1241"/>
      <c r="B31" s="1245"/>
      <c r="C31" s="957"/>
      <c r="D31" s="68" t="s">
        <v>948</v>
      </c>
      <c r="E31" s="650">
        <v>1</v>
      </c>
      <c r="F31" s="68" t="s">
        <v>949</v>
      </c>
      <c r="G31" s="650">
        <v>1</v>
      </c>
      <c r="H31" s="68" t="s">
        <v>950</v>
      </c>
      <c r="I31" s="650">
        <v>1</v>
      </c>
      <c r="J31" s="68" t="s">
        <v>951</v>
      </c>
      <c r="K31" s="650">
        <v>1</v>
      </c>
      <c r="L31" s="68" t="s">
        <v>952</v>
      </c>
      <c r="M31" s="650">
        <v>1</v>
      </c>
    </row>
    <row r="32" spans="1:13" ht="15.75" customHeight="1">
      <c r="A32" s="1241"/>
      <c r="B32" s="1245"/>
      <c r="C32" s="957"/>
      <c r="D32" s="650"/>
      <c r="E32" s="68"/>
      <c r="F32" s="650"/>
      <c r="G32" s="68"/>
      <c r="H32" s="650"/>
      <c r="I32" s="68"/>
      <c r="J32" s="650"/>
      <c r="K32" s="68"/>
      <c r="L32" s="650"/>
      <c r="M32" s="68"/>
    </row>
    <row r="33" spans="1:13" ht="15.75" customHeight="1">
      <c r="A33" s="1241"/>
      <c r="B33" s="1701"/>
      <c r="C33" s="957"/>
      <c r="D33" s="346" t="s">
        <v>953</v>
      </c>
      <c r="E33" s="650">
        <v>1</v>
      </c>
      <c r="F33" s="346" t="s">
        <v>954</v>
      </c>
      <c r="G33" s="650">
        <v>1</v>
      </c>
      <c r="H33" s="68" t="s">
        <v>955</v>
      </c>
      <c r="I33" s="650">
        <v>1</v>
      </c>
      <c r="J33" s="68" t="s">
        <v>1397</v>
      </c>
      <c r="K33" s="650">
        <v>1</v>
      </c>
      <c r="L33" s="650"/>
      <c r="M33" s="68"/>
    </row>
    <row r="34" spans="1:13" ht="18" customHeight="1">
      <c r="A34" s="1241"/>
      <c r="B34" s="1700" t="s">
        <v>958</v>
      </c>
      <c r="C34" s="958"/>
      <c r="D34" s="874"/>
      <c r="E34" s="874"/>
      <c r="F34" s="874"/>
      <c r="G34" s="874"/>
      <c r="H34" s="874"/>
      <c r="I34" s="874"/>
      <c r="J34" s="874"/>
      <c r="K34" s="874"/>
      <c r="L34" s="874"/>
      <c r="M34" s="941"/>
    </row>
    <row r="35" spans="1:13" ht="15.75" customHeight="1">
      <c r="A35" s="1241"/>
      <c r="B35" s="1245"/>
      <c r="C35" s="959"/>
      <c r="D35" s="708" t="s">
        <v>93</v>
      </c>
      <c r="E35" s="708" t="s">
        <v>95</v>
      </c>
      <c r="F35" s="1467" t="s">
        <v>959</v>
      </c>
      <c r="G35" s="1266"/>
      <c r="H35" s="1183"/>
      <c r="I35" s="1183"/>
      <c r="J35" s="1234"/>
      <c r="K35" s="345" t="s">
        <v>960</v>
      </c>
      <c r="L35" s="1255"/>
      <c r="M35" s="1237"/>
    </row>
    <row r="36" spans="1:13" ht="15.75" customHeight="1">
      <c r="A36" s="1241"/>
      <c r="B36" s="1245"/>
      <c r="C36" s="959"/>
      <c r="D36" s="68"/>
      <c r="E36" s="346" t="s">
        <v>918</v>
      </c>
      <c r="F36" s="1249"/>
      <c r="G36" s="1235"/>
      <c r="H36" s="1180"/>
      <c r="I36" s="1180"/>
      <c r="J36" s="1181"/>
      <c r="K36" s="68"/>
      <c r="L36" s="1235"/>
      <c r="M36" s="1238"/>
    </row>
    <row r="37" spans="1:13" ht="15.75" customHeight="1">
      <c r="A37" s="1241"/>
      <c r="B37" s="1701"/>
      <c r="C37" s="952"/>
      <c r="D37" s="942"/>
      <c r="E37" s="942"/>
      <c r="F37" s="942"/>
      <c r="G37" s="942"/>
      <c r="H37" s="942"/>
      <c r="I37" s="942"/>
      <c r="J37" s="942"/>
      <c r="K37" s="942"/>
      <c r="L37" s="942"/>
      <c r="M37" s="943"/>
    </row>
    <row r="38" spans="1:13" ht="87.75" customHeight="1">
      <c r="A38" s="1241"/>
      <c r="B38" s="866" t="s">
        <v>961</v>
      </c>
      <c r="C38" s="1696" t="s">
        <v>1857</v>
      </c>
      <c r="D38" s="1185"/>
      <c r="E38" s="1185"/>
      <c r="F38" s="1185"/>
      <c r="G38" s="1185"/>
      <c r="H38" s="1185"/>
      <c r="I38" s="1185"/>
      <c r="J38" s="1185"/>
      <c r="K38" s="1185"/>
      <c r="L38" s="1185"/>
      <c r="M38" s="1186"/>
    </row>
    <row r="39" spans="1:13" ht="15.75" customHeight="1">
      <c r="A39" s="1241"/>
      <c r="B39" s="866" t="s">
        <v>996</v>
      </c>
      <c r="C39" s="1696" t="s">
        <v>1858</v>
      </c>
      <c r="D39" s="1185"/>
      <c r="E39" s="1185"/>
      <c r="F39" s="1185"/>
      <c r="G39" s="1185"/>
      <c r="H39" s="1185"/>
      <c r="I39" s="1185"/>
      <c r="J39" s="1185"/>
      <c r="K39" s="1185"/>
      <c r="L39" s="1185"/>
      <c r="M39" s="1186"/>
    </row>
    <row r="40" spans="1:13" ht="15.75" customHeight="1">
      <c r="A40" s="1241"/>
      <c r="B40" s="866" t="s">
        <v>965</v>
      </c>
      <c r="C40" s="1736">
        <v>0</v>
      </c>
      <c r="D40" s="1185"/>
      <c r="E40" s="1185"/>
      <c r="F40" s="1185"/>
      <c r="G40" s="1185"/>
      <c r="H40" s="1185"/>
      <c r="I40" s="1185"/>
      <c r="J40" s="1185"/>
      <c r="K40" s="1185"/>
      <c r="L40" s="1185"/>
      <c r="M40" s="1186"/>
    </row>
    <row r="41" spans="1:13" ht="15.75" customHeight="1">
      <c r="A41" s="1241"/>
      <c r="B41" s="866" t="s">
        <v>966</v>
      </c>
      <c r="C41" s="1376" t="s">
        <v>440</v>
      </c>
      <c r="D41" s="1185"/>
      <c r="E41" s="1185"/>
      <c r="F41" s="1185"/>
      <c r="G41" s="1185"/>
      <c r="H41" s="1185"/>
      <c r="I41" s="1185"/>
      <c r="J41" s="1185"/>
      <c r="K41" s="1185"/>
      <c r="L41" s="1185"/>
      <c r="M41" s="1186"/>
    </row>
    <row r="42" spans="1:13" ht="15.75" customHeight="1">
      <c r="A42" s="1242" t="s">
        <v>250</v>
      </c>
      <c r="B42" s="884" t="s">
        <v>968</v>
      </c>
      <c r="C42" s="1297" t="s">
        <v>378</v>
      </c>
      <c r="D42" s="1175"/>
      <c r="E42" s="1175"/>
      <c r="F42" s="1175"/>
      <c r="G42" s="1175"/>
      <c r="H42" s="1175"/>
      <c r="I42" s="1175"/>
      <c r="J42" s="1175"/>
      <c r="K42" s="1175"/>
      <c r="L42" s="1175"/>
      <c r="M42" s="1188"/>
    </row>
    <row r="43" spans="1:13" ht="15.75" customHeight="1">
      <c r="A43" s="1241"/>
      <c r="B43" s="884" t="s">
        <v>969</v>
      </c>
      <c r="C43" s="1297" t="s">
        <v>970</v>
      </c>
      <c r="D43" s="1175"/>
      <c r="E43" s="1175"/>
      <c r="F43" s="1175"/>
      <c r="G43" s="1175"/>
      <c r="H43" s="1175"/>
      <c r="I43" s="1175"/>
      <c r="J43" s="1175"/>
      <c r="K43" s="1175"/>
      <c r="L43" s="1175"/>
      <c r="M43" s="1188"/>
    </row>
    <row r="44" spans="1:13" ht="15.75" customHeight="1">
      <c r="A44" s="1241"/>
      <c r="B44" s="884" t="s">
        <v>971</v>
      </c>
      <c r="C44" s="1297" t="s">
        <v>60</v>
      </c>
      <c r="D44" s="1175"/>
      <c r="E44" s="1175"/>
      <c r="F44" s="1175"/>
      <c r="G44" s="1175"/>
      <c r="H44" s="1175"/>
      <c r="I44" s="1175"/>
      <c r="J44" s="1175"/>
      <c r="K44" s="1175"/>
      <c r="L44" s="1175"/>
      <c r="M44" s="1188"/>
    </row>
    <row r="45" spans="1:13" ht="15.75" customHeight="1">
      <c r="A45" s="1241"/>
      <c r="B45" s="885" t="s">
        <v>972</v>
      </c>
      <c r="C45" s="1297" t="s">
        <v>377</v>
      </c>
      <c r="D45" s="1175"/>
      <c r="E45" s="1175"/>
      <c r="F45" s="1175"/>
      <c r="G45" s="1175"/>
      <c r="H45" s="1175"/>
      <c r="I45" s="1175"/>
      <c r="J45" s="1175"/>
      <c r="K45" s="1175"/>
      <c r="L45" s="1175"/>
      <c r="M45" s="1188"/>
    </row>
    <row r="46" spans="1:13" ht="15.75" customHeight="1">
      <c r="A46" s="1241"/>
      <c r="B46" s="884" t="s">
        <v>973</v>
      </c>
      <c r="C46" s="1311" t="s">
        <v>380</v>
      </c>
      <c r="D46" s="1175"/>
      <c r="E46" s="1175"/>
      <c r="F46" s="1175"/>
      <c r="G46" s="1175"/>
      <c r="H46" s="1175"/>
      <c r="I46" s="1175"/>
      <c r="J46" s="1175"/>
      <c r="K46" s="1175"/>
      <c r="L46" s="1175"/>
      <c r="M46" s="1188"/>
    </row>
    <row r="47" spans="1:13" ht="15.75" customHeight="1">
      <c r="A47" s="1243"/>
      <c r="B47" s="884" t="s">
        <v>974</v>
      </c>
      <c r="C47" s="1297" t="s">
        <v>975</v>
      </c>
      <c r="D47" s="1175"/>
      <c r="E47" s="1175"/>
      <c r="F47" s="1175"/>
      <c r="G47" s="1175"/>
      <c r="H47" s="1175"/>
      <c r="I47" s="1175"/>
      <c r="J47" s="1175"/>
      <c r="K47" s="1175"/>
      <c r="L47" s="1175"/>
      <c r="M47" s="1188"/>
    </row>
    <row r="48" spans="1:13" ht="15.75" customHeight="1">
      <c r="A48" s="1242" t="s">
        <v>976</v>
      </c>
      <c r="B48" s="886" t="s">
        <v>977</v>
      </c>
      <c r="C48" s="1398" t="s">
        <v>1038</v>
      </c>
      <c r="D48" s="1175"/>
      <c r="E48" s="1175"/>
      <c r="F48" s="1175"/>
      <c r="G48" s="1175"/>
      <c r="H48" s="1175"/>
      <c r="I48" s="1175"/>
      <c r="J48" s="1175"/>
      <c r="K48" s="1175"/>
      <c r="L48" s="1175"/>
      <c r="M48" s="1188"/>
    </row>
    <row r="49" spans="1:13" ht="30" customHeight="1">
      <c r="A49" s="1241"/>
      <c r="B49" s="886" t="s">
        <v>979</v>
      </c>
      <c r="C49" s="1398" t="s">
        <v>980</v>
      </c>
      <c r="D49" s="1175"/>
      <c r="E49" s="1175"/>
      <c r="F49" s="1175"/>
      <c r="G49" s="1175"/>
      <c r="H49" s="1175"/>
      <c r="I49" s="1175"/>
      <c r="J49" s="1175"/>
      <c r="K49" s="1175"/>
      <c r="L49" s="1175"/>
      <c r="M49" s="1188"/>
    </row>
    <row r="50" spans="1:13" ht="30" customHeight="1">
      <c r="A50" s="1241"/>
      <c r="B50" s="887" t="s">
        <v>297</v>
      </c>
      <c r="C50" s="1398" t="s">
        <v>376</v>
      </c>
      <c r="D50" s="1175"/>
      <c r="E50" s="1175"/>
      <c r="F50" s="1175"/>
      <c r="G50" s="1175"/>
      <c r="H50" s="1175"/>
      <c r="I50" s="1175"/>
      <c r="J50" s="1175"/>
      <c r="K50" s="1175"/>
      <c r="L50" s="1175"/>
      <c r="M50" s="1188"/>
    </row>
    <row r="51" spans="1:13" ht="15.75" customHeight="1">
      <c r="A51" s="288" t="s">
        <v>254</v>
      </c>
      <c r="B51" s="888"/>
      <c r="C51" s="1705"/>
      <c r="D51" s="1185"/>
      <c r="E51" s="1185"/>
      <c r="F51" s="1185"/>
      <c r="G51" s="1185"/>
      <c r="H51" s="1185"/>
      <c r="I51" s="1185"/>
      <c r="J51" s="1185"/>
      <c r="K51" s="1185"/>
      <c r="L51" s="1185"/>
      <c r="M51" s="1186"/>
    </row>
  </sheetData>
  <mergeCells count="46">
    <mergeCell ref="C51:M51"/>
    <mergeCell ref="A15:A41"/>
    <mergeCell ref="B21:B22"/>
    <mergeCell ref="B24:B26"/>
    <mergeCell ref="B27:B33"/>
    <mergeCell ref="B34:B37"/>
    <mergeCell ref="F35:F36"/>
    <mergeCell ref="G35:J36"/>
    <mergeCell ref="C16:M16"/>
    <mergeCell ref="G19:J20"/>
    <mergeCell ref="C45:M45"/>
    <mergeCell ref="C46:M46"/>
    <mergeCell ref="C38:M38"/>
    <mergeCell ref="C39:M39"/>
    <mergeCell ref="C40:M40"/>
    <mergeCell ref="C41:M41"/>
    <mergeCell ref="A2:A14"/>
    <mergeCell ref="B17:B20"/>
    <mergeCell ref="A42:A47"/>
    <mergeCell ref="A48:A50"/>
    <mergeCell ref="K17:M20"/>
    <mergeCell ref="I18:J18"/>
    <mergeCell ref="L35:M36"/>
    <mergeCell ref="C47:M47"/>
    <mergeCell ref="C48:M48"/>
    <mergeCell ref="C49:M49"/>
    <mergeCell ref="C50:M50"/>
    <mergeCell ref="B8:B10"/>
    <mergeCell ref="C8:M10"/>
    <mergeCell ref="C11:M11"/>
    <mergeCell ref="C12:M12"/>
    <mergeCell ref="C13:M13"/>
    <mergeCell ref="C42:M42"/>
    <mergeCell ref="C43:M43"/>
    <mergeCell ref="C44:M44"/>
    <mergeCell ref="C6:M6"/>
    <mergeCell ref="C15:M15"/>
    <mergeCell ref="C7:G7"/>
    <mergeCell ref="H7:M7"/>
    <mergeCell ref="C14:D14"/>
    <mergeCell ref="F14:M14"/>
    <mergeCell ref="C2:M2"/>
    <mergeCell ref="C3:M3"/>
    <mergeCell ref="F4:G4"/>
    <mergeCell ref="I4:M4"/>
    <mergeCell ref="C5:M5"/>
  </mergeCells>
  <dataValidations count="1">
    <dataValidation type="list" allowBlank="1" showErrorMessage="1" sqref="H7" xr:uid="{00000000-0002-0000-5500-000003000000}">
      <formula1>INDIRECT($C$7)</formula1>
    </dataValidation>
  </dataValidations>
  <hyperlinks>
    <hyperlink ref="B2" location="'Plan de acción'!A1" display="Nombre del indicador" xr:uid="{00000000-0004-0000-5500-000000000000}"/>
    <hyperlink ref="C46" r:id="rId1" xr:uid="{00000000-0004-0000-55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5500-000000000000}">
          <x14:formula1>
            <xm:f>Desplegables!$I$4:$I$18</xm:f>
          </x14:formula1>
          <xm:sqref>C7</xm:sqref>
        </x14:dataValidation>
        <x14:dataValidation type="list" allowBlank="1" showErrorMessage="1" xr:uid="{00000000-0002-0000-5500-000001000000}">
          <x14:formula1>
            <xm:f>Desplegables!$L$24:$L$39</xm:f>
          </x14:formula1>
          <xm:sqref>C14</xm:sqref>
        </x14:dataValidation>
        <x14:dataValidation type="list" allowBlank="1" showErrorMessage="1" xr:uid="{00000000-0002-0000-5500-000002000000}">
          <x14:formula1>
            <xm:f>Desplegables!$B$45:$B$46</xm:f>
          </x14:formula1>
          <xm:sqref>C4</xm:sqref>
        </x14:dataValidation>
        <x14:dataValidation type="list" allowBlank="1" showErrorMessage="1" xr:uid="{00000000-0002-0000-5500-000004000000}">
          <x14:formula1>
            <xm:f>Desplegables!$B$50:$B$52</xm:f>
          </x14:formula1>
          <xm:sqref>G35</xm:sqref>
        </x14:dataValidation>
      </x14:dataValidation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0070C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1859</v>
      </c>
      <c r="C1" s="230"/>
      <c r="D1" s="230"/>
      <c r="E1" s="230"/>
      <c r="F1" s="230"/>
      <c r="G1" s="230"/>
      <c r="H1" s="230"/>
      <c r="I1" s="230"/>
      <c r="J1" s="230"/>
      <c r="K1" s="230"/>
      <c r="L1" s="230"/>
      <c r="M1" s="231"/>
    </row>
    <row r="2" spans="1:13" ht="48.75" customHeight="1">
      <c r="A2" s="1242" t="s">
        <v>890</v>
      </c>
      <c r="B2" s="233" t="s">
        <v>891</v>
      </c>
      <c r="C2" s="1722" t="s">
        <v>865</v>
      </c>
      <c r="D2" s="1367"/>
      <c r="E2" s="1367"/>
      <c r="F2" s="1367"/>
      <c r="G2" s="1367"/>
      <c r="H2" s="1367"/>
      <c r="I2" s="1367"/>
      <c r="J2" s="1367"/>
      <c r="K2" s="1367"/>
      <c r="L2" s="1367"/>
      <c r="M2" s="1368"/>
    </row>
    <row r="3" spans="1:13" ht="34.5" customHeight="1">
      <c r="A3" s="1241"/>
      <c r="B3" s="235" t="s">
        <v>982</v>
      </c>
      <c r="C3" s="1470" t="s">
        <v>1787</v>
      </c>
      <c r="D3" s="1175"/>
      <c r="E3" s="1175"/>
      <c r="F3" s="1175"/>
      <c r="G3" s="1175"/>
      <c r="H3" s="1175"/>
      <c r="I3" s="1175"/>
      <c r="J3" s="1175"/>
      <c r="K3" s="1175"/>
      <c r="L3" s="1175"/>
      <c r="M3" s="1322"/>
    </row>
    <row r="4" spans="1:13" ht="15.75" customHeight="1">
      <c r="A4" s="1241"/>
      <c r="B4" s="236" t="s">
        <v>293</v>
      </c>
      <c r="C4" s="607" t="s">
        <v>95</v>
      </c>
      <c r="D4" s="395" t="s">
        <v>440</v>
      </c>
      <c r="E4" s="625"/>
      <c r="F4" s="1723" t="s">
        <v>294</v>
      </c>
      <c r="G4" s="1188"/>
      <c r="H4" s="1412" t="s">
        <v>440</v>
      </c>
      <c r="I4" s="1175"/>
      <c r="J4" s="1175"/>
      <c r="K4" s="1175"/>
      <c r="L4" s="1175"/>
      <c r="M4" s="1322"/>
    </row>
    <row r="5" spans="1:13" ht="15.75" customHeight="1">
      <c r="A5" s="1241"/>
      <c r="B5" s="236" t="s">
        <v>898</v>
      </c>
      <c r="C5" s="607" t="s">
        <v>440</v>
      </c>
      <c r="D5" s="904"/>
      <c r="E5" s="904"/>
      <c r="F5" s="904"/>
      <c r="G5" s="904"/>
      <c r="H5" s="904"/>
      <c r="I5" s="904"/>
      <c r="J5" s="904"/>
      <c r="K5" s="904"/>
      <c r="L5" s="904"/>
      <c r="M5" s="905"/>
    </row>
    <row r="6" spans="1:13" ht="15.75" customHeight="1">
      <c r="A6" s="1241"/>
      <c r="B6" s="236" t="s">
        <v>900</v>
      </c>
      <c r="C6" s="607" t="s">
        <v>440</v>
      </c>
      <c r="D6" s="904"/>
      <c r="E6" s="904"/>
      <c r="F6" s="904"/>
      <c r="G6" s="904"/>
      <c r="H6" s="904"/>
      <c r="I6" s="904"/>
      <c r="J6" s="904"/>
      <c r="K6" s="904"/>
      <c r="L6" s="904"/>
      <c r="M6" s="905"/>
    </row>
    <row r="7" spans="1:13" ht="15.75" customHeight="1">
      <c r="A7" s="1241"/>
      <c r="B7" s="235" t="s">
        <v>902</v>
      </c>
      <c r="C7" s="1717" t="s">
        <v>31</v>
      </c>
      <c r="D7" s="1175"/>
      <c r="E7" s="906"/>
      <c r="F7" s="906"/>
      <c r="G7" s="907"/>
      <c r="H7" s="908" t="s">
        <v>297</v>
      </c>
      <c r="I7" s="1724" t="s">
        <v>50</v>
      </c>
      <c r="J7" s="1175"/>
      <c r="K7" s="1175"/>
      <c r="L7" s="1175"/>
      <c r="M7" s="1322"/>
    </row>
    <row r="8" spans="1:13" ht="15.75" customHeight="1">
      <c r="A8" s="1241"/>
      <c r="B8" s="1244" t="s">
        <v>903</v>
      </c>
      <c r="C8" s="909"/>
      <c r="D8" s="452"/>
      <c r="E8" s="452"/>
      <c r="F8" s="452"/>
      <c r="G8" s="452"/>
      <c r="H8" s="452"/>
      <c r="I8" s="452"/>
      <c r="J8" s="452"/>
      <c r="K8" s="452"/>
      <c r="L8" s="452"/>
      <c r="M8" s="453"/>
    </row>
    <row r="9" spans="1:13" ht="58.5" customHeight="1">
      <c r="A9" s="1241"/>
      <c r="B9" s="1245"/>
      <c r="C9" s="1718" t="s">
        <v>1830</v>
      </c>
      <c r="D9" s="1180"/>
      <c r="E9" s="232"/>
      <c r="F9" s="1718" t="s">
        <v>376</v>
      </c>
      <c r="G9" s="1180"/>
      <c r="H9" s="232"/>
      <c r="I9" s="1276"/>
      <c r="J9" s="1180"/>
      <c r="K9" s="232"/>
      <c r="L9" s="232"/>
      <c r="M9" s="475"/>
    </row>
    <row r="10" spans="1:13" ht="15.75" customHeight="1">
      <c r="A10" s="1241"/>
      <c r="B10" s="1246"/>
      <c r="C10" s="1725" t="s">
        <v>1058</v>
      </c>
      <c r="D10" s="1180"/>
      <c r="E10" s="250"/>
      <c r="F10" s="1276" t="s">
        <v>1058</v>
      </c>
      <c r="G10" s="1180"/>
      <c r="H10" s="250"/>
      <c r="I10" s="1276" t="s">
        <v>1058</v>
      </c>
      <c r="J10" s="1180"/>
      <c r="K10" s="250"/>
      <c r="L10" s="250"/>
      <c r="M10" s="319"/>
    </row>
    <row r="11" spans="1:13" ht="30.75" customHeight="1">
      <c r="A11" s="1241"/>
      <c r="B11" s="235" t="s">
        <v>905</v>
      </c>
      <c r="C11" s="1270" t="s">
        <v>1860</v>
      </c>
      <c r="D11" s="1175"/>
      <c r="E11" s="1175"/>
      <c r="F11" s="1175"/>
      <c r="G11" s="1175"/>
      <c r="H11" s="1175"/>
      <c r="I11" s="1175"/>
      <c r="J11" s="1175"/>
      <c r="K11" s="1175"/>
      <c r="L11" s="1175"/>
      <c r="M11" s="1322"/>
    </row>
    <row r="12" spans="1:13" ht="174.75" customHeight="1">
      <c r="A12" s="1241"/>
      <c r="B12" s="235" t="s">
        <v>985</v>
      </c>
      <c r="C12" s="1411" t="s">
        <v>1861</v>
      </c>
      <c r="D12" s="1175"/>
      <c r="E12" s="1175"/>
      <c r="F12" s="1175"/>
      <c r="G12" s="1175"/>
      <c r="H12" s="1175"/>
      <c r="I12" s="1175"/>
      <c r="J12" s="1175"/>
      <c r="K12" s="1175"/>
      <c r="L12" s="1175"/>
      <c r="M12" s="1322"/>
    </row>
    <row r="13" spans="1:13" ht="37.5" customHeight="1">
      <c r="A13" s="1241"/>
      <c r="B13" s="235" t="s">
        <v>987</v>
      </c>
      <c r="C13" s="1737" t="s">
        <v>1812</v>
      </c>
      <c r="D13" s="1285"/>
      <c r="E13" s="1285"/>
      <c r="F13" s="1285"/>
      <c r="G13" s="1285"/>
      <c r="H13" s="1285"/>
      <c r="I13" s="1285"/>
      <c r="J13" s="1285"/>
      <c r="K13" s="1285"/>
      <c r="L13" s="1285"/>
      <c r="M13" s="1286"/>
    </row>
    <row r="14" spans="1:13" ht="45" customHeight="1">
      <c r="A14" s="1241"/>
      <c r="B14" s="1244" t="s">
        <v>989</v>
      </c>
      <c r="C14" s="1470" t="s">
        <v>1862</v>
      </c>
      <c r="D14" s="1175"/>
      <c r="E14" s="910" t="s">
        <v>108</v>
      </c>
      <c r="F14" s="1310" t="s">
        <v>1863</v>
      </c>
      <c r="G14" s="1175"/>
      <c r="H14" s="1175"/>
      <c r="I14" s="1175"/>
      <c r="J14" s="1175"/>
      <c r="K14" s="1175"/>
      <c r="L14" s="1175"/>
      <c r="M14" s="1322"/>
    </row>
    <row r="15" spans="1:13" ht="15.75" customHeight="1">
      <c r="A15" s="1241"/>
      <c r="B15" s="1245"/>
      <c r="C15" s="1470"/>
      <c r="D15" s="1175"/>
      <c r="E15" s="1175"/>
      <c r="F15" s="1175"/>
      <c r="G15" s="1175"/>
      <c r="H15" s="1175"/>
      <c r="I15" s="1175"/>
      <c r="J15" s="1175"/>
      <c r="K15" s="1175"/>
      <c r="L15" s="1175"/>
      <c r="M15" s="1322"/>
    </row>
    <row r="16" spans="1:13" ht="15.75" customHeight="1">
      <c r="A16" s="1240" t="s">
        <v>238</v>
      </c>
      <c r="B16" s="235" t="s">
        <v>282</v>
      </c>
      <c r="C16" s="1470" t="s">
        <v>868</v>
      </c>
      <c r="D16" s="1175"/>
      <c r="E16" s="1175"/>
      <c r="F16" s="1175"/>
      <c r="G16" s="1175"/>
      <c r="H16" s="1175"/>
      <c r="I16" s="1175"/>
      <c r="J16" s="1175"/>
      <c r="K16" s="1175"/>
      <c r="L16" s="1175"/>
      <c r="M16" s="1322"/>
    </row>
    <row r="17" spans="1:13" ht="15.75" customHeight="1">
      <c r="A17" s="1241"/>
      <c r="B17" s="235" t="s">
        <v>990</v>
      </c>
      <c r="C17" s="1470" t="s">
        <v>866</v>
      </c>
      <c r="D17" s="1175"/>
      <c r="E17" s="1175"/>
      <c r="F17" s="1175"/>
      <c r="G17" s="1175"/>
      <c r="H17" s="1175"/>
      <c r="I17" s="1175"/>
      <c r="J17" s="1175"/>
      <c r="K17" s="1175"/>
      <c r="L17" s="1175"/>
      <c r="M17" s="1322"/>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911" t="s">
        <v>909</v>
      </c>
      <c r="D20" s="912"/>
      <c r="E20" s="461" t="s">
        <v>910</v>
      </c>
      <c r="F20" s="912"/>
      <c r="G20" s="461" t="s">
        <v>911</v>
      </c>
      <c r="H20" s="912"/>
      <c r="I20" s="461" t="s">
        <v>912</v>
      </c>
      <c r="J20" s="468" t="s">
        <v>918</v>
      </c>
      <c r="K20" s="461"/>
      <c r="L20" s="461"/>
      <c r="M20" s="462"/>
    </row>
    <row r="21" spans="1:13" ht="15.75" customHeight="1">
      <c r="A21" s="1241"/>
      <c r="B21" s="1245"/>
      <c r="C21" s="911" t="s">
        <v>913</v>
      </c>
      <c r="D21" s="468"/>
      <c r="E21" s="461" t="s">
        <v>914</v>
      </c>
      <c r="F21" s="468"/>
      <c r="G21" s="461" t="s">
        <v>915</v>
      </c>
      <c r="H21" s="468"/>
      <c r="I21" s="461"/>
      <c r="J21" s="461"/>
      <c r="K21" s="461"/>
      <c r="L21" s="461"/>
      <c r="M21" s="462"/>
    </row>
    <row r="22" spans="1:13" ht="15.75" customHeight="1">
      <c r="A22" s="1241"/>
      <c r="B22" s="1245"/>
      <c r="C22" s="911" t="s">
        <v>916</v>
      </c>
      <c r="D22" s="468"/>
      <c r="E22" s="461" t="s">
        <v>917</v>
      </c>
      <c r="F22" s="468"/>
      <c r="G22" s="461"/>
      <c r="H22" s="461"/>
      <c r="I22" s="461"/>
      <c r="J22" s="461"/>
      <c r="K22" s="461"/>
      <c r="L22" s="461"/>
      <c r="M22" s="462"/>
    </row>
    <row r="23" spans="1:13" ht="15.75" customHeight="1">
      <c r="A23" s="1241"/>
      <c r="B23" s="1245"/>
      <c r="C23" s="911" t="s">
        <v>105</v>
      </c>
      <c r="D23" s="468"/>
      <c r="E23" s="461" t="s">
        <v>919</v>
      </c>
      <c r="F23" s="250"/>
      <c r="G23" s="250"/>
      <c r="H23" s="250"/>
      <c r="I23" s="250"/>
      <c r="J23" s="250"/>
      <c r="K23" s="250"/>
      <c r="L23" s="250"/>
      <c r="M23" s="319"/>
    </row>
    <row r="24" spans="1:13" ht="9.75" customHeight="1">
      <c r="A24" s="1241"/>
      <c r="B24" s="1246"/>
      <c r="C24" s="476"/>
      <c r="D24" s="460"/>
      <c r="E24" s="460"/>
      <c r="F24" s="460"/>
      <c r="G24" s="460"/>
      <c r="H24" s="460"/>
      <c r="I24" s="460"/>
      <c r="J24" s="460"/>
      <c r="K24" s="460"/>
      <c r="L24" s="460"/>
      <c r="M24" s="913"/>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911" t="s">
        <v>922</v>
      </c>
      <c r="D26" s="468"/>
      <c r="E26" s="461"/>
      <c r="F26" s="461" t="s">
        <v>923</v>
      </c>
      <c r="G26" s="468"/>
      <c r="H26" s="461"/>
      <c r="I26" s="461" t="s">
        <v>924</v>
      </c>
      <c r="J26" s="468" t="s">
        <v>918</v>
      </c>
      <c r="K26" s="461"/>
      <c r="L26" s="232"/>
      <c r="M26" s="475"/>
    </row>
    <row r="27" spans="1:13" ht="15.75" customHeight="1">
      <c r="A27" s="1241"/>
      <c r="B27" s="1245"/>
      <c r="C27" s="911" t="s">
        <v>925</v>
      </c>
      <c r="D27" s="259"/>
      <c r="E27" s="232"/>
      <c r="F27" s="461" t="s">
        <v>926</v>
      </c>
      <c r="G27" s="468"/>
      <c r="H27" s="232"/>
      <c r="I27" s="232"/>
      <c r="J27" s="232"/>
      <c r="K27" s="23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3"/>
      <c r="D29" s="457"/>
      <c r="E29" s="457"/>
      <c r="F29" s="457"/>
      <c r="G29" s="457"/>
      <c r="H29" s="457"/>
      <c r="I29" s="457"/>
      <c r="J29" s="457"/>
      <c r="K29" s="457"/>
      <c r="L29" s="457"/>
      <c r="M29" s="458"/>
    </row>
    <row r="30" spans="1:13" ht="15.75" customHeight="1">
      <c r="A30" s="1241"/>
      <c r="B30" s="262"/>
      <c r="C30" s="914" t="s">
        <v>929</v>
      </c>
      <c r="D30" s="481">
        <v>0</v>
      </c>
      <c r="E30" s="461"/>
      <c r="F30" s="915" t="s">
        <v>930</v>
      </c>
      <c r="G30" s="468">
        <v>2022</v>
      </c>
      <c r="H30" s="461"/>
      <c r="I30" s="915" t="s">
        <v>931</v>
      </c>
      <c r="J30" s="1412" t="s">
        <v>1836</v>
      </c>
      <c r="K30" s="1175"/>
      <c r="L30" s="1188"/>
      <c r="M30" s="462"/>
    </row>
    <row r="31" spans="1:13" ht="15.75" customHeight="1">
      <c r="A31" s="1241"/>
      <c r="B31" s="236"/>
      <c r="C31" s="476"/>
      <c r="D31" s="460"/>
      <c r="E31" s="460"/>
      <c r="F31" s="460"/>
      <c r="G31" s="460"/>
      <c r="H31" s="460"/>
      <c r="I31" s="460"/>
      <c r="J31" s="460"/>
      <c r="K31" s="460"/>
      <c r="L31" s="460"/>
      <c r="M31" s="913"/>
    </row>
    <row r="32" spans="1:13" ht="15.75" customHeight="1">
      <c r="A32" s="1241"/>
      <c r="B32" s="1244" t="s">
        <v>933</v>
      </c>
      <c r="C32" s="916"/>
      <c r="D32" s="917"/>
      <c r="E32" s="917"/>
      <c r="F32" s="917"/>
      <c r="G32" s="917"/>
      <c r="H32" s="917"/>
      <c r="I32" s="917"/>
      <c r="J32" s="917"/>
      <c r="K32" s="917"/>
      <c r="L32" s="452"/>
      <c r="M32" s="453"/>
    </row>
    <row r="33" spans="1:13" ht="15.75" customHeight="1">
      <c r="A33" s="1241"/>
      <c r="B33" s="1245"/>
      <c r="C33" s="911" t="s">
        <v>934</v>
      </c>
      <c r="D33" s="487">
        <v>2023</v>
      </c>
      <c r="E33" s="918"/>
      <c r="F33" s="461" t="s">
        <v>935</v>
      </c>
      <c r="G33" s="919" t="s">
        <v>936</v>
      </c>
      <c r="H33" s="918"/>
      <c r="I33" s="915"/>
      <c r="J33" s="918"/>
      <c r="K33" s="918"/>
      <c r="L33" s="232"/>
      <c r="M33" s="475"/>
    </row>
    <row r="34" spans="1:13" ht="15.75" customHeight="1">
      <c r="A34" s="1241"/>
      <c r="B34" s="1246"/>
      <c r="C34" s="476"/>
      <c r="D34" s="490"/>
      <c r="E34" s="920"/>
      <c r="F34" s="460"/>
      <c r="G34" s="920"/>
      <c r="H34" s="920"/>
      <c r="I34" s="921"/>
      <c r="J34" s="920"/>
      <c r="K34" s="920"/>
      <c r="L34" s="250"/>
      <c r="M34" s="319"/>
    </row>
    <row r="35" spans="1:13" ht="15.75" customHeight="1">
      <c r="A35" s="1241"/>
      <c r="B35" s="1244" t="s">
        <v>937</v>
      </c>
      <c r="C35" s="473"/>
      <c r="D35" s="457"/>
      <c r="E35" s="457"/>
      <c r="F35" s="457"/>
      <c r="G35" s="457"/>
      <c r="H35" s="457"/>
      <c r="I35" s="457"/>
      <c r="J35" s="457"/>
      <c r="K35" s="457"/>
      <c r="L35" s="457"/>
      <c r="M35" s="458"/>
    </row>
    <row r="36" spans="1:13" ht="15.75" customHeight="1">
      <c r="A36" s="1241"/>
      <c r="B36" s="1245"/>
      <c r="C36" s="911"/>
      <c r="D36" s="461" t="s">
        <v>938</v>
      </c>
      <c r="E36" s="461">
        <v>2023</v>
      </c>
      <c r="F36" s="461" t="s">
        <v>939</v>
      </c>
      <c r="G36" s="461">
        <v>2024</v>
      </c>
      <c r="H36" s="232" t="s">
        <v>940</v>
      </c>
      <c r="I36" s="232">
        <v>2025</v>
      </c>
      <c r="J36" s="232" t="s">
        <v>941</v>
      </c>
      <c r="K36" s="461">
        <v>2026</v>
      </c>
      <c r="L36" s="461" t="s">
        <v>942</v>
      </c>
      <c r="M36" s="462">
        <v>2027</v>
      </c>
    </row>
    <row r="37" spans="1:13" ht="15.75" customHeight="1">
      <c r="A37" s="1241"/>
      <c r="B37" s="1245"/>
      <c r="C37" s="911"/>
      <c r="D37" s="922">
        <v>1</v>
      </c>
      <c r="E37" s="923">
        <v>1152</v>
      </c>
      <c r="F37" s="922">
        <v>2</v>
      </c>
      <c r="G37" s="923">
        <v>1152</v>
      </c>
      <c r="H37" s="922">
        <v>3</v>
      </c>
      <c r="I37" s="923">
        <v>1152</v>
      </c>
      <c r="J37" s="922">
        <v>4</v>
      </c>
      <c r="K37" s="923">
        <v>1152</v>
      </c>
      <c r="L37" s="922">
        <v>5</v>
      </c>
      <c r="M37" s="923">
        <v>1152</v>
      </c>
    </row>
    <row r="38" spans="1:13" ht="15.75" customHeight="1">
      <c r="A38" s="1241"/>
      <c r="B38" s="1245"/>
      <c r="C38" s="911"/>
      <c r="D38" s="461" t="s">
        <v>943</v>
      </c>
      <c r="E38" s="461">
        <v>2028</v>
      </c>
      <c r="F38" s="461" t="s">
        <v>944</v>
      </c>
      <c r="G38" s="461">
        <v>2029</v>
      </c>
      <c r="H38" s="232" t="s">
        <v>945</v>
      </c>
      <c r="I38" s="232">
        <v>2030</v>
      </c>
      <c r="J38" s="232" t="s">
        <v>946</v>
      </c>
      <c r="K38" s="461">
        <v>2031</v>
      </c>
      <c r="L38" s="461" t="s">
        <v>947</v>
      </c>
      <c r="M38" s="462"/>
    </row>
    <row r="39" spans="1:13" ht="15.75" customHeight="1">
      <c r="A39" s="1241"/>
      <c r="B39" s="1245"/>
      <c r="C39" s="911"/>
      <c r="D39" s="922">
        <v>6</v>
      </c>
      <c r="E39" s="923">
        <v>1152</v>
      </c>
      <c r="F39" s="922">
        <v>7</v>
      </c>
      <c r="G39" s="923">
        <v>1152</v>
      </c>
      <c r="H39" s="922">
        <v>8</v>
      </c>
      <c r="I39" s="923">
        <v>1152</v>
      </c>
      <c r="J39" s="922">
        <v>9</v>
      </c>
      <c r="K39" s="923">
        <v>1152</v>
      </c>
      <c r="L39" s="924"/>
      <c r="M39" s="923">
        <v>1152</v>
      </c>
    </row>
    <row r="40" spans="1:13" ht="15.75" customHeight="1">
      <c r="A40" s="1241"/>
      <c r="B40" s="1245"/>
      <c r="C40" s="911"/>
      <c r="D40" s="461" t="s">
        <v>948</v>
      </c>
      <c r="E40" s="461"/>
      <c r="F40" s="461" t="s">
        <v>949</v>
      </c>
      <c r="G40" s="461"/>
      <c r="H40" s="232" t="s">
        <v>950</v>
      </c>
      <c r="I40" s="232"/>
      <c r="J40" s="232" t="s">
        <v>951</v>
      </c>
      <c r="K40" s="461"/>
      <c r="L40" s="461" t="s">
        <v>952</v>
      </c>
      <c r="M40" s="462"/>
    </row>
    <row r="41" spans="1:13" ht="15.75" customHeight="1">
      <c r="A41" s="1241"/>
      <c r="B41" s="1245"/>
      <c r="C41" s="911"/>
      <c r="D41" s="924"/>
      <c r="E41" s="923">
        <v>1152</v>
      </c>
      <c r="F41" s="924"/>
      <c r="G41" s="923">
        <v>1152</v>
      </c>
      <c r="H41" s="924"/>
      <c r="I41" s="923">
        <v>1152</v>
      </c>
      <c r="J41" s="924"/>
      <c r="K41" s="923">
        <v>1152</v>
      </c>
      <c r="L41" s="923">
        <v>1152</v>
      </c>
      <c r="M41" s="905"/>
    </row>
    <row r="42" spans="1:13" ht="15.75" customHeight="1">
      <c r="A42" s="1241"/>
      <c r="B42" s="1245"/>
      <c r="C42" s="911"/>
      <c r="D42" s="926" t="s">
        <v>953</v>
      </c>
      <c r="E42" s="904"/>
      <c r="F42" s="926" t="s">
        <v>954</v>
      </c>
      <c r="G42" s="904"/>
      <c r="H42" s="926" t="s">
        <v>955</v>
      </c>
      <c r="I42" s="457"/>
      <c r="J42" s="927" t="s">
        <v>956</v>
      </c>
      <c r="K42" s="457"/>
      <c r="L42" s="927" t="s">
        <v>1397</v>
      </c>
      <c r="M42" s="458"/>
    </row>
    <row r="43" spans="1:13" ht="15.75" customHeight="1">
      <c r="A43" s="1241"/>
      <c r="B43" s="1245"/>
      <c r="C43" s="911"/>
      <c r="D43" s="924"/>
      <c r="E43" s="923">
        <v>1152</v>
      </c>
      <c r="F43" s="1254">
        <v>1152</v>
      </c>
      <c r="G43" s="1188"/>
      <c r="H43" s="1471">
        <v>1152</v>
      </c>
      <c r="I43" s="1175"/>
      <c r="J43" s="1471"/>
      <c r="K43" s="1188"/>
      <c r="L43" s="1471">
        <v>20736</v>
      </c>
      <c r="M43" s="1175"/>
    </row>
    <row r="44" spans="1:13" ht="15.75" customHeight="1">
      <c r="A44" s="1241"/>
      <c r="B44" s="1245"/>
      <c r="C44" s="476"/>
      <c r="D44" s="926"/>
      <c r="E44" s="904"/>
      <c r="F44" s="926"/>
      <c r="G44" s="904"/>
      <c r="H44" s="929"/>
      <c r="I44" s="460"/>
      <c r="J44" s="929"/>
      <c r="K44" s="460"/>
      <c r="L44" s="929"/>
      <c r="M44" s="913"/>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930" t="s">
        <v>93</v>
      </c>
      <c r="E46" s="303" t="s">
        <v>95</v>
      </c>
      <c r="F46" s="1720" t="s">
        <v>959</v>
      </c>
      <c r="G46" s="1404" t="s">
        <v>103</v>
      </c>
      <c r="H46" s="1183"/>
      <c r="I46" s="1183"/>
      <c r="J46" s="1234"/>
      <c r="K46" s="461" t="s">
        <v>960</v>
      </c>
      <c r="L46" s="1407"/>
      <c r="M46" s="1237"/>
    </row>
    <row r="47" spans="1:13" ht="15.75" customHeight="1">
      <c r="A47" s="1241"/>
      <c r="B47" s="1245"/>
      <c r="C47" s="506"/>
      <c r="D47" s="259" t="s">
        <v>992</v>
      </c>
      <c r="E47" s="468"/>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49.5" customHeight="1">
      <c r="A49" s="1241"/>
      <c r="B49" s="235" t="s">
        <v>961</v>
      </c>
      <c r="C49" s="1470" t="s">
        <v>1864</v>
      </c>
      <c r="D49" s="1175"/>
      <c r="E49" s="1175"/>
      <c r="F49" s="1175"/>
      <c r="G49" s="1175"/>
      <c r="H49" s="1175"/>
      <c r="I49" s="1175"/>
      <c r="J49" s="1175"/>
      <c r="K49" s="1175"/>
      <c r="L49" s="1175"/>
      <c r="M49" s="1322"/>
    </row>
    <row r="50" spans="1:13" ht="15.75" customHeight="1">
      <c r="A50" s="1241"/>
      <c r="B50" s="235" t="s">
        <v>996</v>
      </c>
      <c r="C50" s="1470" t="s">
        <v>1830</v>
      </c>
      <c r="D50" s="1175"/>
      <c r="E50" s="1175"/>
      <c r="F50" s="1175"/>
      <c r="G50" s="1175"/>
      <c r="H50" s="1175"/>
      <c r="I50" s="1175"/>
      <c r="J50" s="1175"/>
      <c r="K50" s="1175"/>
      <c r="L50" s="1175"/>
      <c r="M50" s="1322"/>
    </row>
    <row r="51" spans="1:13" ht="15.75" customHeight="1">
      <c r="A51" s="1241"/>
      <c r="B51" s="235" t="s">
        <v>965</v>
      </c>
      <c r="C51" s="1270">
        <v>30</v>
      </c>
      <c r="D51" s="1175"/>
      <c r="E51" s="1175"/>
      <c r="F51" s="1175"/>
      <c r="G51" s="1175"/>
      <c r="H51" s="1175"/>
      <c r="I51" s="1175"/>
      <c r="J51" s="1175"/>
      <c r="K51" s="1175"/>
      <c r="L51" s="1175"/>
      <c r="M51" s="1322"/>
    </row>
    <row r="52" spans="1:13" ht="15.75" customHeight="1">
      <c r="A52" s="1241"/>
      <c r="B52" s="235" t="s">
        <v>966</v>
      </c>
      <c r="C52" s="290">
        <v>2023</v>
      </c>
      <c r="D52" s="904"/>
      <c r="E52" s="904"/>
      <c r="F52" s="904"/>
      <c r="G52" s="904"/>
      <c r="H52" s="904"/>
      <c r="I52" s="904"/>
      <c r="J52" s="904"/>
      <c r="K52" s="904"/>
      <c r="L52" s="904"/>
      <c r="M52" s="905"/>
    </row>
    <row r="53" spans="1:13" ht="15.75" customHeight="1">
      <c r="A53" s="1242" t="s">
        <v>250</v>
      </c>
      <c r="B53" s="284" t="s">
        <v>968</v>
      </c>
      <c r="C53" s="1470" t="s">
        <v>1839</v>
      </c>
      <c r="D53" s="1175"/>
      <c r="E53" s="1175"/>
      <c r="F53" s="1175"/>
      <c r="G53" s="1175"/>
      <c r="H53" s="1175"/>
      <c r="I53" s="1175"/>
      <c r="J53" s="1175"/>
      <c r="K53" s="1175"/>
      <c r="L53" s="1175"/>
      <c r="M53" s="1322"/>
    </row>
    <row r="54" spans="1:13" ht="15.75" customHeight="1">
      <c r="A54" s="1241"/>
      <c r="B54" s="284" t="s">
        <v>969</v>
      </c>
      <c r="C54" s="1470" t="s">
        <v>1840</v>
      </c>
      <c r="D54" s="1175"/>
      <c r="E54" s="1175"/>
      <c r="F54" s="1175"/>
      <c r="G54" s="1175"/>
      <c r="H54" s="1175"/>
      <c r="I54" s="1175"/>
      <c r="J54" s="1175"/>
      <c r="K54" s="1175"/>
      <c r="L54" s="1175"/>
      <c r="M54" s="1322"/>
    </row>
    <row r="55" spans="1:13" ht="15.75" customHeight="1">
      <c r="A55" s="1241"/>
      <c r="B55" s="284" t="s">
        <v>971</v>
      </c>
      <c r="C55" s="1470" t="s">
        <v>1314</v>
      </c>
      <c r="D55" s="1175"/>
      <c r="E55" s="1175"/>
      <c r="F55" s="1175"/>
      <c r="G55" s="1175"/>
      <c r="H55" s="1175"/>
      <c r="I55" s="1175"/>
      <c r="J55" s="1175"/>
      <c r="K55" s="1175"/>
      <c r="L55" s="1175"/>
      <c r="M55" s="1322"/>
    </row>
    <row r="56" spans="1:13" ht="15.75" customHeight="1">
      <c r="A56" s="1241"/>
      <c r="B56" s="285" t="s">
        <v>972</v>
      </c>
      <c r="C56" s="1470" t="s">
        <v>1841</v>
      </c>
      <c r="D56" s="1175"/>
      <c r="E56" s="1175"/>
      <c r="F56" s="1175"/>
      <c r="G56" s="1175"/>
      <c r="H56" s="1175"/>
      <c r="I56" s="1175"/>
      <c r="J56" s="1175"/>
      <c r="K56" s="1175"/>
      <c r="L56" s="1175"/>
      <c r="M56" s="1322"/>
    </row>
    <row r="57" spans="1:13" ht="15.75" customHeight="1">
      <c r="A57" s="1241"/>
      <c r="B57" s="284" t="s">
        <v>973</v>
      </c>
      <c r="C57" s="1721" t="s">
        <v>1842</v>
      </c>
      <c r="D57" s="1175"/>
      <c r="E57" s="1175"/>
      <c r="F57" s="1175"/>
      <c r="G57" s="1175"/>
      <c r="H57" s="1175"/>
      <c r="I57" s="1175"/>
      <c r="J57" s="1175"/>
      <c r="K57" s="1175"/>
      <c r="L57" s="1175"/>
      <c r="M57" s="1322"/>
    </row>
    <row r="58" spans="1:13" ht="15.75" customHeight="1">
      <c r="A58" s="1243"/>
      <c r="B58" s="284" t="s">
        <v>974</v>
      </c>
      <c r="C58" s="1470" t="s">
        <v>1843</v>
      </c>
      <c r="D58" s="1175"/>
      <c r="E58" s="1175"/>
      <c r="F58" s="1175"/>
      <c r="G58" s="1175"/>
      <c r="H58" s="1175"/>
      <c r="I58" s="1175"/>
      <c r="J58" s="1175"/>
      <c r="K58" s="1175"/>
      <c r="L58" s="1175"/>
      <c r="M58" s="1322"/>
    </row>
    <row r="59" spans="1:13" ht="15.75" customHeight="1">
      <c r="A59" s="1242" t="s">
        <v>976</v>
      </c>
      <c r="B59" s="286" t="s">
        <v>977</v>
      </c>
      <c r="C59" s="1470" t="s">
        <v>1844</v>
      </c>
      <c r="D59" s="1175"/>
      <c r="E59" s="1175"/>
      <c r="F59" s="1175"/>
      <c r="G59" s="1175"/>
      <c r="H59" s="1175"/>
      <c r="I59" s="1175"/>
      <c r="J59" s="1175"/>
      <c r="K59" s="1175"/>
      <c r="L59" s="1175"/>
      <c r="M59" s="1322"/>
    </row>
    <row r="60" spans="1:13" ht="21" customHeight="1">
      <c r="A60" s="1241"/>
      <c r="B60" s="286" t="s">
        <v>979</v>
      </c>
      <c r="C60" s="1470" t="s">
        <v>1845</v>
      </c>
      <c r="D60" s="1175"/>
      <c r="E60" s="1175"/>
      <c r="F60" s="1175"/>
      <c r="G60" s="1175"/>
      <c r="H60" s="1175"/>
      <c r="I60" s="1175"/>
      <c r="J60" s="1175"/>
      <c r="K60" s="1175"/>
      <c r="L60" s="1175"/>
      <c r="M60" s="1322"/>
    </row>
    <row r="61" spans="1:13" ht="13.5" customHeight="1">
      <c r="A61" s="1241"/>
      <c r="B61" s="287" t="s">
        <v>297</v>
      </c>
      <c r="C61" s="1470" t="s">
        <v>50</v>
      </c>
      <c r="D61" s="1175"/>
      <c r="E61" s="1175"/>
      <c r="F61" s="1175"/>
      <c r="G61" s="1175"/>
      <c r="H61" s="1175"/>
      <c r="I61" s="1175"/>
      <c r="J61" s="1175"/>
      <c r="K61" s="1175"/>
      <c r="L61" s="1175"/>
      <c r="M61" s="1322"/>
    </row>
    <row r="62" spans="1:13" ht="30" customHeight="1">
      <c r="A62" s="288" t="s">
        <v>254</v>
      </c>
      <c r="B62" s="289"/>
      <c r="C62" s="1342" t="s">
        <v>1846</v>
      </c>
      <c r="D62" s="1333"/>
      <c r="E62" s="1333"/>
      <c r="F62" s="1333"/>
      <c r="G62" s="1333"/>
      <c r="H62" s="1333"/>
      <c r="I62" s="1333"/>
      <c r="J62" s="1333"/>
      <c r="K62" s="1333"/>
      <c r="L62" s="1333"/>
      <c r="M62" s="1334"/>
    </row>
  </sheetData>
  <mergeCells count="52">
    <mergeCell ref="A2:A15"/>
    <mergeCell ref="C2:M2"/>
    <mergeCell ref="C3:M3"/>
    <mergeCell ref="F4:G4"/>
    <mergeCell ref="H4:M4"/>
    <mergeCell ref="I7:M7"/>
    <mergeCell ref="B8:B10"/>
    <mergeCell ref="C11:M11"/>
    <mergeCell ref="C12:M12"/>
    <mergeCell ref="C13:M13"/>
    <mergeCell ref="F14:M14"/>
    <mergeCell ref="C15:M15"/>
    <mergeCell ref="F9:G9"/>
    <mergeCell ref="I9:J9"/>
    <mergeCell ref="C10:D10"/>
    <mergeCell ref="F10:G10"/>
    <mergeCell ref="I10:J10"/>
    <mergeCell ref="C61:M61"/>
    <mergeCell ref="C16:M16"/>
    <mergeCell ref="C17:M17"/>
    <mergeCell ref="J30:L30"/>
    <mergeCell ref="F43:G43"/>
    <mergeCell ref="H43:I43"/>
    <mergeCell ref="J43:K43"/>
    <mergeCell ref="L43:M43"/>
    <mergeCell ref="F46:F47"/>
    <mergeCell ref="G46:J47"/>
    <mergeCell ref="L46:M47"/>
    <mergeCell ref="C62:M62"/>
    <mergeCell ref="C49:M49"/>
    <mergeCell ref="C50:M50"/>
    <mergeCell ref="C51:M51"/>
    <mergeCell ref="C53:M53"/>
    <mergeCell ref="C54:M54"/>
    <mergeCell ref="C55:M55"/>
    <mergeCell ref="C56:M56"/>
    <mergeCell ref="C7:D7"/>
    <mergeCell ref="C9:D9"/>
    <mergeCell ref="A16:A52"/>
    <mergeCell ref="A53:A58"/>
    <mergeCell ref="A59:A61"/>
    <mergeCell ref="B14:B15"/>
    <mergeCell ref="C14:D14"/>
    <mergeCell ref="B18:B24"/>
    <mergeCell ref="B25:B28"/>
    <mergeCell ref="B32:B34"/>
    <mergeCell ref="B35:B44"/>
    <mergeCell ref="B45:B48"/>
    <mergeCell ref="C57:M57"/>
    <mergeCell ref="C58:M58"/>
    <mergeCell ref="C59:M59"/>
    <mergeCell ref="C60:M60"/>
  </mergeCells>
  <dataValidations count="1">
    <dataValidation type="list" allowBlank="1" showErrorMessage="1" sqref="I7" xr:uid="{00000000-0002-0000-5600-000000000000}">
      <formula1>INDIRECT($C$7)</formula1>
    </dataValidation>
  </dataValidations>
  <hyperlinks>
    <hyperlink ref="B2" location="'Plan de acción'!A1" display="Nombre del indicador" xr:uid="{00000000-0004-0000-5600-000000000000}"/>
    <hyperlink ref="C57" r:id="rId1" xr:uid="{00000000-0004-0000-5600-000001000000}"/>
  </hyperlinks>
  <pageMargins left="0.7" right="0.7" top="0.75" bottom="0.75" header="0" footer="0"/>
  <pageSetup orientation="landscape"/>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000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785"/>
      <c r="B1" s="786" t="s">
        <v>1865</v>
      </c>
      <c r="C1" s="787"/>
      <c r="D1" s="787"/>
      <c r="E1" s="787"/>
      <c r="F1" s="787"/>
      <c r="G1" s="787"/>
      <c r="H1" s="1740" t="s">
        <v>1597</v>
      </c>
      <c r="I1" s="1185"/>
      <c r="J1" s="1741"/>
      <c r="K1" s="787"/>
      <c r="L1" s="787"/>
      <c r="M1" s="788"/>
    </row>
    <row r="2" spans="1:13" ht="15.75" customHeight="1">
      <c r="A2" s="1605" t="s">
        <v>890</v>
      </c>
      <c r="B2" s="233" t="s">
        <v>891</v>
      </c>
      <c r="C2" s="1742" t="s">
        <v>1866</v>
      </c>
      <c r="D2" s="1367"/>
      <c r="E2" s="1367"/>
      <c r="F2" s="1367"/>
      <c r="G2" s="1367"/>
      <c r="H2" s="1367"/>
      <c r="I2" s="1367"/>
      <c r="J2" s="1367"/>
      <c r="K2" s="1367"/>
      <c r="L2" s="1367"/>
      <c r="M2" s="1368"/>
    </row>
    <row r="3" spans="1:13" ht="30.75" customHeight="1">
      <c r="A3" s="1241"/>
      <c r="B3" s="679" t="s">
        <v>982</v>
      </c>
      <c r="C3" s="1411" t="s">
        <v>1787</v>
      </c>
      <c r="D3" s="1175"/>
      <c r="E3" s="1175"/>
      <c r="F3" s="1175"/>
      <c r="G3" s="1175"/>
      <c r="H3" s="1175"/>
      <c r="I3" s="1175"/>
      <c r="J3" s="1175"/>
      <c r="K3" s="1175"/>
      <c r="L3" s="1175"/>
      <c r="M3" s="1322"/>
    </row>
    <row r="4" spans="1:13" ht="15.75" customHeight="1">
      <c r="A4" s="1241"/>
      <c r="B4" s="680" t="s">
        <v>293</v>
      </c>
      <c r="C4" s="633" t="s">
        <v>93</v>
      </c>
      <c r="D4" s="631"/>
      <c r="E4" s="391"/>
      <c r="F4" s="1302" t="s">
        <v>294</v>
      </c>
      <c r="G4" s="1188"/>
      <c r="H4" s="345">
        <v>29</v>
      </c>
      <c r="I4" s="631"/>
      <c r="J4" s="631"/>
      <c r="K4" s="631"/>
      <c r="L4" s="631"/>
      <c r="M4" s="883"/>
    </row>
    <row r="5" spans="1:13" ht="15.75" customHeight="1">
      <c r="A5" s="1241"/>
      <c r="B5" s="680" t="s">
        <v>898</v>
      </c>
      <c r="C5" s="1411" t="s">
        <v>1867</v>
      </c>
      <c r="D5" s="1175"/>
      <c r="E5" s="1175"/>
      <c r="F5" s="1175"/>
      <c r="G5" s="1175"/>
      <c r="H5" s="1175"/>
      <c r="I5" s="1175"/>
      <c r="J5" s="1175"/>
      <c r="K5" s="1175"/>
      <c r="L5" s="1175"/>
      <c r="M5" s="1322"/>
    </row>
    <row r="6" spans="1:13" ht="15.75" customHeight="1">
      <c r="A6" s="1241"/>
      <c r="B6" s="680" t="s">
        <v>900</v>
      </c>
      <c r="C6" s="1320" t="s">
        <v>1868</v>
      </c>
      <c r="D6" s="1175"/>
      <c r="E6" s="1175"/>
      <c r="F6" s="1175"/>
      <c r="G6" s="1175"/>
      <c r="H6" s="1175"/>
      <c r="I6" s="1175"/>
      <c r="J6" s="1175"/>
      <c r="K6" s="1175"/>
      <c r="L6" s="1175"/>
      <c r="M6" s="1322"/>
    </row>
    <row r="7" spans="1:13" ht="15.75" customHeight="1">
      <c r="A7" s="1241"/>
      <c r="B7" s="679" t="s">
        <v>902</v>
      </c>
      <c r="C7" s="1609"/>
      <c r="D7" s="1175"/>
      <c r="E7" s="371"/>
      <c r="F7" s="371"/>
      <c r="G7" s="372"/>
      <c r="H7" s="370" t="s">
        <v>297</v>
      </c>
      <c r="I7" s="1398" t="s">
        <v>1869</v>
      </c>
      <c r="J7" s="1175"/>
      <c r="K7" s="1175"/>
      <c r="L7" s="1175"/>
      <c r="M7" s="1322"/>
    </row>
    <row r="8" spans="1:13" ht="15.75" customHeight="1">
      <c r="A8" s="1241"/>
      <c r="B8" s="1606" t="s">
        <v>903</v>
      </c>
      <c r="C8" s="960"/>
      <c r="D8" s="371"/>
      <c r="E8" s="371"/>
      <c r="F8" s="371"/>
      <c r="G8" s="371"/>
      <c r="H8" s="371"/>
      <c r="I8" s="371"/>
      <c r="J8" s="371"/>
      <c r="K8" s="371"/>
      <c r="L8" s="371"/>
      <c r="M8" s="881"/>
    </row>
    <row r="9" spans="1:13" ht="15.75" customHeight="1">
      <c r="A9" s="1241"/>
      <c r="B9" s="1245"/>
      <c r="C9" s="1340" t="s">
        <v>1869</v>
      </c>
      <c r="D9" s="1180"/>
      <c r="E9" s="140"/>
      <c r="F9" s="1375"/>
      <c r="G9" s="1180"/>
      <c r="H9" s="140"/>
      <c r="I9" s="1375"/>
      <c r="J9" s="1180"/>
      <c r="K9" s="140"/>
      <c r="L9" s="140"/>
      <c r="M9" s="308"/>
    </row>
    <row r="10" spans="1:13" ht="14.25" customHeight="1">
      <c r="A10" s="1241"/>
      <c r="B10" s="1246"/>
      <c r="C10" s="1340" t="s">
        <v>1058</v>
      </c>
      <c r="D10" s="1180"/>
      <c r="E10" s="375"/>
      <c r="F10" s="1253" t="s">
        <v>1058</v>
      </c>
      <c r="G10" s="1180"/>
      <c r="H10" s="375"/>
      <c r="I10" s="1253" t="s">
        <v>1058</v>
      </c>
      <c r="J10" s="1180"/>
      <c r="K10" s="375"/>
      <c r="L10" s="375"/>
      <c r="M10" s="310"/>
    </row>
    <row r="11" spans="1:13" ht="84.75" customHeight="1">
      <c r="A11" s="1241"/>
      <c r="B11" s="679" t="s">
        <v>905</v>
      </c>
      <c r="C11" s="1320" t="s">
        <v>1870</v>
      </c>
      <c r="D11" s="1175"/>
      <c r="E11" s="1175"/>
      <c r="F11" s="1175"/>
      <c r="G11" s="1175"/>
      <c r="H11" s="1175"/>
      <c r="I11" s="1175"/>
      <c r="J11" s="1175"/>
      <c r="K11" s="1175"/>
      <c r="L11" s="1175"/>
      <c r="M11" s="1322"/>
    </row>
    <row r="12" spans="1:13" ht="73.5" customHeight="1">
      <c r="A12" s="1241"/>
      <c r="B12" s="679" t="s">
        <v>985</v>
      </c>
      <c r="C12" s="1320" t="s">
        <v>1871</v>
      </c>
      <c r="D12" s="1175"/>
      <c r="E12" s="1175"/>
      <c r="F12" s="1175"/>
      <c r="G12" s="1175"/>
      <c r="H12" s="1175"/>
      <c r="I12" s="1175"/>
      <c r="J12" s="1175"/>
      <c r="K12" s="1175"/>
      <c r="L12" s="1175"/>
      <c r="M12" s="1322"/>
    </row>
    <row r="13" spans="1:13" ht="27.75" customHeight="1">
      <c r="A13" s="1241"/>
      <c r="B13" s="679" t="s">
        <v>987</v>
      </c>
      <c r="C13" s="1376" t="s">
        <v>1812</v>
      </c>
      <c r="D13" s="1185"/>
      <c r="E13" s="1185"/>
      <c r="F13" s="1185"/>
      <c r="G13" s="1185"/>
      <c r="H13" s="1185"/>
      <c r="I13" s="1185"/>
      <c r="J13" s="1185"/>
      <c r="K13" s="1185"/>
      <c r="L13" s="1185"/>
      <c r="M13" s="1186"/>
    </row>
    <row r="14" spans="1:13" ht="30" customHeight="1">
      <c r="A14" s="1241"/>
      <c r="B14" s="1606" t="s">
        <v>989</v>
      </c>
      <c r="C14" s="1411" t="s">
        <v>1872</v>
      </c>
      <c r="D14" s="1175"/>
      <c r="E14" s="377" t="s">
        <v>108</v>
      </c>
      <c r="F14" s="1744" t="s">
        <v>875</v>
      </c>
      <c r="G14" s="1175"/>
      <c r="H14" s="1175"/>
      <c r="I14" s="1175"/>
      <c r="J14" s="1175"/>
      <c r="K14" s="1175"/>
      <c r="L14" s="1175"/>
      <c r="M14" s="1322"/>
    </row>
    <row r="15" spans="1:13" ht="15.75" customHeight="1">
      <c r="A15" s="1241"/>
      <c r="B15" s="1245"/>
      <c r="C15" s="1609"/>
      <c r="D15" s="1175"/>
      <c r="E15" s="1175"/>
      <c r="F15" s="1175"/>
      <c r="G15" s="1175"/>
      <c r="H15" s="1175"/>
      <c r="I15" s="1175"/>
      <c r="J15" s="1175"/>
      <c r="K15" s="1175"/>
      <c r="L15" s="1175"/>
      <c r="M15" s="1322"/>
    </row>
    <row r="16" spans="1:13" ht="15.75" customHeight="1">
      <c r="A16" s="1608" t="s">
        <v>238</v>
      </c>
      <c r="B16" s="679" t="s">
        <v>282</v>
      </c>
      <c r="C16" s="1320" t="s">
        <v>876</v>
      </c>
      <c r="D16" s="1175"/>
      <c r="E16" s="1175"/>
      <c r="F16" s="1175"/>
      <c r="G16" s="1175"/>
      <c r="H16" s="1175"/>
      <c r="I16" s="1175"/>
      <c r="J16" s="1175"/>
      <c r="K16" s="1175"/>
      <c r="L16" s="1175"/>
      <c r="M16" s="1322"/>
    </row>
    <row r="17" spans="1:13" ht="15.75" customHeight="1">
      <c r="A17" s="1241"/>
      <c r="B17" s="679" t="s">
        <v>990</v>
      </c>
      <c r="C17" s="1320" t="s">
        <v>1873</v>
      </c>
      <c r="D17" s="1175"/>
      <c r="E17" s="1175"/>
      <c r="F17" s="1175"/>
      <c r="G17" s="1175"/>
      <c r="H17" s="1175"/>
      <c r="I17" s="1175"/>
      <c r="J17" s="1175"/>
      <c r="K17" s="1175"/>
      <c r="L17" s="1175"/>
      <c r="M17" s="1322"/>
    </row>
    <row r="18" spans="1:13" ht="8.25" customHeight="1">
      <c r="A18" s="1241"/>
      <c r="B18" s="1606" t="s">
        <v>908</v>
      </c>
      <c r="C18" s="960"/>
      <c r="D18" s="371"/>
      <c r="E18" s="371"/>
      <c r="F18" s="371"/>
      <c r="G18" s="371"/>
      <c r="H18" s="371"/>
      <c r="I18" s="371"/>
      <c r="J18" s="371"/>
      <c r="K18" s="371"/>
      <c r="L18" s="371"/>
      <c r="M18" s="881"/>
    </row>
    <row r="19" spans="1:13" ht="9" customHeight="1">
      <c r="A19" s="1241"/>
      <c r="B19" s="1245"/>
      <c r="C19" s="690"/>
      <c r="D19" s="375"/>
      <c r="E19" s="140"/>
      <c r="F19" s="375"/>
      <c r="G19" s="140"/>
      <c r="H19" s="375"/>
      <c r="I19" s="140"/>
      <c r="J19" s="375"/>
      <c r="K19" s="140"/>
      <c r="L19" s="140"/>
      <c r="M19" s="308"/>
    </row>
    <row r="20" spans="1:13" ht="15.75" customHeight="1">
      <c r="A20" s="1241"/>
      <c r="B20" s="1245"/>
      <c r="C20" s="691" t="s">
        <v>909</v>
      </c>
      <c r="D20" s="723"/>
      <c r="E20" s="342" t="s">
        <v>910</v>
      </c>
      <c r="F20" s="723"/>
      <c r="G20" s="342" t="s">
        <v>911</v>
      </c>
      <c r="H20" s="723"/>
      <c r="I20" s="342" t="s">
        <v>912</v>
      </c>
      <c r="J20" s="68"/>
      <c r="K20" s="140"/>
      <c r="L20" s="140"/>
      <c r="M20" s="308"/>
    </row>
    <row r="21" spans="1:13" ht="15.75" customHeight="1">
      <c r="A21" s="1241"/>
      <c r="B21" s="1245"/>
      <c r="C21" s="691" t="s">
        <v>913</v>
      </c>
      <c r="D21" s="68"/>
      <c r="E21" s="342" t="s">
        <v>914</v>
      </c>
      <c r="F21" s="68"/>
      <c r="G21" s="342" t="s">
        <v>915</v>
      </c>
      <c r="H21" s="68"/>
      <c r="I21" s="140"/>
      <c r="J21" s="140"/>
      <c r="K21" s="140"/>
      <c r="L21" s="140"/>
      <c r="M21" s="308"/>
    </row>
    <row r="22" spans="1:13" ht="15.75" customHeight="1">
      <c r="A22" s="1241"/>
      <c r="B22" s="1245"/>
      <c r="C22" s="691" t="s">
        <v>916</v>
      </c>
      <c r="D22" s="68"/>
      <c r="E22" s="342" t="s">
        <v>917</v>
      </c>
      <c r="F22" s="346" t="s">
        <v>918</v>
      </c>
      <c r="G22" s="140"/>
      <c r="H22" s="140"/>
      <c r="I22" s="140"/>
      <c r="J22" s="140"/>
      <c r="K22" s="140"/>
      <c r="L22" s="140"/>
      <c r="M22" s="308"/>
    </row>
    <row r="23" spans="1:13" ht="15.75" customHeight="1">
      <c r="A23" s="1241"/>
      <c r="B23" s="1245"/>
      <c r="C23" s="691" t="s">
        <v>105</v>
      </c>
      <c r="D23" s="68"/>
      <c r="E23" s="342" t="s">
        <v>919</v>
      </c>
      <c r="F23" s="375"/>
      <c r="G23" s="375"/>
      <c r="H23" s="375"/>
      <c r="I23" s="375"/>
      <c r="J23" s="375"/>
      <c r="K23" s="375"/>
      <c r="L23" s="375"/>
      <c r="M23" s="310"/>
    </row>
    <row r="24" spans="1:13" ht="9.75" customHeight="1">
      <c r="A24" s="1241"/>
      <c r="B24" s="1246"/>
      <c r="C24" s="804"/>
      <c r="D24" s="375"/>
      <c r="E24" s="375"/>
      <c r="F24" s="375"/>
      <c r="G24" s="375"/>
      <c r="H24" s="375"/>
      <c r="I24" s="375"/>
      <c r="J24" s="375"/>
      <c r="K24" s="375"/>
      <c r="L24" s="375"/>
      <c r="M24" s="310"/>
    </row>
    <row r="25" spans="1:13" ht="15.75" customHeight="1">
      <c r="A25" s="1241"/>
      <c r="B25" s="1606" t="s">
        <v>921</v>
      </c>
      <c r="C25" s="960"/>
      <c r="D25" s="371"/>
      <c r="E25" s="371"/>
      <c r="F25" s="371"/>
      <c r="G25" s="371"/>
      <c r="H25" s="371"/>
      <c r="I25" s="371"/>
      <c r="J25" s="371"/>
      <c r="K25" s="371"/>
      <c r="L25" s="371"/>
      <c r="M25" s="881"/>
    </row>
    <row r="26" spans="1:13" ht="15.75" customHeight="1">
      <c r="A26" s="1241"/>
      <c r="B26" s="1245"/>
      <c r="C26" s="691" t="s">
        <v>922</v>
      </c>
      <c r="D26" s="68"/>
      <c r="E26" s="140"/>
      <c r="F26" s="342" t="s">
        <v>923</v>
      </c>
      <c r="G26" s="346" t="s">
        <v>918</v>
      </c>
      <c r="H26" s="140"/>
      <c r="I26" s="342" t="s">
        <v>924</v>
      </c>
      <c r="J26" s="68"/>
      <c r="K26" s="140"/>
      <c r="L26" s="140"/>
      <c r="M26" s="308"/>
    </row>
    <row r="27" spans="1:13" ht="15.75" customHeight="1">
      <c r="A27" s="1241"/>
      <c r="B27" s="1245"/>
      <c r="C27" s="691" t="s">
        <v>925</v>
      </c>
      <c r="D27" s="68"/>
      <c r="E27" s="140"/>
      <c r="F27" s="342" t="s">
        <v>926</v>
      </c>
      <c r="G27" s="68"/>
      <c r="H27" s="140"/>
      <c r="I27" s="140"/>
      <c r="J27" s="140"/>
      <c r="K27" s="140"/>
      <c r="L27" s="140"/>
      <c r="M27" s="308"/>
    </row>
    <row r="28" spans="1:13" ht="15.75" customHeight="1">
      <c r="A28" s="1241"/>
      <c r="B28" s="1246"/>
      <c r="C28" s="804"/>
      <c r="D28" s="375"/>
      <c r="E28" s="375"/>
      <c r="F28" s="375"/>
      <c r="G28" s="375"/>
      <c r="H28" s="375"/>
      <c r="I28" s="375"/>
      <c r="J28" s="375"/>
      <c r="K28" s="375"/>
      <c r="L28" s="375"/>
      <c r="M28" s="310"/>
    </row>
    <row r="29" spans="1:13" ht="15.75" customHeight="1">
      <c r="A29" s="1241"/>
      <c r="B29" s="793" t="s">
        <v>928</v>
      </c>
      <c r="C29" s="960"/>
      <c r="D29" s="371"/>
      <c r="E29" s="371"/>
      <c r="F29" s="371"/>
      <c r="G29" s="371"/>
      <c r="H29" s="371"/>
      <c r="I29" s="371"/>
      <c r="J29" s="371"/>
      <c r="K29" s="371"/>
      <c r="L29" s="371"/>
      <c r="M29" s="881"/>
    </row>
    <row r="30" spans="1:13" ht="15.75" customHeight="1">
      <c r="A30" s="1241"/>
      <c r="B30" s="794"/>
      <c r="C30" s="961" t="s">
        <v>929</v>
      </c>
      <c r="D30" s="68"/>
      <c r="E30" s="140"/>
      <c r="F30" s="210" t="s">
        <v>930</v>
      </c>
      <c r="G30" s="68"/>
      <c r="H30" s="140"/>
      <c r="I30" s="210" t="s">
        <v>931</v>
      </c>
      <c r="J30" s="390"/>
      <c r="K30" s="631"/>
      <c r="L30" s="391"/>
      <c r="M30" s="308"/>
    </row>
    <row r="31" spans="1:13" ht="15.75" customHeight="1">
      <c r="A31" s="1241"/>
      <c r="B31" s="796"/>
      <c r="C31" s="804"/>
      <c r="D31" s="375"/>
      <c r="E31" s="375"/>
      <c r="F31" s="375"/>
      <c r="G31" s="375"/>
      <c r="H31" s="375"/>
      <c r="I31" s="375"/>
      <c r="J31" s="375"/>
      <c r="K31" s="375"/>
      <c r="L31" s="375"/>
      <c r="M31" s="310"/>
    </row>
    <row r="32" spans="1:13" ht="15.75" customHeight="1">
      <c r="A32" s="1241"/>
      <c r="B32" s="1606" t="s">
        <v>933</v>
      </c>
      <c r="C32" s="962"/>
      <c r="D32" s="384"/>
      <c r="E32" s="384"/>
      <c r="F32" s="384"/>
      <c r="G32" s="384"/>
      <c r="H32" s="384"/>
      <c r="I32" s="384"/>
      <c r="J32" s="384"/>
      <c r="K32" s="384"/>
      <c r="L32" s="371"/>
      <c r="M32" s="881"/>
    </row>
    <row r="33" spans="1:13" ht="15.75" customHeight="1">
      <c r="A33" s="1241"/>
      <c r="B33" s="1245"/>
      <c r="C33" s="963" t="s">
        <v>934</v>
      </c>
      <c r="D33" s="385">
        <v>2023</v>
      </c>
      <c r="E33" s="386"/>
      <c r="F33" s="253" t="s">
        <v>935</v>
      </c>
      <c r="G33" s="440" t="s">
        <v>936</v>
      </c>
      <c r="H33" s="386"/>
      <c r="I33" s="140"/>
      <c r="J33" s="386"/>
      <c r="K33" s="386"/>
      <c r="L33" s="140"/>
      <c r="M33" s="308"/>
    </row>
    <row r="34" spans="1:13" ht="15.75" customHeight="1">
      <c r="A34" s="1241"/>
      <c r="B34" s="1246"/>
      <c r="C34" s="804"/>
      <c r="D34" s="388"/>
      <c r="E34" s="389"/>
      <c r="F34" s="375"/>
      <c r="G34" s="389"/>
      <c r="H34" s="389"/>
      <c r="I34" s="375"/>
      <c r="J34" s="389"/>
      <c r="K34" s="389"/>
      <c r="L34" s="375"/>
      <c r="M34" s="310"/>
    </row>
    <row r="35" spans="1:13" ht="15.75" customHeight="1">
      <c r="A35" s="1241"/>
      <c r="B35" s="1606" t="s">
        <v>937</v>
      </c>
      <c r="C35" s="960"/>
      <c r="D35" s="371"/>
      <c r="E35" s="371"/>
      <c r="F35" s="371"/>
      <c r="G35" s="371"/>
      <c r="H35" s="371"/>
      <c r="I35" s="371"/>
      <c r="J35" s="371"/>
      <c r="K35" s="371"/>
      <c r="L35" s="371"/>
      <c r="M35" s="881"/>
    </row>
    <row r="36" spans="1:13" ht="15.75" customHeight="1">
      <c r="A36" s="1241"/>
      <c r="B36" s="1245"/>
      <c r="C36" s="690"/>
      <c r="D36" s="253" t="s">
        <v>938</v>
      </c>
      <c r="E36" s="140"/>
      <c r="F36" s="253" t="s">
        <v>939</v>
      </c>
      <c r="G36" s="140"/>
      <c r="H36" s="202" t="s">
        <v>940</v>
      </c>
      <c r="I36" s="140"/>
      <c r="J36" s="202" t="s">
        <v>941</v>
      </c>
      <c r="K36" s="140"/>
      <c r="L36" s="253" t="s">
        <v>942</v>
      </c>
      <c r="M36" s="308"/>
    </row>
    <row r="37" spans="1:13" ht="15.75" customHeight="1">
      <c r="A37" s="1241"/>
      <c r="B37" s="1245"/>
      <c r="C37" s="690"/>
      <c r="D37" s="694"/>
      <c r="E37" s="360">
        <v>4</v>
      </c>
      <c r="F37" s="694"/>
      <c r="G37" s="360">
        <v>4</v>
      </c>
      <c r="H37" s="694"/>
      <c r="I37" s="360">
        <v>4</v>
      </c>
      <c r="J37" s="694"/>
      <c r="K37" s="360">
        <v>4</v>
      </c>
      <c r="L37" s="694"/>
      <c r="M37" s="666">
        <v>4</v>
      </c>
    </row>
    <row r="38" spans="1:13" ht="15.75" customHeight="1">
      <c r="A38" s="1241"/>
      <c r="B38" s="1245"/>
      <c r="C38" s="690"/>
      <c r="D38" s="253" t="s">
        <v>943</v>
      </c>
      <c r="E38" s="140"/>
      <c r="F38" s="253" t="s">
        <v>944</v>
      </c>
      <c r="G38" s="140"/>
      <c r="H38" s="202" t="s">
        <v>945</v>
      </c>
      <c r="I38" s="140"/>
      <c r="J38" s="202" t="s">
        <v>946</v>
      </c>
      <c r="K38" s="140"/>
      <c r="L38" s="253" t="s">
        <v>947</v>
      </c>
      <c r="M38" s="308"/>
    </row>
    <row r="39" spans="1:13" ht="15.75" customHeight="1">
      <c r="A39" s="1241"/>
      <c r="B39" s="1245"/>
      <c r="C39" s="690"/>
      <c r="D39" s="694"/>
      <c r="E39" s="360">
        <v>4</v>
      </c>
      <c r="F39" s="694"/>
      <c r="G39" s="360">
        <v>4</v>
      </c>
      <c r="H39" s="694"/>
      <c r="I39" s="360">
        <v>4</v>
      </c>
      <c r="J39" s="694"/>
      <c r="K39" s="360">
        <v>4</v>
      </c>
      <c r="L39" s="694"/>
      <c r="M39" s="666">
        <v>4</v>
      </c>
    </row>
    <row r="40" spans="1:13" ht="15.75" customHeight="1">
      <c r="A40" s="1241"/>
      <c r="B40" s="1245"/>
      <c r="C40" s="690"/>
      <c r="D40" s="253" t="s">
        <v>948</v>
      </c>
      <c r="E40" s="140"/>
      <c r="F40" s="253" t="s">
        <v>949</v>
      </c>
      <c r="G40" s="140"/>
      <c r="H40" s="202" t="s">
        <v>950</v>
      </c>
      <c r="I40" s="140"/>
      <c r="J40" s="202" t="s">
        <v>951</v>
      </c>
      <c r="K40" s="140"/>
      <c r="L40" s="253" t="s">
        <v>952</v>
      </c>
      <c r="M40" s="308"/>
    </row>
    <row r="41" spans="1:13" ht="15.75" customHeight="1">
      <c r="A41" s="1241"/>
      <c r="B41" s="1245"/>
      <c r="C41" s="690"/>
      <c r="D41" s="694"/>
      <c r="E41" s="360">
        <v>4</v>
      </c>
      <c r="F41" s="694"/>
      <c r="G41" s="360">
        <v>4</v>
      </c>
      <c r="H41" s="694"/>
      <c r="I41" s="360">
        <v>4</v>
      </c>
      <c r="J41" s="694"/>
      <c r="K41" s="360">
        <v>4</v>
      </c>
      <c r="L41" s="694"/>
      <c r="M41" s="666">
        <v>4</v>
      </c>
    </row>
    <row r="42" spans="1:13" ht="15.75" customHeight="1">
      <c r="A42" s="1241"/>
      <c r="B42" s="1245"/>
      <c r="C42" s="690"/>
      <c r="D42" s="964" t="s">
        <v>953</v>
      </c>
      <c r="E42" s="631"/>
      <c r="F42" s="964" t="s">
        <v>954</v>
      </c>
      <c r="G42" s="631"/>
      <c r="H42" s="965" t="s">
        <v>955</v>
      </c>
      <c r="I42" s="371"/>
      <c r="J42" s="965" t="s">
        <v>957</v>
      </c>
      <c r="K42" s="371"/>
      <c r="L42" s="966"/>
      <c r="M42" s="881"/>
    </row>
    <row r="43" spans="1:13" ht="15.75" customHeight="1">
      <c r="A43" s="1241"/>
      <c r="B43" s="1245"/>
      <c r="C43" s="690"/>
      <c r="D43" s="694"/>
      <c r="E43" s="360">
        <v>4</v>
      </c>
      <c r="F43" s="1739">
        <v>4</v>
      </c>
      <c r="G43" s="1175"/>
      <c r="H43" s="1739">
        <v>4</v>
      </c>
      <c r="I43" s="1188"/>
      <c r="J43" s="1739">
        <v>72</v>
      </c>
      <c r="K43" s="1188"/>
      <c r="L43" s="394"/>
      <c r="M43" s="308"/>
    </row>
    <row r="44" spans="1:13" ht="15.75" customHeight="1">
      <c r="A44" s="1241"/>
      <c r="B44" s="1245"/>
      <c r="C44" s="804"/>
      <c r="D44" s="903"/>
      <c r="E44" s="631"/>
      <c r="F44" s="903"/>
      <c r="G44" s="631"/>
      <c r="H44" s="392"/>
      <c r="I44" s="375"/>
      <c r="J44" s="392"/>
      <c r="K44" s="375"/>
      <c r="L44" s="392"/>
      <c r="M44" s="310"/>
    </row>
    <row r="45" spans="1:13" ht="18" customHeight="1">
      <c r="A45" s="1241"/>
      <c r="B45" s="1606" t="s">
        <v>958</v>
      </c>
      <c r="C45" s="960"/>
      <c r="D45" s="371"/>
      <c r="E45" s="371"/>
      <c r="F45" s="371"/>
      <c r="G45" s="371"/>
      <c r="H45" s="371"/>
      <c r="I45" s="371"/>
      <c r="J45" s="371"/>
      <c r="K45" s="371"/>
      <c r="L45" s="140"/>
      <c r="M45" s="308"/>
    </row>
    <row r="46" spans="1:13" ht="15.75" customHeight="1">
      <c r="A46" s="1241"/>
      <c r="B46" s="1245"/>
      <c r="C46" s="690"/>
      <c r="D46" s="365" t="s">
        <v>93</v>
      </c>
      <c r="E46" s="366" t="s">
        <v>95</v>
      </c>
      <c r="F46" s="1293" t="s">
        <v>959</v>
      </c>
      <c r="G46" s="1306"/>
      <c r="H46" s="1183"/>
      <c r="I46" s="1183"/>
      <c r="J46" s="1234"/>
      <c r="K46" s="333" t="s">
        <v>960</v>
      </c>
      <c r="L46" s="1738"/>
      <c r="M46" s="1237"/>
    </row>
    <row r="47" spans="1:13" ht="15.75" customHeight="1">
      <c r="A47" s="1241"/>
      <c r="B47" s="1245"/>
      <c r="C47" s="690"/>
      <c r="D47" s="260" t="s">
        <v>918</v>
      </c>
      <c r="E47" s="68"/>
      <c r="F47" s="1260"/>
      <c r="G47" s="1235"/>
      <c r="H47" s="1180"/>
      <c r="I47" s="1180"/>
      <c r="J47" s="1181"/>
      <c r="K47" s="140"/>
      <c r="L47" s="1235"/>
      <c r="M47" s="1238"/>
    </row>
    <row r="48" spans="1:13" ht="15.75" customHeight="1">
      <c r="A48" s="1241"/>
      <c r="B48" s="1246"/>
      <c r="C48" s="804"/>
      <c r="D48" s="375"/>
      <c r="E48" s="375"/>
      <c r="F48" s="375"/>
      <c r="G48" s="375"/>
      <c r="H48" s="375"/>
      <c r="I48" s="375"/>
      <c r="J48" s="375"/>
      <c r="K48" s="375"/>
      <c r="L48" s="140"/>
      <c r="M48" s="308"/>
    </row>
    <row r="49" spans="1:13" ht="39.75" customHeight="1">
      <c r="A49" s="1241"/>
      <c r="B49" s="679" t="s">
        <v>961</v>
      </c>
      <c r="C49" s="1320" t="s">
        <v>1874</v>
      </c>
      <c r="D49" s="1175"/>
      <c r="E49" s="1175"/>
      <c r="F49" s="1175"/>
      <c r="G49" s="1175"/>
      <c r="H49" s="1175"/>
      <c r="I49" s="1175"/>
      <c r="J49" s="1175"/>
      <c r="K49" s="1175"/>
      <c r="L49" s="1175"/>
      <c r="M49" s="1322"/>
    </row>
    <row r="50" spans="1:13" ht="40.5" customHeight="1">
      <c r="A50" s="1241"/>
      <c r="B50" s="679" t="s">
        <v>996</v>
      </c>
      <c r="C50" s="1320" t="s">
        <v>1875</v>
      </c>
      <c r="D50" s="1175"/>
      <c r="E50" s="1175"/>
      <c r="F50" s="1175"/>
      <c r="G50" s="1175"/>
      <c r="H50" s="1175"/>
      <c r="I50" s="1175"/>
      <c r="J50" s="1175"/>
      <c r="K50" s="1175"/>
      <c r="L50" s="1175"/>
      <c r="M50" s="1322"/>
    </row>
    <row r="51" spans="1:13" ht="15.75" customHeight="1">
      <c r="A51" s="1241"/>
      <c r="B51" s="679" t="s">
        <v>965</v>
      </c>
      <c r="C51" s="1411">
        <v>30</v>
      </c>
      <c r="D51" s="1175"/>
      <c r="E51" s="1175"/>
      <c r="F51" s="1175"/>
      <c r="G51" s="1175"/>
      <c r="H51" s="1175"/>
      <c r="I51" s="1175"/>
      <c r="J51" s="1175"/>
      <c r="K51" s="1175"/>
      <c r="L51" s="1175"/>
      <c r="M51" s="1322"/>
    </row>
    <row r="52" spans="1:13" ht="15.75" customHeight="1">
      <c r="A52" s="1241"/>
      <c r="B52" s="679" t="s">
        <v>966</v>
      </c>
      <c r="C52" s="1411">
        <v>2022</v>
      </c>
      <c r="D52" s="1175"/>
      <c r="E52" s="1175"/>
      <c r="F52" s="1175"/>
      <c r="G52" s="1175"/>
      <c r="H52" s="1175"/>
      <c r="I52" s="1175"/>
      <c r="J52" s="1175"/>
      <c r="K52" s="1175"/>
      <c r="L52" s="1175"/>
      <c r="M52" s="1322"/>
    </row>
    <row r="53" spans="1:13" ht="15.75" customHeight="1">
      <c r="A53" s="1605" t="s">
        <v>250</v>
      </c>
      <c r="B53" s="967" t="s">
        <v>968</v>
      </c>
      <c r="C53" s="1411" t="s">
        <v>1876</v>
      </c>
      <c r="D53" s="1175"/>
      <c r="E53" s="1175"/>
      <c r="F53" s="1175"/>
      <c r="G53" s="1175"/>
      <c r="H53" s="1175"/>
      <c r="I53" s="1175"/>
      <c r="J53" s="1175"/>
      <c r="K53" s="1175"/>
      <c r="L53" s="1175"/>
      <c r="M53" s="1322"/>
    </row>
    <row r="54" spans="1:13" ht="15.75" customHeight="1">
      <c r="A54" s="1241"/>
      <c r="B54" s="967" t="s">
        <v>969</v>
      </c>
      <c r="C54" s="1411" t="s">
        <v>1877</v>
      </c>
      <c r="D54" s="1175"/>
      <c r="E54" s="1175"/>
      <c r="F54" s="1175"/>
      <c r="G54" s="1175"/>
      <c r="H54" s="1175"/>
      <c r="I54" s="1175"/>
      <c r="J54" s="1175"/>
      <c r="K54" s="1175"/>
      <c r="L54" s="1175"/>
      <c r="M54" s="1322"/>
    </row>
    <row r="55" spans="1:13" ht="15.75" customHeight="1">
      <c r="A55" s="1241"/>
      <c r="B55" s="967" t="s">
        <v>971</v>
      </c>
      <c r="C55" s="1411" t="s">
        <v>1869</v>
      </c>
      <c r="D55" s="1175"/>
      <c r="E55" s="1175"/>
      <c r="F55" s="1175"/>
      <c r="G55" s="1175"/>
      <c r="H55" s="1175"/>
      <c r="I55" s="1175"/>
      <c r="J55" s="1175"/>
      <c r="K55" s="1175"/>
      <c r="L55" s="1175"/>
      <c r="M55" s="1322"/>
    </row>
    <row r="56" spans="1:13" ht="15.75" customHeight="1">
      <c r="A56" s="1241"/>
      <c r="B56" s="967" t="s">
        <v>972</v>
      </c>
      <c r="C56" s="1411" t="s">
        <v>878</v>
      </c>
      <c r="D56" s="1175"/>
      <c r="E56" s="1175"/>
      <c r="F56" s="1175"/>
      <c r="G56" s="1175"/>
      <c r="H56" s="1175"/>
      <c r="I56" s="1175"/>
      <c r="J56" s="1175"/>
      <c r="K56" s="1175"/>
      <c r="L56" s="1175"/>
      <c r="M56" s="1322"/>
    </row>
    <row r="57" spans="1:13" ht="15.75" customHeight="1">
      <c r="A57" s="1241"/>
      <c r="B57" s="967" t="s">
        <v>973</v>
      </c>
      <c r="C57" s="1745" t="s">
        <v>887</v>
      </c>
      <c r="D57" s="1175"/>
      <c r="E57" s="1175"/>
      <c r="F57" s="1175"/>
      <c r="G57" s="1175"/>
      <c r="H57" s="1175"/>
      <c r="I57" s="1175"/>
      <c r="J57" s="1175"/>
      <c r="K57" s="1175"/>
      <c r="L57" s="1175"/>
      <c r="M57" s="1322"/>
    </row>
    <row r="58" spans="1:13" ht="15.75" customHeight="1">
      <c r="A58" s="1243"/>
      <c r="B58" s="967" t="s">
        <v>974</v>
      </c>
      <c r="C58" s="1411" t="s">
        <v>1878</v>
      </c>
      <c r="D58" s="1175"/>
      <c r="E58" s="1175"/>
      <c r="F58" s="1175"/>
      <c r="G58" s="1175"/>
      <c r="H58" s="1175"/>
      <c r="I58" s="1175"/>
      <c r="J58" s="1175"/>
      <c r="K58" s="1175"/>
      <c r="L58" s="1175"/>
      <c r="M58" s="1322"/>
    </row>
    <row r="59" spans="1:13" ht="15.75" customHeight="1">
      <c r="A59" s="1605" t="s">
        <v>976</v>
      </c>
      <c r="B59" s="968" t="s">
        <v>977</v>
      </c>
      <c r="C59" s="1411" t="s">
        <v>1879</v>
      </c>
      <c r="D59" s="1175"/>
      <c r="E59" s="1175"/>
      <c r="F59" s="1175"/>
      <c r="G59" s="1175"/>
      <c r="H59" s="1175"/>
      <c r="I59" s="1175"/>
      <c r="J59" s="1175"/>
      <c r="K59" s="1175"/>
      <c r="L59" s="1175"/>
      <c r="M59" s="1322"/>
    </row>
    <row r="60" spans="1:13" ht="30" customHeight="1">
      <c r="A60" s="1241"/>
      <c r="B60" s="968" t="s">
        <v>979</v>
      </c>
      <c r="C60" s="1411" t="s">
        <v>980</v>
      </c>
      <c r="D60" s="1175"/>
      <c r="E60" s="1175"/>
      <c r="F60" s="1175"/>
      <c r="G60" s="1175"/>
      <c r="H60" s="1175"/>
      <c r="I60" s="1175"/>
      <c r="J60" s="1175"/>
      <c r="K60" s="1175"/>
      <c r="L60" s="1175"/>
      <c r="M60" s="1322"/>
    </row>
    <row r="61" spans="1:13" ht="30" customHeight="1">
      <c r="A61" s="1241"/>
      <c r="B61" s="969" t="s">
        <v>297</v>
      </c>
      <c r="C61" s="1411" t="s">
        <v>1869</v>
      </c>
      <c r="D61" s="1175"/>
      <c r="E61" s="1175"/>
      <c r="F61" s="1175"/>
      <c r="G61" s="1175"/>
      <c r="H61" s="1175"/>
      <c r="I61" s="1175"/>
      <c r="J61" s="1175"/>
      <c r="K61" s="1175"/>
      <c r="L61" s="1175"/>
      <c r="M61" s="1322"/>
    </row>
    <row r="62" spans="1:13" ht="15.75" customHeight="1">
      <c r="A62" s="800" t="s">
        <v>254</v>
      </c>
      <c r="B62" s="685"/>
      <c r="C62" s="1743"/>
      <c r="D62" s="1333"/>
      <c r="E62" s="1333"/>
      <c r="F62" s="1333"/>
      <c r="G62" s="1333"/>
      <c r="H62" s="1333"/>
      <c r="I62" s="1333"/>
      <c r="J62" s="1333"/>
      <c r="K62" s="1333"/>
      <c r="L62" s="1333"/>
      <c r="M62" s="1334"/>
    </row>
  </sheetData>
  <mergeCells count="53">
    <mergeCell ref="C62:M62"/>
    <mergeCell ref="C14:D14"/>
    <mergeCell ref="F14:M14"/>
    <mergeCell ref="C15:M15"/>
    <mergeCell ref="C16:M16"/>
    <mergeCell ref="C17:M17"/>
    <mergeCell ref="C57:M57"/>
    <mergeCell ref="C58:M58"/>
    <mergeCell ref="C55:M55"/>
    <mergeCell ref="C56:M56"/>
    <mergeCell ref="C49:M49"/>
    <mergeCell ref="C50:M50"/>
    <mergeCell ref="C51:M51"/>
    <mergeCell ref="C52:M52"/>
    <mergeCell ref="C53:M53"/>
    <mergeCell ref="C54:M54"/>
    <mergeCell ref="C6:M6"/>
    <mergeCell ref="C13:M13"/>
    <mergeCell ref="A16:A52"/>
    <mergeCell ref="A53:A58"/>
    <mergeCell ref="A59:A61"/>
    <mergeCell ref="A2:A15"/>
    <mergeCell ref="B14:B15"/>
    <mergeCell ref="B18:B24"/>
    <mergeCell ref="B25:B28"/>
    <mergeCell ref="B32:B34"/>
    <mergeCell ref="B35:B44"/>
    <mergeCell ref="B45:B48"/>
    <mergeCell ref="C59:M59"/>
    <mergeCell ref="C60:M60"/>
    <mergeCell ref="C61:M61"/>
    <mergeCell ref="C7:D7"/>
    <mergeCell ref="H1:J1"/>
    <mergeCell ref="C2:M2"/>
    <mergeCell ref="C3:M3"/>
    <mergeCell ref="F4:G4"/>
    <mergeCell ref="C5:M5"/>
    <mergeCell ref="I7:M7"/>
    <mergeCell ref="B8:B10"/>
    <mergeCell ref="C9:D9"/>
    <mergeCell ref="C10:D10"/>
    <mergeCell ref="F46:F47"/>
    <mergeCell ref="L46:M47"/>
    <mergeCell ref="G46:J47"/>
    <mergeCell ref="F9:G9"/>
    <mergeCell ref="I9:J9"/>
    <mergeCell ref="F10:G10"/>
    <mergeCell ref="I10:J10"/>
    <mergeCell ref="F43:G43"/>
    <mergeCell ref="H43:I43"/>
    <mergeCell ref="J43:K43"/>
    <mergeCell ref="C11:M11"/>
    <mergeCell ref="C12:M12"/>
  </mergeCells>
  <dataValidations count="2">
    <dataValidation type="list" allowBlank="1" showErrorMessage="1" sqref="C7 G46" xr:uid="{00000000-0002-0000-5700-000000000000}">
      <formula1>#REF!</formula1>
    </dataValidation>
    <dataValidation type="list" allowBlank="1" showErrorMessage="1" sqref="I7" xr:uid="{00000000-0002-0000-5700-000001000000}">
      <formula1>INDIRECT($C$7)</formula1>
    </dataValidation>
  </dataValidations>
  <hyperlinks>
    <hyperlink ref="B2" location="'Plan de acción'!A1" display="Nombre del indicador" xr:uid="{00000000-0004-0000-5700-000000000000}"/>
    <hyperlink ref="C57" r:id="rId1" xr:uid="{00000000-0004-0000-5700-000001000000}"/>
  </hyperlinks>
  <pageMargins left="0.7" right="0.7" top="0.75" bottom="0.75" header="0" footer="0"/>
  <pageSetup orientation="landscape"/>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000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396"/>
      <c r="B1" s="970" t="s">
        <v>1880</v>
      </c>
      <c r="C1" s="398"/>
      <c r="D1" s="398"/>
      <c r="E1" s="398"/>
      <c r="F1" s="398"/>
      <c r="G1" s="398"/>
      <c r="H1" s="1740" t="s">
        <v>1597</v>
      </c>
      <c r="I1" s="1185"/>
      <c r="J1" s="1741"/>
      <c r="K1" s="398"/>
      <c r="L1" s="398"/>
      <c r="M1" s="399"/>
    </row>
    <row r="2" spans="1:13" ht="33" customHeight="1">
      <c r="A2" s="1328" t="s">
        <v>890</v>
      </c>
      <c r="B2" s="78" t="s">
        <v>891</v>
      </c>
      <c r="C2" s="1747" t="s">
        <v>883</v>
      </c>
      <c r="D2" s="1367"/>
      <c r="E2" s="1367"/>
      <c r="F2" s="1367"/>
      <c r="G2" s="1367"/>
      <c r="H2" s="1367"/>
      <c r="I2" s="1367"/>
      <c r="J2" s="1367"/>
      <c r="K2" s="1367"/>
      <c r="L2" s="1367"/>
      <c r="M2" s="1368"/>
    </row>
    <row r="3" spans="1:13" ht="30.75" customHeight="1">
      <c r="A3" s="1329"/>
      <c r="B3" s="400" t="s">
        <v>982</v>
      </c>
      <c r="C3" s="1748" t="s">
        <v>1787</v>
      </c>
      <c r="D3" s="1175"/>
      <c r="E3" s="1175"/>
      <c r="F3" s="1175"/>
      <c r="G3" s="1175"/>
      <c r="H3" s="1175"/>
      <c r="I3" s="1175"/>
      <c r="J3" s="1175"/>
      <c r="K3" s="1175"/>
      <c r="L3" s="1175"/>
      <c r="M3" s="1322"/>
    </row>
    <row r="4" spans="1:13" ht="15.75" customHeight="1">
      <c r="A4" s="1329"/>
      <c r="B4" s="401" t="s">
        <v>293</v>
      </c>
      <c r="C4" s="971"/>
      <c r="D4" s="972"/>
      <c r="E4" s="973" t="s">
        <v>93</v>
      </c>
      <c r="F4" s="1749" t="s">
        <v>294</v>
      </c>
      <c r="G4" s="1188"/>
      <c r="H4" s="974">
        <v>29</v>
      </c>
      <c r="I4" s="972"/>
      <c r="J4" s="972"/>
      <c r="K4" s="972"/>
      <c r="L4" s="972"/>
      <c r="M4" s="975"/>
    </row>
    <row r="5" spans="1:13" ht="15.75" customHeight="1">
      <c r="A5" s="1329"/>
      <c r="B5" s="401" t="s">
        <v>898</v>
      </c>
      <c r="C5" s="1204" t="s">
        <v>1867</v>
      </c>
      <c r="D5" s="1175"/>
      <c r="E5" s="1175"/>
      <c r="F5" s="1175"/>
      <c r="G5" s="1175"/>
      <c r="H5" s="1175"/>
      <c r="I5" s="1175"/>
      <c r="J5" s="1175"/>
      <c r="K5" s="1175"/>
      <c r="L5" s="1175"/>
      <c r="M5" s="1322"/>
    </row>
    <row r="6" spans="1:13" ht="15.75" customHeight="1">
      <c r="A6" s="1329"/>
      <c r="B6" s="401" t="s">
        <v>900</v>
      </c>
      <c r="C6" s="1361" t="s">
        <v>1868</v>
      </c>
      <c r="D6" s="1175"/>
      <c r="E6" s="1175"/>
      <c r="F6" s="1175"/>
      <c r="G6" s="1175"/>
      <c r="H6" s="1175"/>
      <c r="I6" s="1175"/>
      <c r="J6" s="1175"/>
      <c r="K6" s="1175"/>
      <c r="L6" s="1175"/>
      <c r="M6" s="1322"/>
    </row>
    <row r="7" spans="1:13" ht="15.75" customHeight="1">
      <c r="A7" s="1329"/>
      <c r="B7" s="400" t="s">
        <v>902</v>
      </c>
      <c r="C7" s="1211"/>
      <c r="D7" s="1200"/>
      <c r="E7" s="976"/>
      <c r="F7" s="976"/>
      <c r="G7" s="977"/>
      <c r="H7" s="978" t="s">
        <v>297</v>
      </c>
      <c r="I7" s="1212" t="s">
        <v>1869</v>
      </c>
      <c r="J7" s="1175"/>
      <c r="K7" s="1175"/>
      <c r="L7" s="1175"/>
      <c r="M7" s="1322"/>
    </row>
    <row r="8" spans="1:13" ht="15.75" customHeight="1">
      <c r="A8" s="1329"/>
      <c r="B8" s="1336" t="s">
        <v>903</v>
      </c>
      <c r="C8" s="979"/>
      <c r="D8" s="980"/>
      <c r="E8" s="980"/>
      <c r="F8" s="980"/>
      <c r="G8" s="980"/>
      <c r="H8" s="980"/>
      <c r="I8" s="980"/>
      <c r="J8" s="980"/>
      <c r="K8" s="980"/>
      <c r="L8" s="981"/>
      <c r="M8" s="982"/>
    </row>
    <row r="9" spans="1:13" ht="15.75" customHeight="1">
      <c r="A9" s="1329"/>
      <c r="B9" s="1245"/>
      <c r="C9" s="1219" t="s">
        <v>1869</v>
      </c>
      <c r="D9" s="1196"/>
      <c r="E9" s="176"/>
      <c r="F9" s="1214"/>
      <c r="G9" s="1196"/>
      <c r="H9" s="176"/>
      <c r="I9" s="1214"/>
      <c r="J9" s="1196"/>
      <c r="K9" s="176"/>
      <c r="L9" s="983"/>
      <c r="M9" s="984"/>
    </row>
    <row r="10" spans="1:13" ht="14.25" customHeight="1">
      <c r="A10" s="1329"/>
      <c r="B10" s="1246"/>
      <c r="C10" s="1219" t="s">
        <v>1058</v>
      </c>
      <c r="D10" s="1196"/>
      <c r="E10" s="177"/>
      <c r="F10" s="1214" t="s">
        <v>1058</v>
      </c>
      <c r="G10" s="1196"/>
      <c r="H10" s="177"/>
      <c r="I10" s="1214" t="s">
        <v>1058</v>
      </c>
      <c r="J10" s="1196"/>
      <c r="K10" s="177"/>
      <c r="L10" s="985"/>
      <c r="M10" s="986"/>
    </row>
    <row r="11" spans="1:13" ht="46.5" customHeight="1">
      <c r="A11" s="1329"/>
      <c r="B11" s="400" t="s">
        <v>905</v>
      </c>
      <c r="C11" s="1361" t="s">
        <v>1881</v>
      </c>
      <c r="D11" s="1175"/>
      <c r="E11" s="1175"/>
      <c r="F11" s="1175"/>
      <c r="G11" s="1175"/>
      <c r="H11" s="1175"/>
      <c r="I11" s="1175"/>
      <c r="J11" s="1175"/>
      <c r="K11" s="1175"/>
      <c r="L11" s="1175"/>
      <c r="M11" s="1322"/>
    </row>
    <row r="12" spans="1:13" ht="58.5" customHeight="1">
      <c r="A12" s="1329"/>
      <c r="B12" s="400" t="s">
        <v>985</v>
      </c>
      <c r="C12" s="1361" t="s">
        <v>1882</v>
      </c>
      <c r="D12" s="1175"/>
      <c r="E12" s="1175"/>
      <c r="F12" s="1175"/>
      <c r="G12" s="1175"/>
      <c r="H12" s="1175"/>
      <c r="I12" s="1175"/>
      <c r="J12" s="1175"/>
      <c r="K12" s="1175"/>
      <c r="L12" s="1175"/>
      <c r="M12" s="1322"/>
    </row>
    <row r="13" spans="1:13" ht="15.75" customHeight="1">
      <c r="A13" s="1329"/>
      <c r="B13" s="400" t="s">
        <v>987</v>
      </c>
      <c r="C13" s="1204" t="s">
        <v>1883</v>
      </c>
      <c r="D13" s="1175"/>
      <c r="E13" s="1175"/>
      <c r="F13" s="1175"/>
      <c r="G13" s="1175"/>
      <c r="H13" s="1175"/>
      <c r="I13" s="1175"/>
      <c r="J13" s="1175"/>
      <c r="K13" s="1175"/>
      <c r="L13" s="1175"/>
      <c r="M13" s="1322"/>
    </row>
    <row r="14" spans="1:13" ht="15.75" customHeight="1">
      <c r="A14" s="1329"/>
      <c r="B14" s="1336" t="s">
        <v>989</v>
      </c>
      <c r="C14" s="1751" t="s">
        <v>1872</v>
      </c>
      <c r="D14" s="1200"/>
      <c r="E14" s="987" t="s">
        <v>108</v>
      </c>
      <c r="F14" s="1752" t="s">
        <v>875</v>
      </c>
      <c r="G14" s="1175"/>
      <c r="H14" s="1175"/>
      <c r="I14" s="1175"/>
      <c r="J14" s="1175"/>
      <c r="K14" s="1175"/>
      <c r="L14" s="1175"/>
      <c r="M14" s="1322"/>
    </row>
    <row r="15" spans="1:13" ht="15.75" customHeight="1">
      <c r="A15" s="1331"/>
      <c r="B15" s="1337"/>
      <c r="C15" s="1361"/>
      <c r="D15" s="1175"/>
      <c r="E15" s="1175"/>
      <c r="F15" s="1175"/>
      <c r="G15" s="1175"/>
      <c r="H15" s="1175"/>
      <c r="I15" s="1175"/>
      <c r="J15" s="1175"/>
      <c r="K15" s="1175"/>
      <c r="L15" s="1175"/>
      <c r="M15" s="1322"/>
    </row>
    <row r="16" spans="1:13" ht="15.75" customHeight="1">
      <c r="A16" s="1338" t="s">
        <v>238</v>
      </c>
      <c r="B16" s="405" t="s">
        <v>282</v>
      </c>
      <c r="C16" s="1361" t="s">
        <v>876</v>
      </c>
      <c r="D16" s="1175"/>
      <c r="E16" s="1175"/>
      <c r="F16" s="1175"/>
      <c r="G16" s="1175"/>
      <c r="H16" s="1175"/>
      <c r="I16" s="1175"/>
      <c r="J16" s="1175"/>
      <c r="K16" s="1175"/>
      <c r="L16" s="1175"/>
      <c r="M16" s="1322"/>
    </row>
    <row r="17" spans="1:13" ht="15.75" customHeight="1">
      <c r="A17" s="1329"/>
      <c r="B17" s="405" t="s">
        <v>990</v>
      </c>
      <c r="C17" s="1753" t="s">
        <v>1884</v>
      </c>
      <c r="D17" s="1175"/>
      <c r="E17" s="1175"/>
      <c r="F17" s="1175"/>
      <c r="G17" s="1175"/>
      <c r="H17" s="1175"/>
      <c r="I17" s="1175"/>
      <c r="J17" s="1175"/>
      <c r="K17" s="1175"/>
      <c r="L17" s="1175"/>
      <c r="M17" s="1322"/>
    </row>
    <row r="18" spans="1:13" ht="8.25" customHeight="1">
      <c r="A18" s="1329"/>
      <c r="B18" s="1324" t="s">
        <v>908</v>
      </c>
      <c r="C18" s="988"/>
      <c r="D18" s="989"/>
      <c r="E18" s="989"/>
      <c r="F18" s="989"/>
      <c r="G18" s="989"/>
      <c r="H18" s="989"/>
      <c r="I18" s="989"/>
      <c r="J18" s="989"/>
      <c r="K18" s="989"/>
      <c r="L18" s="989"/>
      <c r="M18" s="990"/>
    </row>
    <row r="19" spans="1:13" ht="9" customHeight="1">
      <c r="A19" s="1329"/>
      <c r="B19" s="1245"/>
      <c r="C19" s="991"/>
      <c r="D19" s="992"/>
      <c r="E19" s="993"/>
      <c r="F19" s="992"/>
      <c r="G19" s="993"/>
      <c r="H19" s="992"/>
      <c r="I19" s="993"/>
      <c r="J19" s="992"/>
      <c r="K19" s="993"/>
      <c r="L19" s="993"/>
      <c r="M19" s="994"/>
    </row>
    <row r="20" spans="1:13" ht="15.75" customHeight="1">
      <c r="A20" s="1329"/>
      <c r="B20" s="1245"/>
      <c r="C20" s="995" t="s">
        <v>909</v>
      </c>
      <c r="D20" s="996"/>
      <c r="E20" s="997" t="s">
        <v>910</v>
      </c>
      <c r="F20" s="996"/>
      <c r="G20" s="997" t="s">
        <v>911</v>
      </c>
      <c r="H20" s="996"/>
      <c r="I20" s="997" t="s">
        <v>912</v>
      </c>
      <c r="J20" s="974"/>
      <c r="K20" s="997"/>
      <c r="L20" s="997"/>
      <c r="M20" s="994"/>
    </row>
    <row r="21" spans="1:13" ht="15.75" customHeight="1">
      <c r="A21" s="1329"/>
      <c r="B21" s="1245"/>
      <c r="C21" s="995" t="s">
        <v>913</v>
      </c>
      <c r="D21" s="998"/>
      <c r="E21" s="997" t="s">
        <v>914</v>
      </c>
      <c r="F21" s="999"/>
      <c r="G21" s="997" t="s">
        <v>915</v>
      </c>
      <c r="H21" s="999"/>
      <c r="I21" s="997"/>
      <c r="J21" s="993"/>
      <c r="K21" s="997"/>
      <c r="L21" s="997"/>
      <c r="M21" s="994"/>
    </row>
    <row r="22" spans="1:13" ht="15.75" customHeight="1">
      <c r="A22" s="1329"/>
      <c r="B22" s="1245"/>
      <c r="C22" s="995" t="s">
        <v>916</v>
      </c>
      <c r="D22" s="998"/>
      <c r="E22" s="997" t="s">
        <v>917</v>
      </c>
      <c r="F22" s="998"/>
      <c r="G22" s="997"/>
      <c r="H22" s="993"/>
      <c r="I22" s="997"/>
      <c r="J22" s="993"/>
      <c r="K22" s="997"/>
      <c r="L22" s="997"/>
      <c r="M22" s="994"/>
    </row>
    <row r="23" spans="1:13" ht="15.75" customHeight="1">
      <c r="A23" s="1329"/>
      <c r="B23" s="1245"/>
      <c r="C23" s="995" t="s">
        <v>105</v>
      </c>
      <c r="D23" s="999" t="s">
        <v>918</v>
      </c>
      <c r="E23" s="997" t="s">
        <v>919</v>
      </c>
      <c r="F23" s="1214" t="s">
        <v>1885</v>
      </c>
      <c r="G23" s="1195"/>
      <c r="H23" s="1195"/>
      <c r="I23" s="1195"/>
      <c r="J23" s="1195"/>
      <c r="K23" s="1195"/>
      <c r="L23" s="1195"/>
      <c r="M23" s="1754"/>
    </row>
    <row r="24" spans="1:13" ht="9.75" customHeight="1">
      <c r="A24" s="1329"/>
      <c r="B24" s="1246"/>
      <c r="C24" s="1000"/>
      <c r="D24" s="1001"/>
      <c r="E24" s="1001"/>
      <c r="F24" s="1001"/>
      <c r="G24" s="1001"/>
      <c r="H24" s="1001"/>
      <c r="I24" s="1001"/>
      <c r="J24" s="1001"/>
      <c r="K24" s="1001"/>
      <c r="L24" s="1001"/>
      <c r="M24" s="1002"/>
    </row>
    <row r="25" spans="1:13" ht="15.75" customHeight="1">
      <c r="A25" s="1329"/>
      <c r="B25" s="1324" t="s">
        <v>921</v>
      </c>
      <c r="C25" s="1003"/>
      <c r="D25" s="989"/>
      <c r="E25" s="989"/>
      <c r="F25" s="989"/>
      <c r="G25" s="989"/>
      <c r="H25" s="989"/>
      <c r="I25" s="989"/>
      <c r="J25" s="989"/>
      <c r="K25" s="989"/>
      <c r="L25" s="981"/>
      <c r="M25" s="982"/>
    </row>
    <row r="26" spans="1:13" ht="15.75" customHeight="1">
      <c r="A26" s="1329"/>
      <c r="B26" s="1245"/>
      <c r="C26" s="995" t="s">
        <v>922</v>
      </c>
      <c r="D26" s="999"/>
      <c r="E26" s="1004"/>
      <c r="F26" s="997" t="s">
        <v>923</v>
      </c>
      <c r="G26" s="998"/>
      <c r="H26" s="1004"/>
      <c r="I26" s="997" t="s">
        <v>924</v>
      </c>
      <c r="J26" s="998"/>
      <c r="K26" s="1004"/>
      <c r="L26" s="983"/>
      <c r="M26" s="984"/>
    </row>
    <row r="27" spans="1:13" ht="15.75" customHeight="1">
      <c r="A27" s="1329"/>
      <c r="B27" s="1245"/>
      <c r="C27" s="995" t="s">
        <v>925</v>
      </c>
      <c r="D27" s="1005"/>
      <c r="E27" s="983"/>
      <c r="F27" s="997" t="s">
        <v>926</v>
      </c>
      <c r="G27" s="998" t="s">
        <v>918</v>
      </c>
      <c r="H27" s="983"/>
      <c r="I27" s="1006"/>
      <c r="J27" s="983"/>
      <c r="K27" s="176"/>
      <c r="L27" s="983"/>
      <c r="M27" s="984"/>
    </row>
    <row r="28" spans="1:13" ht="15.75" customHeight="1">
      <c r="A28" s="1329"/>
      <c r="B28" s="1246"/>
      <c r="C28" s="1007"/>
      <c r="D28" s="992"/>
      <c r="E28" s="992"/>
      <c r="F28" s="992"/>
      <c r="G28" s="992"/>
      <c r="H28" s="992"/>
      <c r="I28" s="992"/>
      <c r="J28" s="992"/>
      <c r="K28" s="992"/>
      <c r="L28" s="985"/>
      <c r="M28" s="986"/>
    </row>
    <row r="29" spans="1:13" ht="15.75" customHeight="1">
      <c r="A29" s="1329"/>
      <c r="B29" s="434" t="s">
        <v>928</v>
      </c>
      <c r="C29" s="1008"/>
      <c r="D29" s="1009"/>
      <c r="E29" s="1009"/>
      <c r="F29" s="1009"/>
      <c r="G29" s="1009"/>
      <c r="H29" s="1009"/>
      <c r="I29" s="1009"/>
      <c r="J29" s="1009"/>
      <c r="K29" s="1009"/>
      <c r="L29" s="1009"/>
      <c r="M29" s="1010"/>
    </row>
    <row r="30" spans="1:13" ht="15.75" customHeight="1">
      <c r="A30" s="1329"/>
      <c r="B30" s="434"/>
      <c r="C30" s="1011" t="s">
        <v>929</v>
      </c>
      <c r="D30" s="1012"/>
      <c r="E30" s="1004"/>
      <c r="F30" s="1013" t="s">
        <v>930</v>
      </c>
      <c r="G30" s="999"/>
      <c r="H30" s="1004"/>
      <c r="I30" s="1013" t="s">
        <v>931</v>
      </c>
      <c r="J30" s="1014"/>
      <c r="K30" s="1015"/>
      <c r="L30" s="1016"/>
      <c r="M30" s="1017"/>
    </row>
    <row r="31" spans="1:13" ht="15.75" customHeight="1">
      <c r="A31" s="1329"/>
      <c r="B31" s="401"/>
      <c r="C31" s="1000"/>
      <c r="D31" s="1001"/>
      <c r="E31" s="1001"/>
      <c r="F31" s="1001"/>
      <c r="G31" s="1001"/>
      <c r="H31" s="1001"/>
      <c r="I31" s="1001"/>
      <c r="J31" s="1001"/>
      <c r="K31" s="1001"/>
      <c r="L31" s="1001"/>
      <c r="M31" s="1002"/>
    </row>
    <row r="32" spans="1:13" ht="15.75" customHeight="1">
      <c r="A32" s="1329"/>
      <c r="B32" s="1324" t="s">
        <v>933</v>
      </c>
      <c r="C32" s="1018"/>
      <c r="D32" s="1019"/>
      <c r="E32" s="1019"/>
      <c r="F32" s="1019"/>
      <c r="G32" s="1019"/>
      <c r="H32" s="1019"/>
      <c r="I32" s="1019"/>
      <c r="J32" s="1019"/>
      <c r="K32" s="1019"/>
      <c r="L32" s="981"/>
      <c r="M32" s="982"/>
    </row>
    <row r="33" spans="1:13" ht="15.75" customHeight="1">
      <c r="A33" s="1329"/>
      <c r="B33" s="1245"/>
      <c r="C33" s="1020" t="s">
        <v>934</v>
      </c>
      <c r="D33" s="1021">
        <v>2023</v>
      </c>
      <c r="E33" s="1022"/>
      <c r="F33" s="1004" t="s">
        <v>935</v>
      </c>
      <c r="G33" s="1023" t="s">
        <v>936</v>
      </c>
      <c r="H33" s="1022"/>
      <c r="I33" s="1013"/>
      <c r="J33" s="1022"/>
      <c r="K33" s="1022"/>
      <c r="L33" s="983"/>
      <c r="M33" s="984"/>
    </row>
    <row r="34" spans="1:13" ht="15.75" customHeight="1">
      <c r="A34" s="1329"/>
      <c r="B34" s="1246"/>
      <c r="C34" s="1000"/>
      <c r="D34" s="1024"/>
      <c r="E34" s="1025"/>
      <c r="F34" s="1001"/>
      <c r="G34" s="1025"/>
      <c r="H34" s="1025"/>
      <c r="I34" s="1026"/>
      <c r="J34" s="1025"/>
      <c r="K34" s="1025"/>
      <c r="L34" s="985"/>
      <c r="M34" s="986"/>
    </row>
    <row r="35" spans="1:13" ht="15.75" customHeight="1">
      <c r="A35" s="1329"/>
      <c r="B35" s="1324" t="s">
        <v>937</v>
      </c>
      <c r="C35" s="1027"/>
      <c r="D35" s="1028"/>
      <c r="E35" s="1028"/>
      <c r="F35" s="1028"/>
      <c r="G35" s="1028"/>
      <c r="H35" s="1028"/>
      <c r="I35" s="1028"/>
      <c r="J35" s="1028"/>
      <c r="K35" s="1028"/>
      <c r="L35" s="1028"/>
      <c r="M35" s="1029"/>
    </row>
    <row r="36" spans="1:13" ht="15.75" customHeight="1">
      <c r="A36" s="1329"/>
      <c r="B36" s="1245"/>
      <c r="C36" s="995"/>
      <c r="D36" s="1004" t="s">
        <v>938</v>
      </c>
      <c r="E36" s="1004"/>
      <c r="F36" s="1004" t="s">
        <v>939</v>
      </c>
      <c r="G36" s="1004"/>
      <c r="H36" s="176" t="s">
        <v>940</v>
      </c>
      <c r="I36" s="176"/>
      <c r="J36" s="176" t="s">
        <v>941</v>
      </c>
      <c r="K36" s="1004"/>
      <c r="L36" s="1004" t="s">
        <v>942</v>
      </c>
      <c r="M36" s="1030"/>
    </row>
    <row r="37" spans="1:13" ht="15.75" customHeight="1">
      <c r="A37" s="1329"/>
      <c r="B37" s="1245"/>
      <c r="C37" s="995"/>
      <c r="D37" s="1031"/>
      <c r="E37" s="1016">
        <v>2</v>
      </c>
      <c r="F37" s="1031"/>
      <c r="G37" s="1016">
        <v>2</v>
      </c>
      <c r="H37" s="1031"/>
      <c r="I37" s="1016">
        <v>2</v>
      </c>
      <c r="J37" s="1031"/>
      <c r="K37" s="1016">
        <v>2</v>
      </c>
      <c r="L37" s="1031"/>
      <c r="M37" s="1032">
        <v>2</v>
      </c>
    </row>
    <row r="38" spans="1:13" ht="15.75" customHeight="1">
      <c r="A38" s="1329"/>
      <c r="B38" s="1245"/>
      <c r="C38" s="995"/>
      <c r="D38" s="1004" t="s">
        <v>943</v>
      </c>
      <c r="E38" s="1004"/>
      <c r="F38" s="1004" t="s">
        <v>944</v>
      </c>
      <c r="G38" s="1004"/>
      <c r="H38" s="176" t="s">
        <v>945</v>
      </c>
      <c r="I38" s="176"/>
      <c r="J38" s="176" t="s">
        <v>946</v>
      </c>
      <c r="K38" s="1004"/>
      <c r="L38" s="1004" t="s">
        <v>947</v>
      </c>
      <c r="M38" s="994"/>
    </row>
    <row r="39" spans="1:13" ht="15.75" customHeight="1">
      <c r="A39" s="1329"/>
      <c r="B39" s="1245"/>
      <c r="C39" s="995"/>
      <c r="D39" s="1031"/>
      <c r="E39" s="1016">
        <v>2</v>
      </c>
      <c r="F39" s="1031"/>
      <c r="G39" s="1016">
        <v>2</v>
      </c>
      <c r="H39" s="1031"/>
      <c r="I39" s="1016">
        <v>2</v>
      </c>
      <c r="J39" s="1031"/>
      <c r="K39" s="1016">
        <v>2</v>
      </c>
      <c r="L39" s="1031"/>
      <c r="M39" s="1032">
        <v>2</v>
      </c>
    </row>
    <row r="40" spans="1:13" ht="15.75" customHeight="1">
      <c r="A40" s="1329"/>
      <c r="B40" s="1245"/>
      <c r="C40" s="995"/>
      <c r="D40" s="1004" t="s">
        <v>948</v>
      </c>
      <c r="E40" s="1004"/>
      <c r="F40" s="1004" t="s">
        <v>949</v>
      </c>
      <c r="G40" s="1004"/>
      <c r="H40" s="176" t="s">
        <v>950</v>
      </c>
      <c r="I40" s="176"/>
      <c r="J40" s="176" t="s">
        <v>951</v>
      </c>
      <c r="K40" s="1004"/>
      <c r="L40" s="1004" t="s">
        <v>952</v>
      </c>
      <c r="M40" s="994"/>
    </row>
    <row r="41" spans="1:13" ht="15.75" customHeight="1">
      <c r="A41" s="1329"/>
      <c r="B41" s="1245"/>
      <c r="C41" s="995"/>
      <c r="D41" s="1031"/>
      <c r="E41" s="1016">
        <v>2</v>
      </c>
      <c r="F41" s="1031"/>
      <c r="G41" s="1016">
        <v>2</v>
      </c>
      <c r="H41" s="1031"/>
      <c r="I41" s="1016">
        <v>2</v>
      </c>
      <c r="J41" s="1031"/>
      <c r="K41" s="1016">
        <v>2</v>
      </c>
      <c r="L41" s="1031"/>
      <c r="M41" s="1032">
        <v>2</v>
      </c>
    </row>
    <row r="42" spans="1:13" ht="15.75" customHeight="1">
      <c r="A42" s="1329"/>
      <c r="B42" s="1245"/>
      <c r="C42" s="995"/>
      <c r="D42" s="1033" t="s">
        <v>953</v>
      </c>
      <c r="E42" s="1015"/>
      <c r="F42" s="1033" t="s">
        <v>954</v>
      </c>
      <c r="G42" s="1015"/>
      <c r="H42" s="1034" t="s">
        <v>955</v>
      </c>
      <c r="I42" s="1009"/>
      <c r="J42" s="1034" t="s">
        <v>957</v>
      </c>
      <c r="K42" s="1009"/>
      <c r="L42" s="1034"/>
      <c r="M42" s="1010"/>
    </row>
    <row r="43" spans="1:13" ht="15.75" customHeight="1">
      <c r="A43" s="1329"/>
      <c r="B43" s="1245"/>
      <c r="C43" s="995"/>
      <c r="D43" s="1031"/>
      <c r="E43" s="1016">
        <v>2</v>
      </c>
      <c r="F43" s="1746">
        <v>2</v>
      </c>
      <c r="G43" s="1200"/>
      <c r="H43" s="1746">
        <v>2</v>
      </c>
      <c r="I43" s="1188"/>
      <c r="J43" s="1493">
        <v>36</v>
      </c>
      <c r="K43" s="1188"/>
      <c r="L43" s="1035"/>
      <c r="M43" s="1017"/>
    </row>
    <row r="44" spans="1:13" ht="15.75" customHeight="1">
      <c r="A44" s="1329"/>
      <c r="B44" s="1245"/>
      <c r="C44" s="1036"/>
      <c r="D44" s="1033"/>
      <c r="E44" s="1015"/>
      <c r="F44" s="1033"/>
      <c r="G44" s="1015"/>
      <c r="H44" s="1037"/>
      <c r="I44" s="1001"/>
      <c r="J44" s="1037"/>
      <c r="K44" s="1001"/>
      <c r="L44" s="1037"/>
      <c r="M44" s="1002"/>
    </row>
    <row r="45" spans="1:13" ht="18" customHeight="1">
      <c r="A45" s="1329"/>
      <c r="B45" s="1324" t="s">
        <v>958</v>
      </c>
      <c r="C45" s="1003"/>
      <c r="D45" s="989"/>
      <c r="E45" s="989"/>
      <c r="F45" s="989"/>
      <c r="G45" s="989"/>
      <c r="H45" s="989"/>
      <c r="I45" s="989"/>
      <c r="J45" s="989"/>
      <c r="K45" s="989"/>
      <c r="L45" s="983"/>
      <c r="M45" s="984"/>
    </row>
    <row r="46" spans="1:13" ht="15.75" customHeight="1">
      <c r="A46" s="1329"/>
      <c r="B46" s="1245"/>
      <c r="C46" s="1038"/>
      <c r="D46" s="1039" t="s">
        <v>93</v>
      </c>
      <c r="E46" s="1040" t="s">
        <v>95</v>
      </c>
      <c r="F46" s="1755" t="s">
        <v>959</v>
      </c>
      <c r="G46" s="1345"/>
      <c r="H46" s="1183"/>
      <c r="I46" s="1183"/>
      <c r="J46" s="1234"/>
      <c r="K46" s="1041" t="s">
        <v>960</v>
      </c>
      <c r="L46" s="1236"/>
      <c r="M46" s="1237"/>
    </row>
    <row r="47" spans="1:13" ht="15.75" customHeight="1">
      <c r="A47" s="1329"/>
      <c r="B47" s="1245"/>
      <c r="C47" s="1038"/>
      <c r="D47" s="1042" t="s">
        <v>918</v>
      </c>
      <c r="E47" s="998"/>
      <c r="F47" s="1232"/>
      <c r="G47" s="1235"/>
      <c r="H47" s="1180"/>
      <c r="I47" s="1180"/>
      <c r="J47" s="1181"/>
      <c r="K47" s="983"/>
      <c r="L47" s="1235"/>
      <c r="M47" s="1238"/>
    </row>
    <row r="48" spans="1:13" ht="15.75" customHeight="1">
      <c r="A48" s="1329"/>
      <c r="B48" s="1246"/>
      <c r="C48" s="1043"/>
      <c r="D48" s="985"/>
      <c r="E48" s="985"/>
      <c r="F48" s="985"/>
      <c r="G48" s="985"/>
      <c r="H48" s="985"/>
      <c r="I48" s="985"/>
      <c r="J48" s="985"/>
      <c r="K48" s="985"/>
      <c r="L48" s="983"/>
      <c r="M48" s="984"/>
    </row>
    <row r="49" spans="1:13" ht="55.5" customHeight="1">
      <c r="A49" s="1329"/>
      <c r="B49" s="400" t="s">
        <v>961</v>
      </c>
      <c r="C49" s="1361" t="s">
        <v>1886</v>
      </c>
      <c r="D49" s="1175"/>
      <c r="E49" s="1175"/>
      <c r="F49" s="1175"/>
      <c r="G49" s="1175"/>
      <c r="H49" s="1175"/>
      <c r="I49" s="1175"/>
      <c r="J49" s="1175"/>
      <c r="K49" s="1175"/>
      <c r="L49" s="1175"/>
      <c r="M49" s="1322"/>
    </row>
    <row r="50" spans="1:13" ht="40.5" customHeight="1">
      <c r="A50" s="1329"/>
      <c r="B50" s="405" t="s">
        <v>996</v>
      </c>
      <c r="C50" s="1361" t="s">
        <v>1875</v>
      </c>
      <c r="D50" s="1175"/>
      <c r="E50" s="1175"/>
      <c r="F50" s="1175"/>
      <c r="G50" s="1175"/>
      <c r="H50" s="1175"/>
      <c r="I50" s="1175"/>
      <c r="J50" s="1175"/>
      <c r="K50" s="1175"/>
      <c r="L50" s="1175"/>
      <c r="M50" s="1322"/>
    </row>
    <row r="51" spans="1:13" ht="15.75" customHeight="1">
      <c r="A51" s="1329"/>
      <c r="B51" s="405" t="s">
        <v>965</v>
      </c>
      <c r="C51" s="1204">
        <v>30</v>
      </c>
      <c r="D51" s="1175"/>
      <c r="E51" s="1175"/>
      <c r="F51" s="1175"/>
      <c r="G51" s="1175"/>
      <c r="H51" s="1175"/>
      <c r="I51" s="1175"/>
      <c r="J51" s="1175"/>
      <c r="K51" s="1175"/>
      <c r="L51" s="1175"/>
      <c r="M51" s="1322"/>
    </row>
    <row r="52" spans="1:13" ht="15.75" customHeight="1">
      <c r="A52" s="1331"/>
      <c r="B52" s="405" t="s">
        <v>966</v>
      </c>
      <c r="C52" s="1204">
        <v>2022</v>
      </c>
      <c r="D52" s="1175"/>
      <c r="E52" s="1175"/>
      <c r="F52" s="1175"/>
      <c r="G52" s="1175"/>
      <c r="H52" s="1175"/>
      <c r="I52" s="1175"/>
      <c r="J52" s="1175"/>
      <c r="K52" s="1175"/>
      <c r="L52" s="1175"/>
      <c r="M52" s="1322"/>
    </row>
    <row r="53" spans="1:13" ht="15.75" customHeight="1">
      <c r="A53" s="1328" t="s">
        <v>250</v>
      </c>
      <c r="B53" s="442" t="s">
        <v>968</v>
      </c>
      <c r="C53" s="1204" t="s">
        <v>1876</v>
      </c>
      <c r="D53" s="1175"/>
      <c r="E53" s="1175"/>
      <c r="F53" s="1175"/>
      <c r="G53" s="1175"/>
      <c r="H53" s="1175"/>
      <c r="I53" s="1175"/>
      <c r="J53" s="1175"/>
      <c r="K53" s="1175"/>
      <c r="L53" s="1175"/>
      <c r="M53" s="1322"/>
    </row>
    <row r="54" spans="1:13" ht="15.75" customHeight="1">
      <c r="A54" s="1329"/>
      <c r="B54" s="442" t="s">
        <v>969</v>
      </c>
      <c r="C54" s="1204" t="s">
        <v>1877</v>
      </c>
      <c r="D54" s="1175"/>
      <c r="E54" s="1175"/>
      <c r="F54" s="1175"/>
      <c r="G54" s="1175"/>
      <c r="H54" s="1175"/>
      <c r="I54" s="1175"/>
      <c r="J54" s="1175"/>
      <c r="K54" s="1175"/>
      <c r="L54" s="1175"/>
      <c r="M54" s="1322"/>
    </row>
    <row r="55" spans="1:13" ht="15.75" customHeight="1">
      <c r="A55" s="1329"/>
      <c r="B55" s="442" t="s">
        <v>971</v>
      </c>
      <c r="C55" s="1204" t="s">
        <v>1869</v>
      </c>
      <c r="D55" s="1175"/>
      <c r="E55" s="1175"/>
      <c r="F55" s="1175"/>
      <c r="G55" s="1175"/>
      <c r="H55" s="1175"/>
      <c r="I55" s="1175"/>
      <c r="J55" s="1175"/>
      <c r="K55" s="1175"/>
      <c r="L55" s="1175"/>
      <c r="M55" s="1322"/>
    </row>
    <row r="56" spans="1:13" ht="15.75" customHeight="1">
      <c r="A56" s="1329"/>
      <c r="B56" s="443" t="s">
        <v>972</v>
      </c>
      <c r="C56" s="1204" t="s">
        <v>878</v>
      </c>
      <c r="D56" s="1175"/>
      <c r="E56" s="1175"/>
      <c r="F56" s="1175"/>
      <c r="G56" s="1175"/>
      <c r="H56" s="1175"/>
      <c r="I56" s="1175"/>
      <c r="J56" s="1175"/>
      <c r="K56" s="1175"/>
      <c r="L56" s="1175"/>
      <c r="M56" s="1322"/>
    </row>
    <row r="57" spans="1:13" ht="15.75" customHeight="1">
      <c r="A57" s="1329"/>
      <c r="B57" s="442" t="s">
        <v>973</v>
      </c>
      <c r="C57" s="1204" t="s">
        <v>887</v>
      </c>
      <c r="D57" s="1175"/>
      <c r="E57" s="1175"/>
      <c r="F57" s="1175"/>
      <c r="G57" s="1175"/>
      <c r="H57" s="1175"/>
      <c r="I57" s="1175"/>
      <c r="J57" s="1175"/>
      <c r="K57" s="1175"/>
      <c r="L57" s="1175"/>
      <c r="M57" s="1322"/>
    </row>
    <row r="58" spans="1:13" ht="15.75" customHeight="1">
      <c r="A58" s="1330"/>
      <c r="B58" s="442" t="s">
        <v>974</v>
      </c>
      <c r="C58" s="1204" t="s">
        <v>1878</v>
      </c>
      <c r="D58" s="1175"/>
      <c r="E58" s="1175"/>
      <c r="F58" s="1175"/>
      <c r="G58" s="1175"/>
      <c r="H58" s="1175"/>
      <c r="I58" s="1175"/>
      <c r="J58" s="1175"/>
      <c r="K58" s="1175"/>
      <c r="L58" s="1175"/>
      <c r="M58" s="1322"/>
    </row>
    <row r="59" spans="1:13" ht="15.75" customHeight="1">
      <c r="A59" s="1328" t="s">
        <v>976</v>
      </c>
      <c r="B59" s="444" t="s">
        <v>977</v>
      </c>
      <c r="C59" s="1204" t="s">
        <v>1879</v>
      </c>
      <c r="D59" s="1175"/>
      <c r="E59" s="1175"/>
      <c r="F59" s="1175"/>
      <c r="G59" s="1175"/>
      <c r="H59" s="1175"/>
      <c r="I59" s="1175"/>
      <c r="J59" s="1175"/>
      <c r="K59" s="1175"/>
      <c r="L59" s="1175"/>
      <c r="M59" s="1322"/>
    </row>
    <row r="60" spans="1:13" ht="30" customHeight="1">
      <c r="A60" s="1329"/>
      <c r="B60" s="444" t="s">
        <v>979</v>
      </c>
      <c r="C60" s="1204" t="s">
        <v>980</v>
      </c>
      <c r="D60" s="1175"/>
      <c r="E60" s="1175"/>
      <c r="F60" s="1175"/>
      <c r="G60" s="1175"/>
      <c r="H60" s="1175"/>
      <c r="I60" s="1175"/>
      <c r="J60" s="1175"/>
      <c r="K60" s="1175"/>
      <c r="L60" s="1175"/>
      <c r="M60" s="1322"/>
    </row>
    <row r="61" spans="1:13" ht="30" customHeight="1">
      <c r="A61" s="1331"/>
      <c r="B61" s="445" t="s">
        <v>297</v>
      </c>
      <c r="C61" s="1204" t="s">
        <v>1869</v>
      </c>
      <c r="D61" s="1175"/>
      <c r="E61" s="1175"/>
      <c r="F61" s="1175"/>
      <c r="G61" s="1175"/>
      <c r="H61" s="1175"/>
      <c r="I61" s="1175"/>
      <c r="J61" s="1175"/>
      <c r="K61" s="1175"/>
      <c r="L61" s="1175"/>
      <c r="M61" s="1322"/>
    </row>
    <row r="62" spans="1:13" ht="15.75" customHeight="1">
      <c r="A62" s="446" t="s">
        <v>254</v>
      </c>
      <c r="B62" s="447"/>
      <c r="C62" s="1750"/>
      <c r="D62" s="1333"/>
      <c r="E62" s="1333"/>
      <c r="F62" s="1333"/>
      <c r="G62" s="1333"/>
      <c r="H62" s="1333"/>
      <c r="I62" s="1333"/>
      <c r="J62" s="1333"/>
      <c r="K62" s="1333"/>
      <c r="L62" s="1333"/>
      <c r="M62" s="1334"/>
    </row>
  </sheetData>
  <mergeCells count="54">
    <mergeCell ref="C62:M62"/>
    <mergeCell ref="C14:D14"/>
    <mergeCell ref="F14:M14"/>
    <mergeCell ref="C15:M15"/>
    <mergeCell ref="C16:M16"/>
    <mergeCell ref="C17:M17"/>
    <mergeCell ref="F23:M23"/>
    <mergeCell ref="C57:M57"/>
    <mergeCell ref="F46:F47"/>
    <mergeCell ref="L46:M47"/>
    <mergeCell ref="C55:M55"/>
    <mergeCell ref="C56:M56"/>
    <mergeCell ref="G46:J47"/>
    <mergeCell ref="C49:M49"/>
    <mergeCell ref="C50:M50"/>
    <mergeCell ref="C51:M51"/>
    <mergeCell ref="C6:M6"/>
    <mergeCell ref="C13:M13"/>
    <mergeCell ref="A16:A52"/>
    <mergeCell ref="A53:A58"/>
    <mergeCell ref="A59:A61"/>
    <mergeCell ref="A2:A15"/>
    <mergeCell ref="B14:B15"/>
    <mergeCell ref="B18:B24"/>
    <mergeCell ref="B25:B28"/>
    <mergeCell ref="B32:B34"/>
    <mergeCell ref="B35:B44"/>
    <mergeCell ref="B45:B48"/>
    <mergeCell ref="C58:M58"/>
    <mergeCell ref="C59:M59"/>
    <mergeCell ref="C60:M60"/>
    <mergeCell ref="C61:M61"/>
    <mergeCell ref="H1:J1"/>
    <mergeCell ref="C2:M2"/>
    <mergeCell ref="C3:M3"/>
    <mergeCell ref="F4:G4"/>
    <mergeCell ref="C5:M5"/>
    <mergeCell ref="C7:D7"/>
    <mergeCell ref="I7:M7"/>
    <mergeCell ref="B8:B10"/>
    <mergeCell ref="C9:D9"/>
    <mergeCell ref="C10:D10"/>
    <mergeCell ref="C52:M52"/>
    <mergeCell ref="C53:M53"/>
    <mergeCell ref="C54:M54"/>
    <mergeCell ref="F9:G9"/>
    <mergeCell ref="I9:J9"/>
    <mergeCell ref="F10:G10"/>
    <mergeCell ref="I10:J10"/>
    <mergeCell ref="F43:G43"/>
    <mergeCell ref="H43:I43"/>
    <mergeCell ref="J43:K43"/>
    <mergeCell ref="C11:M11"/>
    <mergeCell ref="C12:M12"/>
  </mergeCells>
  <dataValidations count="2">
    <dataValidation type="list" allowBlank="1" showErrorMessage="1" sqref="C4 C7 G46" xr:uid="{00000000-0002-0000-5800-000000000000}">
      <formula1>#REF!</formula1>
    </dataValidation>
    <dataValidation type="list" allowBlank="1" showErrorMessage="1" sqref="I7" xr:uid="{00000000-0002-0000-5800-000001000000}">
      <formula1>INDIRECT($C$7)</formula1>
    </dataValidation>
  </dataValidations>
  <hyperlinks>
    <hyperlink ref="B2" location="'Plan de acción'!A1" display="Nombre del indicador" xr:uid="{00000000-0004-0000-5800-000000000000}"/>
  </hyperlink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M66"/>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1027</v>
      </c>
      <c r="C1" s="230"/>
      <c r="D1" s="230"/>
      <c r="E1" s="230"/>
      <c r="F1" s="230"/>
      <c r="G1" s="230"/>
      <c r="H1" s="230"/>
      <c r="I1" s="230"/>
      <c r="J1" s="230"/>
      <c r="K1" s="230"/>
      <c r="L1" s="230"/>
      <c r="M1" s="231"/>
    </row>
    <row r="2" spans="1:13" ht="15.75" customHeight="1">
      <c r="A2" s="1242" t="s">
        <v>890</v>
      </c>
      <c r="B2" s="233" t="s">
        <v>891</v>
      </c>
      <c r="C2" s="1301" t="s">
        <v>1028</v>
      </c>
      <c r="D2" s="1252"/>
      <c r="E2" s="1252"/>
      <c r="F2" s="1252"/>
      <c r="G2" s="1252"/>
      <c r="H2" s="1252"/>
      <c r="I2" s="1252"/>
      <c r="J2" s="1252"/>
      <c r="K2" s="1252"/>
      <c r="L2" s="1252"/>
      <c r="M2" s="1252"/>
    </row>
    <row r="3" spans="1:13" ht="15.75" customHeight="1">
      <c r="A3" s="1241"/>
      <c r="B3" s="235" t="s">
        <v>982</v>
      </c>
      <c r="C3" s="1297" t="s">
        <v>983</v>
      </c>
      <c r="D3" s="1175"/>
      <c r="E3" s="1175"/>
      <c r="F3" s="1175"/>
      <c r="G3" s="1175"/>
      <c r="H3" s="1175"/>
      <c r="I3" s="1175"/>
      <c r="J3" s="1175"/>
      <c r="K3" s="1175"/>
      <c r="L3" s="1175"/>
      <c r="M3" s="1188"/>
    </row>
    <row r="4" spans="1:13" ht="15.75" customHeight="1">
      <c r="A4" s="1241"/>
      <c r="B4" s="236" t="s">
        <v>293</v>
      </c>
      <c r="C4" s="345" t="s">
        <v>93</v>
      </c>
      <c r="D4" s="1297" t="s">
        <v>1029</v>
      </c>
      <c r="E4" s="1188"/>
      <c r="F4" s="1302" t="s">
        <v>294</v>
      </c>
      <c r="G4" s="1188"/>
      <c r="H4" s="345">
        <v>27</v>
      </c>
      <c r="I4" s="1297" t="s">
        <v>897</v>
      </c>
      <c r="J4" s="1175"/>
      <c r="K4" s="1175"/>
      <c r="L4" s="1175"/>
      <c r="M4" s="1188"/>
    </row>
    <row r="5" spans="1:13" ht="15.75" customHeight="1">
      <c r="A5" s="1241"/>
      <c r="B5" s="236" t="s">
        <v>898</v>
      </c>
      <c r="C5" s="1303" t="s">
        <v>899</v>
      </c>
      <c r="D5" s="1175"/>
      <c r="E5" s="1175"/>
      <c r="F5" s="1175"/>
      <c r="G5" s="1175"/>
      <c r="H5" s="1175"/>
      <c r="I5" s="1175"/>
      <c r="J5" s="1175"/>
      <c r="K5" s="1175"/>
      <c r="L5" s="1175"/>
      <c r="M5" s="1188"/>
    </row>
    <row r="6" spans="1:13" ht="15.75" customHeight="1">
      <c r="A6" s="1241"/>
      <c r="B6" s="236" t="s">
        <v>900</v>
      </c>
      <c r="C6" s="1303" t="s">
        <v>901</v>
      </c>
      <c r="D6" s="1175"/>
      <c r="E6" s="1175"/>
      <c r="F6" s="1175"/>
      <c r="G6" s="1175"/>
      <c r="H6" s="1175"/>
      <c r="I6" s="1175"/>
      <c r="J6" s="1175"/>
      <c r="K6" s="1175"/>
      <c r="L6" s="1175"/>
      <c r="M6" s="1188"/>
    </row>
    <row r="7" spans="1:13" ht="15.75" customHeight="1">
      <c r="A7" s="1241"/>
      <c r="B7" s="235" t="s">
        <v>902</v>
      </c>
      <c r="C7" s="1305" t="s">
        <v>35</v>
      </c>
      <c r="D7" s="1234"/>
      <c r="E7" s="1306"/>
      <c r="F7" s="1183"/>
      <c r="G7" s="1234"/>
      <c r="H7" s="370" t="s">
        <v>297</v>
      </c>
      <c r="I7" s="1307" t="s">
        <v>60</v>
      </c>
      <c r="J7" s="1183"/>
      <c r="K7" s="1183"/>
      <c r="L7" s="1183"/>
      <c r="M7" s="1234"/>
    </row>
    <row r="8" spans="1:13" ht="15.75" customHeight="1">
      <c r="A8" s="1241"/>
      <c r="B8" s="1247" t="s">
        <v>903</v>
      </c>
      <c r="C8" s="369"/>
      <c r="D8" s="371"/>
      <c r="E8" s="371"/>
      <c r="F8" s="371"/>
      <c r="G8" s="371"/>
      <c r="H8" s="371"/>
      <c r="I8" s="371"/>
      <c r="J8" s="371"/>
      <c r="K8" s="371"/>
      <c r="L8" s="371"/>
      <c r="M8" s="372"/>
    </row>
    <row r="9" spans="1:13" ht="15.75" customHeight="1">
      <c r="A9" s="1241"/>
      <c r="B9" s="1248"/>
      <c r="C9" s="1290" t="s">
        <v>376</v>
      </c>
      <c r="D9" s="1180"/>
      <c r="E9" s="1180"/>
      <c r="F9" s="1180"/>
      <c r="G9" s="1180"/>
      <c r="H9" s="140"/>
      <c r="I9" s="373" t="s">
        <v>1030</v>
      </c>
      <c r="J9" s="140"/>
      <c r="K9" s="140"/>
      <c r="L9" s="140"/>
      <c r="M9" s="374"/>
    </row>
    <row r="10" spans="1:13" ht="15.75" customHeight="1">
      <c r="A10" s="1241"/>
      <c r="B10" s="1249"/>
      <c r="C10" s="1304" t="s">
        <v>297</v>
      </c>
      <c r="D10" s="1180"/>
      <c r="E10" s="1180"/>
      <c r="F10" s="1180"/>
      <c r="G10" s="1180"/>
      <c r="H10" s="375"/>
      <c r="I10" s="373" t="s">
        <v>297</v>
      </c>
      <c r="J10" s="375"/>
      <c r="K10" s="375"/>
      <c r="L10" s="375"/>
      <c r="M10" s="376"/>
    </row>
    <row r="11" spans="1:13" ht="69" customHeight="1">
      <c r="A11" s="1241"/>
      <c r="B11" s="235" t="s">
        <v>905</v>
      </c>
      <c r="C11" s="1297" t="s">
        <v>1031</v>
      </c>
      <c r="D11" s="1175"/>
      <c r="E11" s="1175"/>
      <c r="F11" s="1175"/>
      <c r="G11" s="1175"/>
      <c r="H11" s="1175"/>
      <c r="I11" s="1175"/>
      <c r="J11" s="1175"/>
      <c r="K11" s="1175"/>
      <c r="L11" s="1175"/>
      <c r="M11" s="1188"/>
    </row>
    <row r="12" spans="1:13" ht="408" customHeight="1">
      <c r="A12" s="1241"/>
      <c r="B12" s="235" t="s">
        <v>985</v>
      </c>
      <c r="C12" s="1297" t="s">
        <v>1032</v>
      </c>
      <c r="D12" s="1175"/>
      <c r="E12" s="1175"/>
      <c r="F12" s="1175"/>
      <c r="G12" s="1175"/>
      <c r="H12" s="1175"/>
      <c r="I12" s="1175"/>
      <c r="J12" s="1175"/>
      <c r="K12" s="1175"/>
      <c r="L12" s="1175"/>
      <c r="M12" s="1188"/>
    </row>
    <row r="13" spans="1:13" ht="15.75" customHeight="1">
      <c r="A13" s="1241"/>
      <c r="B13" s="235" t="s">
        <v>987</v>
      </c>
      <c r="C13" s="1291" t="s">
        <v>1005</v>
      </c>
      <c r="D13" s="1175"/>
      <c r="E13" s="1175"/>
      <c r="F13" s="1175"/>
      <c r="G13" s="1175"/>
      <c r="H13" s="1175"/>
      <c r="I13" s="1175"/>
      <c r="J13" s="1175"/>
      <c r="K13" s="1175"/>
      <c r="L13" s="1175"/>
      <c r="M13" s="1188"/>
    </row>
    <row r="14" spans="1:13" ht="48.75" customHeight="1">
      <c r="A14" s="1241"/>
      <c r="B14" s="1244" t="s">
        <v>989</v>
      </c>
      <c r="C14" s="1257" t="s">
        <v>57</v>
      </c>
      <c r="D14" s="1188"/>
      <c r="E14" s="377" t="s">
        <v>108</v>
      </c>
      <c r="F14" s="1257" t="s">
        <v>1033</v>
      </c>
      <c r="G14" s="1175"/>
      <c r="H14" s="1175"/>
      <c r="I14" s="1175"/>
      <c r="J14" s="1175"/>
      <c r="K14" s="1175"/>
      <c r="L14" s="1175"/>
      <c r="M14" s="1188"/>
    </row>
    <row r="15" spans="1:13" ht="15.75" customHeight="1">
      <c r="A15" s="1241"/>
      <c r="B15" s="1245"/>
      <c r="C15" s="1289"/>
      <c r="D15" s="1175"/>
      <c r="E15" s="1175"/>
      <c r="F15" s="1175"/>
      <c r="G15" s="1175"/>
      <c r="H15" s="1175"/>
      <c r="I15" s="1175"/>
      <c r="J15" s="1175"/>
      <c r="K15" s="1175"/>
      <c r="L15" s="1175"/>
      <c r="M15" s="1188"/>
    </row>
    <row r="16" spans="1:13" ht="15.75" customHeight="1">
      <c r="A16" s="1240" t="s">
        <v>238</v>
      </c>
      <c r="B16" s="235" t="s">
        <v>282</v>
      </c>
      <c r="C16" s="1297" t="s">
        <v>1034</v>
      </c>
      <c r="D16" s="1175"/>
      <c r="E16" s="1175"/>
      <c r="F16" s="1175"/>
      <c r="G16" s="1175"/>
      <c r="H16" s="1175"/>
      <c r="I16" s="1175"/>
      <c r="J16" s="1175"/>
      <c r="K16" s="1175"/>
      <c r="L16" s="1175"/>
      <c r="M16" s="1188"/>
    </row>
    <row r="17" spans="1:13" ht="15.75" customHeight="1">
      <c r="A17" s="1241"/>
      <c r="B17" s="235" t="s">
        <v>990</v>
      </c>
      <c r="C17" s="1307" t="s">
        <v>371</v>
      </c>
      <c r="D17" s="1183"/>
      <c r="E17" s="1183"/>
      <c r="F17" s="1183"/>
      <c r="G17" s="1183"/>
      <c r="H17" s="1183"/>
      <c r="I17" s="1183"/>
      <c r="J17" s="1183"/>
      <c r="K17" s="1183"/>
      <c r="L17" s="1183"/>
      <c r="M17" s="1234"/>
    </row>
    <row r="18" spans="1:13" ht="8.25" customHeight="1">
      <c r="A18" s="1241"/>
      <c r="B18" s="1308" t="s">
        <v>908</v>
      </c>
      <c r="C18" s="369"/>
      <c r="D18" s="371"/>
      <c r="E18" s="371"/>
      <c r="F18" s="371"/>
      <c r="G18" s="371"/>
      <c r="H18" s="371"/>
      <c r="I18" s="371"/>
      <c r="J18" s="371"/>
      <c r="K18" s="371"/>
      <c r="L18" s="371"/>
      <c r="M18" s="372"/>
    </row>
    <row r="19" spans="1:13" ht="9" customHeight="1">
      <c r="A19" s="1241"/>
      <c r="B19" s="1241"/>
      <c r="C19" s="379"/>
      <c r="D19" s="140"/>
      <c r="E19" s="140"/>
      <c r="F19" s="140"/>
      <c r="G19" s="140"/>
      <c r="H19" s="140"/>
      <c r="I19" s="140"/>
      <c r="J19" s="140"/>
      <c r="K19" s="140"/>
      <c r="L19" s="140"/>
      <c r="M19" s="374"/>
    </row>
    <row r="20" spans="1:13" ht="15.75" customHeight="1">
      <c r="A20" s="1241"/>
      <c r="B20" s="1241"/>
      <c r="C20" s="340" t="s">
        <v>909</v>
      </c>
      <c r="D20" s="68"/>
      <c r="E20" s="342" t="s">
        <v>910</v>
      </c>
      <c r="F20" s="68"/>
      <c r="G20" s="342" t="s">
        <v>911</v>
      </c>
      <c r="H20" s="68"/>
      <c r="I20" s="342" t="s">
        <v>912</v>
      </c>
      <c r="J20" s="345" t="s">
        <v>918</v>
      </c>
      <c r="K20" s="342"/>
      <c r="L20" s="342"/>
      <c r="M20" s="374"/>
    </row>
    <row r="21" spans="1:13" ht="15.75" customHeight="1">
      <c r="A21" s="1241"/>
      <c r="B21" s="1241"/>
      <c r="C21" s="340" t="s">
        <v>913</v>
      </c>
      <c r="D21" s="68"/>
      <c r="E21" s="342" t="s">
        <v>914</v>
      </c>
      <c r="F21" s="68"/>
      <c r="G21" s="342" t="s">
        <v>915</v>
      </c>
      <c r="H21" s="68"/>
      <c r="I21" s="342"/>
      <c r="J21" s="140"/>
      <c r="K21" s="342"/>
      <c r="L21" s="342"/>
      <c r="M21" s="374"/>
    </row>
    <row r="22" spans="1:13" ht="15.75" customHeight="1">
      <c r="A22" s="1241"/>
      <c r="B22" s="1241"/>
      <c r="C22" s="340" t="s">
        <v>916</v>
      </c>
      <c r="D22" s="68"/>
      <c r="E22" s="342" t="s">
        <v>917</v>
      </c>
      <c r="F22" s="68"/>
      <c r="G22" s="342"/>
      <c r="H22" s="140"/>
      <c r="I22" s="342"/>
      <c r="J22" s="140"/>
      <c r="K22" s="342"/>
      <c r="L22" s="342"/>
      <c r="M22" s="374"/>
    </row>
    <row r="23" spans="1:13" ht="15.75" customHeight="1">
      <c r="A23" s="1241"/>
      <c r="B23" s="1241"/>
      <c r="C23" s="340" t="s">
        <v>105</v>
      </c>
      <c r="D23" s="68"/>
      <c r="E23" s="342" t="s">
        <v>919</v>
      </c>
      <c r="F23" s="68"/>
      <c r="G23" s="140"/>
      <c r="H23" s="140"/>
      <c r="I23" s="140"/>
      <c r="J23" s="140"/>
      <c r="K23" s="140"/>
      <c r="L23" s="140"/>
      <c r="M23" s="374"/>
    </row>
    <row r="24" spans="1:13" ht="9.75" customHeight="1">
      <c r="A24" s="1241"/>
      <c r="B24" s="1309"/>
      <c r="C24" s="379"/>
      <c r="D24" s="140"/>
      <c r="E24" s="140"/>
      <c r="F24" s="140"/>
      <c r="G24" s="140"/>
      <c r="H24" s="140"/>
      <c r="I24" s="140"/>
      <c r="J24" s="140"/>
      <c r="K24" s="140"/>
      <c r="L24" s="140"/>
      <c r="M24" s="374"/>
    </row>
    <row r="25" spans="1:13" ht="15.75" customHeight="1">
      <c r="A25" s="1241"/>
      <c r="B25" s="1308" t="s">
        <v>921</v>
      </c>
      <c r="C25" s="369"/>
      <c r="D25" s="371"/>
      <c r="E25" s="371"/>
      <c r="F25" s="371"/>
      <c r="G25" s="371"/>
      <c r="H25" s="371"/>
      <c r="I25" s="371"/>
      <c r="J25" s="371"/>
      <c r="K25" s="371"/>
      <c r="L25" s="371"/>
      <c r="M25" s="372"/>
    </row>
    <row r="26" spans="1:13" ht="15.75" customHeight="1">
      <c r="A26" s="1241"/>
      <c r="B26" s="1241"/>
      <c r="C26" s="340" t="s">
        <v>922</v>
      </c>
      <c r="D26" s="68"/>
      <c r="E26" s="140"/>
      <c r="F26" s="342" t="s">
        <v>923</v>
      </c>
      <c r="G26" s="68"/>
      <c r="H26" s="140"/>
      <c r="I26" s="342" t="s">
        <v>924</v>
      </c>
      <c r="J26" s="346" t="s">
        <v>918</v>
      </c>
      <c r="K26" s="140"/>
      <c r="L26" s="140"/>
      <c r="M26" s="374"/>
    </row>
    <row r="27" spans="1:13" ht="15.75" customHeight="1">
      <c r="A27" s="1241"/>
      <c r="B27" s="1241"/>
      <c r="C27" s="340" t="s">
        <v>925</v>
      </c>
      <c r="D27" s="68"/>
      <c r="E27" s="140"/>
      <c r="F27" s="342" t="s">
        <v>926</v>
      </c>
      <c r="G27" s="68"/>
      <c r="H27" s="140"/>
      <c r="I27" s="140"/>
      <c r="J27" s="140"/>
      <c r="K27" s="140"/>
      <c r="L27" s="140"/>
      <c r="M27" s="374"/>
    </row>
    <row r="28" spans="1:13" ht="15.75" customHeight="1">
      <c r="A28" s="1241"/>
      <c r="B28" s="1309"/>
      <c r="C28" s="379"/>
      <c r="D28" s="140"/>
      <c r="E28" s="140"/>
      <c r="F28" s="140"/>
      <c r="G28" s="140"/>
      <c r="H28" s="140"/>
      <c r="I28" s="140"/>
      <c r="J28" s="140"/>
      <c r="K28" s="140"/>
      <c r="L28" s="140"/>
      <c r="M28" s="374"/>
    </row>
    <row r="29" spans="1:13" ht="15.75" customHeight="1">
      <c r="A29" s="1241"/>
      <c r="B29" s="380" t="s">
        <v>928</v>
      </c>
      <c r="C29" s="369"/>
      <c r="D29" s="371"/>
      <c r="E29" s="371"/>
      <c r="F29" s="371"/>
      <c r="G29" s="371"/>
      <c r="H29" s="371"/>
      <c r="I29" s="371"/>
      <c r="J29" s="371"/>
      <c r="K29" s="371"/>
      <c r="L29" s="371"/>
      <c r="M29" s="372"/>
    </row>
    <row r="30" spans="1:13" ht="15.75" customHeight="1">
      <c r="A30" s="1241"/>
      <c r="B30" s="380"/>
      <c r="C30" s="340" t="s">
        <v>929</v>
      </c>
      <c r="D30" s="381">
        <v>300</v>
      </c>
      <c r="E30" s="140"/>
      <c r="F30" s="210" t="s">
        <v>930</v>
      </c>
      <c r="G30" s="351">
        <v>2021</v>
      </c>
      <c r="H30" s="140"/>
      <c r="I30" s="210" t="s">
        <v>931</v>
      </c>
      <c r="J30" s="1257" t="s">
        <v>1035</v>
      </c>
      <c r="K30" s="1175"/>
      <c r="L30" s="1188"/>
      <c r="M30" s="374"/>
    </row>
    <row r="31" spans="1:13" ht="15.75" customHeight="1">
      <c r="A31" s="1241"/>
      <c r="B31" s="382"/>
      <c r="C31" s="379"/>
      <c r="D31" s="140"/>
      <c r="E31" s="140"/>
      <c r="F31" s="140"/>
      <c r="G31" s="140"/>
      <c r="H31" s="140"/>
      <c r="I31" s="140"/>
      <c r="J31" s="140"/>
      <c r="K31" s="140"/>
      <c r="L31" s="140"/>
      <c r="M31" s="374"/>
    </row>
    <row r="32" spans="1:13" ht="15.75" customHeight="1">
      <c r="A32" s="1241"/>
      <c r="B32" s="1308" t="s">
        <v>933</v>
      </c>
      <c r="C32" s="383"/>
      <c r="D32" s="384"/>
      <c r="E32" s="384"/>
      <c r="F32" s="384"/>
      <c r="G32" s="384"/>
      <c r="H32" s="384"/>
      <c r="I32" s="384"/>
      <c r="J32" s="384"/>
      <c r="K32" s="384"/>
      <c r="L32" s="371"/>
      <c r="M32" s="372"/>
    </row>
    <row r="33" spans="1:13" ht="15.75" customHeight="1">
      <c r="A33" s="1241"/>
      <c r="B33" s="1241"/>
      <c r="C33" s="331" t="s">
        <v>934</v>
      </c>
      <c r="D33" s="385">
        <v>2023</v>
      </c>
      <c r="E33" s="386"/>
      <c r="F33" s="140" t="s">
        <v>935</v>
      </c>
      <c r="G33" s="269" t="s">
        <v>936</v>
      </c>
      <c r="H33" s="386"/>
      <c r="I33" s="210"/>
      <c r="J33" s="386"/>
      <c r="K33" s="386"/>
      <c r="L33" s="140"/>
      <c r="M33" s="374"/>
    </row>
    <row r="34" spans="1:13" ht="15.75" customHeight="1">
      <c r="A34" s="1241"/>
      <c r="B34" s="1309"/>
      <c r="C34" s="387"/>
      <c r="D34" s="388"/>
      <c r="E34" s="389"/>
      <c r="F34" s="375"/>
      <c r="G34" s="389"/>
      <c r="H34" s="389"/>
      <c r="I34" s="375"/>
      <c r="J34" s="389"/>
      <c r="K34" s="389"/>
      <c r="L34" s="375"/>
      <c r="M34" s="376"/>
    </row>
    <row r="35" spans="1:13" ht="15.75" customHeight="1">
      <c r="A35" s="1241"/>
      <c r="B35" s="1247" t="s">
        <v>937</v>
      </c>
      <c r="C35" s="379"/>
      <c r="D35" s="140"/>
      <c r="E35" s="140"/>
      <c r="F35" s="140"/>
      <c r="G35" s="140"/>
      <c r="H35" s="140"/>
      <c r="I35" s="140"/>
      <c r="J35" s="140"/>
      <c r="K35" s="140"/>
      <c r="L35" s="140"/>
      <c r="M35" s="374"/>
    </row>
    <row r="36" spans="1:13" ht="15.75" customHeight="1">
      <c r="A36" s="1241"/>
      <c r="B36" s="1248"/>
      <c r="C36" s="340"/>
      <c r="D36" s="140" t="s">
        <v>938</v>
      </c>
      <c r="E36" s="140"/>
      <c r="F36" s="140" t="s">
        <v>939</v>
      </c>
      <c r="G36" s="140"/>
      <c r="H36" s="140" t="s">
        <v>940</v>
      </c>
      <c r="I36" s="140"/>
      <c r="J36" s="140" t="s">
        <v>941</v>
      </c>
      <c r="K36" s="140"/>
      <c r="L36" s="140" t="s">
        <v>942</v>
      </c>
      <c r="M36" s="374"/>
    </row>
    <row r="37" spans="1:13" ht="15.75" customHeight="1">
      <c r="A37" s="1241"/>
      <c r="B37" s="1248"/>
      <c r="C37" s="340"/>
      <c r="D37" s="390">
        <v>0</v>
      </c>
      <c r="E37" s="391">
        <v>2022</v>
      </c>
      <c r="F37" s="390">
        <v>390</v>
      </c>
      <c r="G37" s="391">
        <v>2023</v>
      </c>
      <c r="H37" s="390">
        <v>470</v>
      </c>
      <c r="I37" s="391">
        <v>2024</v>
      </c>
      <c r="J37" s="390">
        <v>550</v>
      </c>
      <c r="K37" s="391">
        <v>2025</v>
      </c>
      <c r="L37" s="390">
        <v>630</v>
      </c>
      <c r="M37" s="391">
        <v>2026</v>
      </c>
    </row>
    <row r="38" spans="1:13" ht="15.75" customHeight="1">
      <c r="A38" s="1241"/>
      <c r="B38" s="1248"/>
      <c r="C38" s="340"/>
      <c r="D38" s="140" t="s">
        <v>943</v>
      </c>
      <c r="E38" s="140"/>
      <c r="F38" s="140" t="s">
        <v>944</v>
      </c>
      <c r="G38" s="140"/>
      <c r="H38" s="140" t="s">
        <v>945</v>
      </c>
      <c r="I38" s="140"/>
      <c r="J38" s="140" t="s">
        <v>946</v>
      </c>
      <c r="K38" s="140"/>
      <c r="L38" s="140" t="s">
        <v>947</v>
      </c>
      <c r="M38" s="374"/>
    </row>
    <row r="39" spans="1:13" ht="15.75" customHeight="1">
      <c r="A39" s="1241"/>
      <c r="B39" s="1248"/>
      <c r="C39" s="340"/>
      <c r="D39" s="149">
        <v>710</v>
      </c>
      <c r="E39" s="68">
        <v>2027</v>
      </c>
      <c r="F39" s="149">
        <v>790</v>
      </c>
      <c r="G39" s="68">
        <v>2028</v>
      </c>
      <c r="H39" s="149">
        <v>870</v>
      </c>
      <c r="I39" s="391">
        <v>2029</v>
      </c>
      <c r="J39" s="390">
        <v>950</v>
      </c>
      <c r="K39" s="391">
        <v>2030</v>
      </c>
      <c r="L39" s="390">
        <v>1030</v>
      </c>
      <c r="M39" s="391">
        <v>2031</v>
      </c>
    </row>
    <row r="40" spans="1:13" ht="15.75" customHeight="1">
      <c r="A40" s="1241"/>
      <c r="B40" s="1248"/>
      <c r="C40" s="340"/>
      <c r="D40" s="140" t="s">
        <v>948</v>
      </c>
      <c r="E40" s="140"/>
      <c r="F40" s="140" t="s">
        <v>949</v>
      </c>
      <c r="G40" s="140"/>
      <c r="H40" s="140" t="s">
        <v>950</v>
      </c>
      <c r="I40" s="140"/>
      <c r="J40" s="140" t="s">
        <v>951</v>
      </c>
      <c r="K40" s="140"/>
      <c r="L40" s="140" t="s">
        <v>952</v>
      </c>
      <c r="M40" s="374"/>
    </row>
    <row r="41" spans="1:13" ht="15.75" customHeight="1">
      <c r="A41" s="1241"/>
      <c r="B41" s="1248"/>
      <c r="C41" s="340"/>
      <c r="D41" s="390">
        <v>1110</v>
      </c>
      <c r="E41" s="391">
        <v>2032</v>
      </c>
      <c r="F41" s="390">
        <v>1190</v>
      </c>
      <c r="G41" s="391">
        <v>2033</v>
      </c>
      <c r="H41" s="390">
        <v>1270</v>
      </c>
      <c r="I41" s="391">
        <v>2034</v>
      </c>
      <c r="J41" s="390">
        <v>1350</v>
      </c>
      <c r="K41" s="391">
        <v>2035</v>
      </c>
      <c r="L41" s="68">
        <v>1430</v>
      </c>
      <c r="M41" s="68">
        <v>2036</v>
      </c>
    </row>
    <row r="42" spans="1:13" ht="15.75" customHeight="1">
      <c r="A42" s="1241"/>
      <c r="B42" s="1248"/>
      <c r="C42" s="340"/>
      <c r="D42" s="364" t="s">
        <v>953</v>
      </c>
      <c r="E42" s="375"/>
      <c r="F42" s="364" t="s">
        <v>954</v>
      </c>
      <c r="G42" s="375"/>
      <c r="H42" s="392" t="s">
        <v>955</v>
      </c>
      <c r="I42" s="375"/>
      <c r="J42" s="392" t="s">
        <v>956</v>
      </c>
      <c r="K42" s="375"/>
      <c r="L42" s="375" t="s">
        <v>957</v>
      </c>
      <c r="M42" s="376"/>
    </row>
    <row r="43" spans="1:13" ht="15.75" customHeight="1">
      <c r="A43" s="1241"/>
      <c r="B43" s="1248"/>
      <c r="C43" s="340"/>
      <c r="D43" s="343">
        <v>1510</v>
      </c>
      <c r="E43" s="393">
        <v>2037</v>
      </c>
      <c r="F43" s="344">
        <v>1590</v>
      </c>
      <c r="G43" s="393">
        <v>2038</v>
      </c>
      <c r="H43" s="393">
        <v>1670</v>
      </c>
      <c r="I43" s="393">
        <v>2039</v>
      </c>
      <c r="J43" s="393">
        <v>1750</v>
      </c>
      <c r="K43" s="393">
        <v>2040</v>
      </c>
      <c r="L43" s="1312">
        <v>1750</v>
      </c>
      <c r="M43" s="1188"/>
    </row>
    <row r="44" spans="1:13" ht="15.75" customHeight="1">
      <c r="A44" s="1241"/>
      <c r="B44" s="1248"/>
      <c r="C44" s="340"/>
      <c r="D44" s="253"/>
      <c r="E44" s="140"/>
      <c r="F44" s="253"/>
      <c r="G44" s="140"/>
      <c r="H44" s="140"/>
      <c r="I44" s="140"/>
      <c r="J44" s="140"/>
      <c r="K44" s="140"/>
      <c r="L44" s="394"/>
      <c r="M44" s="140"/>
    </row>
    <row r="45" spans="1:13" ht="15.75" customHeight="1">
      <c r="A45" s="1241"/>
      <c r="B45" s="1248"/>
      <c r="C45" s="340"/>
      <c r="D45" s="362"/>
      <c r="E45" s="140"/>
      <c r="F45" s="362"/>
      <c r="G45" s="140"/>
      <c r="H45" s="394"/>
      <c r="I45" s="140"/>
      <c r="J45" s="394"/>
      <c r="K45" s="140"/>
      <c r="L45" s="394"/>
      <c r="M45" s="374"/>
    </row>
    <row r="46" spans="1:13" ht="15.75" customHeight="1">
      <c r="A46" s="1241"/>
      <c r="B46" s="1248"/>
      <c r="C46" s="340"/>
      <c r="D46" s="362"/>
      <c r="E46" s="140"/>
      <c r="F46" s="362"/>
      <c r="G46" s="140"/>
      <c r="H46" s="394"/>
      <c r="I46" s="140"/>
      <c r="J46" s="394"/>
      <c r="K46" s="140"/>
      <c r="L46" s="394"/>
      <c r="M46" s="374"/>
    </row>
    <row r="47" spans="1:13" ht="15.75" customHeight="1">
      <c r="A47" s="1241"/>
      <c r="B47" s="1248"/>
      <c r="C47" s="340"/>
      <c r="D47" s="140"/>
      <c r="E47" s="140"/>
      <c r="F47" s="1313"/>
      <c r="G47" s="1252"/>
      <c r="H47" s="1264"/>
      <c r="I47" s="1252"/>
      <c r="J47" s="394"/>
      <c r="K47" s="140"/>
      <c r="L47" s="394"/>
      <c r="M47" s="374"/>
    </row>
    <row r="48" spans="1:13" ht="15.75" customHeight="1">
      <c r="A48" s="1241"/>
      <c r="B48" s="1249"/>
      <c r="C48" s="379"/>
      <c r="D48" s="362"/>
      <c r="E48" s="140"/>
      <c r="F48" s="362"/>
      <c r="G48" s="140"/>
      <c r="H48" s="394"/>
      <c r="I48" s="140"/>
      <c r="J48" s="394"/>
      <c r="K48" s="140"/>
      <c r="L48" s="394"/>
      <c r="M48" s="374"/>
    </row>
    <row r="49" spans="1:13" ht="18" customHeight="1">
      <c r="A49" s="1241"/>
      <c r="B49" s="1247" t="s">
        <v>958</v>
      </c>
      <c r="C49" s="369"/>
      <c r="D49" s="371"/>
      <c r="E49" s="371"/>
      <c r="F49" s="371"/>
      <c r="G49" s="371"/>
      <c r="H49" s="371"/>
      <c r="I49" s="371"/>
      <c r="J49" s="371"/>
      <c r="K49" s="371"/>
      <c r="L49" s="371"/>
      <c r="M49" s="372"/>
    </row>
    <row r="50" spans="1:13" ht="15.75" customHeight="1">
      <c r="A50" s="1241"/>
      <c r="B50" s="1248"/>
      <c r="C50" s="379"/>
      <c r="D50" s="365" t="s">
        <v>93</v>
      </c>
      <c r="E50" s="365" t="s">
        <v>95</v>
      </c>
      <c r="F50" s="1298" t="s">
        <v>959</v>
      </c>
      <c r="G50" s="1299"/>
      <c r="H50" s="1183"/>
      <c r="I50" s="1183"/>
      <c r="J50" s="1234"/>
      <c r="K50" s="333" t="s">
        <v>960</v>
      </c>
      <c r="L50" s="1255"/>
      <c r="M50" s="1234"/>
    </row>
    <row r="51" spans="1:13" ht="15.75" customHeight="1">
      <c r="A51" s="1241"/>
      <c r="B51" s="1248"/>
      <c r="C51" s="379"/>
      <c r="D51" s="260"/>
      <c r="E51" s="68" t="s">
        <v>992</v>
      </c>
      <c r="F51" s="1252"/>
      <c r="G51" s="1235"/>
      <c r="H51" s="1180"/>
      <c r="I51" s="1180"/>
      <c r="J51" s="1181"/>
      <c r="K51" s="140"/>
      <c r="L51" s="1235"/>
      <c r="M51" s="1181"/>
    </row>
    <row r="52" spans="1:13" ht="15.75" customHeight="1">
      <c r="A52" s="1241"/>
      <c r="B52" s="1249"/>
      <c r="C52" s="387"/>
      <c r="D52" s="375"/>
      <c r="E52" s="375"/>
      <c r="F52" s="375"/>
      <c r="G52" s="375"/>
      <c r="H52" s="375"/>
      <c r="I52" s="375"/>
      <c r="J52" s="375"/>
      <c r="K52" s="375"/>
      <c r="L52" s="375"/>
      <c r="M52" s="376"/>
    </row>
    <row r="53" spans="1:13" ht="61.5" customHeight="1">
      <c r="A53" s="1241"/>
      <c r="B53" s="235" t="s">
        <v>961</v>
      </c>
      <c r="C53" s="1300" t="s">
        <v>1036</v>
      </c>
      <c r="D53" s="1180"/>
      <c r="E53" s="1180"/>
      <c r="F53" s="1180"/>
      <c r="G53" s="1180"/>
      <c r="H53" s="1180"/>
      <c r="I53" s="1180"/>
      <c r="J53" s="1180"/>
      <c r="K53" s="1180"/>
      <c r="L53" s="1180"/>
      <c r="M53" s="1181"/>
    </row>
    <row r="54" spans="1:13" ht="15.75" customHeight="1">
      <c r="A54" s="1241"/>
      <c r="B54" s="235" t="s">
        <v>996</v>
      </c>
      <c r="C54" s="1297" t="s">
        <v>1037</v>
      </c>
      <c r="D54" s="1175"/>
      <c r="E54" s="1175"/>
      <c r="F54" s="1175"/>
      <c r="G54" s="1175"/>
      <c r="H54" s="1175"/>
      <c r="I54" s="1175"/>
      <c r="J54" s="1175"/>
      <c r="K54" s="1175"/>
      <c r="L54" s="1175"/>
      <c r="M54" s="1188"/>
    </row>
    <row r="55" spans="1:13" ht="15.75" customHeight="1">
      <c r="A55" s="1241"/>
      <c r="B55" s="235" t="s">
        <v>965</v>
      </c>
      <c r="C55" s="1270">
        <v>30</v>
      </c>
      <c r="D55" s="1175"/>
      <c r="E55" s="1175"/>
      <c r="F55" s="1175"/>
      <c r="G55" s="1175"/>
      <c r="H55" s="1175"/>
      <c r="I55" s="1175"/>
      <c r="J55" s="1175"/>
      <c r="K55" s="1175"/>
      <c r="L55" s="1175"/>
      <c r="M55" s="1188"/>
    </row>
    <row r="56" spans="1:13" ht="15.75" customHeight="1">
      <c r="A56" s="1241"/>
      <c r="B56" s="235" t="s">
        <v>966</v>
      </c>
      <c r="C56" s="1291">
        <v>2021</v>
      </c>
      <c r="D56" s="1175"/>
      <c r="E56" s="1175"/>
      <c r="F56" s="1175"/>
      <c r="G56" s="1175"/>
      <c r="H56" s="1175"/>
      <c r="I56" s="1175"/>
      <c r="J56" s="1175"/>
      <c r="K56" s="1175"/>
      <c r="L56" s="1175"/>
      <c r="M56" s="1188"/>
    </row>
    <row r="57" spans="1:13" ht="15.75" customHeight="1">
      <c r="A57" s="1242" t="s">
        <v>250</v>
      </c>
      <c r="B57" s="284" t="s">
        <v>968</v>
      </c>
      <c r="C57" s="1297" t="s">
        <v>378</v>
      </c>
      <c r="D57" s="1175"/>
      <c r="E57" s="1175"/>
      <c r="F57" s="1175"/>
      <c r="G57" s="1175"/>
      <c r="H57" s="1175"/>
      <c r="I57" s="1175"/>
      <c r="J57" s="1175"/>
      <c r="K57" s="1175"/>
      <c r="L57" s="1175"/>
      <c r="M57" s="1188"/>
    </row>
    <row r="58" spans="1:13" ht="15.75" customHeight="1">
      <c r="A58" s="1241"/>
      <c r="B58" s="284" t="s">
        <v>969</v>
      </c>
      <c r="C58" s="1297" t="s">
        <v>970</v>
      </c>
      <c r="D58" s="1175"/>
      <c r="E58" s="1175"/>
      <c r="F58" s="1175"/>
      <c r="G58" s="1175"/>
      <c r="H58" s="1175"/>
      <c r="I58" s="1175"/>
      <c r="J58" s="1175"/>
      <c r="K58" s="1175"/>
      <c r="L58" s="1175"/>
      <c r="M58" s="1188"/>
    </row>
    <row r="59" spans="1:13" ht="15.75" customHeight="1">
      <c r="A59" s="1241"/>
      <c r="B59" s="284" t="s">
        <v>971</v>
      </c>
      <c r="C59" s="1297" t="s">
        <v>60</v>
      </c>
      <c r="D59" s="1175"/>
      <c r="E59" s="1175"/>
      <c r="F59" s="1175"/>
      <c r="G59" s="1175"/>
      <c r="H59" s="1175"/>
      <c r="I59" s="1175"/>
      <c r="J59" s="1175"/>
      <c r="K59" s="1175"/>
      <c r="L59" s="1175"/>
      <c r="M59" s="1188"/>
    </row>
    <row r="60" spans="1:13" ht="15.75" customHeight="1">
      <c r="A60" s="1241"/>
      <c r="B60" s="285" t="s">
        <v>972</v>
      </c>
      <c r="C60" s="1297" t="s">
        <v>377</v>
      </c>
      <c r="D60" s="1175"/>
      <c r="E60" s="1175"/>
      <c r="F60" s="1175"/>
      <c r="G60" s="1175"/>
      <c r="H60" s="1175"/>
      <c r="I60" s="1175"/>
      <c r="J60" s="1175"/>
      <c r="K60" s="1175"/>
      <c r="L60" s="1175"/>
      <c r="M60" s="1188"/>
    </row>
    <row r="61" spans="1:13" ht="15.75" customHeight="1">
      <c r="A61" s="1241"/>
      <c r="B61" s="284" t="s">
        <v>973</v>
      </c>
      <c r="C61" s="1311" t="s">
        <v>380</v>
      </c>
      <c r="D61" s="1175"/>
      <c r="E61" s="1175"/>
      <c r="F61" s="1175"/>
      <c r="G61" s="1175"/>
      <c r="H61" s="1175"/>
      <c r="I61" s="1175"/>
      <c r="J61" s="1175"/>
      <c r="K61" s="1175"/>
      <c r="L61" s="1175"/>
      <c r="M61" s="1188"/>
    </row>
    <row r="62" spans="1:13" ht="15.75" customHeight="1">
      <c r="A62" s="1243"/>
      <c r="B62" s="284" t="s">
        <v>974</v>
      </c>
      <c r="C62" s="1297" t="s">
        <v>975</v>
      </c>
      <c r="D62" s="1175"/>
      <c r="E62" s="1175"/>
      <c r="F62" s="1175"/>
      <c r="G62" s="1175"/>
      <c r="H62" s="1175"/>
      <c r="I62" s="1175"/>
      <c r="J62" s="1175"/>
      <c r="K62" s="1175"/>
      <c r="L62" s="1175"/>
      <c r="M62" s="1188"/>
    </row>
    <row r="63" spans="1:13" ht="15.75" customHeight="1">
      <c r="A63" s="1242" t="s">
        <v>976</v>
      </c>
      <c r="B63" s="286" t="s">
        <v>977</v>
      </c>
      <c r="C63" s="1297" t="s">
        <v>1038</v>
      </c>
      <c r="D63" s="1175"/>
      <c r="E63" s="1175"/>
      <c r="F63" s="1175"/>
      <c r="G63" s="1175"/>
      <c r="H63" s="1175"/>
      <c r="I63" s="1175"/>
      <c r="J63" s="1175"/>
      <c r="K63" s="1175"/>
      <c r="L63" s="1175"/>
      <c r="M63" s="1188"/>
    </row>
    <row r="64" spans="1:13" ht="30" customHeight="1">
      <c r="A64" s="1241"/>
      <c r="B64" s="286" t="s">
        <v>979</v>
      </c>
      <c r="C64" s="1297" t="s">
        <v>980</v>
      </c>
      <c r="D64" s="1175"/>
      <c r="E64" s="1175"/>
      <c r="F64" s="1175"/>
      <c r="G64" s="1175"/>
      <c r="H64" s="1175"/>
      <c r="I64" s="1175"/>
      <c r="J64" s="1175"/>
      <c r="K64" s="1175"/>
      <c r="L64" s="1175"/>
      <c r="M64" s="1188"/>
    </row>
    <row r="65" spans="1:13" ht="30" customHeight="1">
      <c r="A65" s="1241"/>
      <c r="B65" s="287" t="s">
        <v>297</v>
      </c>
      <c r="C65" s="1297" t="s">
        <v>376</v>
      </c>
      <c r="D65" s="1175"/>
      <c r="E65" s="1175"/>
      <c r="F65" s="1175"/>
      <c r="G65" s="1175"/>
      <c r="H65" s="1175"/>
      <c r="I65" s="1175"/>
      <c r="J65" s="1175"/>
      <c r="K65" s="1175"/>
      <c r="L65" s="1175"/>
      <c r="M65" s="1188"/>
    </row>
    <row r="66" spans="1:13" ht="65.25" customHeight="1">
      <c r="A66" s="288" t="s">
        <v>254</v>
      </c>
      <c r="B66" s="289"/>
      <c r="C66" s="1310" t="s">
        <v>1039</v>
      </c>
      <c r="D66" s="1175"/>
      <c r="E66" s="1175"/>
      <c r="F66" s="1175"/>
      <c r="G66" s="1175"/>
      <c r="H66" s="1175"/>
      <c r="I66" s="1175"/>
      <c r="J66" s="1175"/>
      <c r="K66" s="1175"/>
      <c r="L66" s="1175"/>
      <c r="M66" s="1188"/>
    </row>
  </sheetData>
  <mergeCells count="52">
    <mergeCell ref="C64:M64"/>
    <mergeCell ref="C65:M65"/>
    <mergeCell ref="C17:M17"/>
    <mergeCell ref="J30:L30"/>
    <mergeCell ref="C66:M66"/>
    <mergeCell ref="C57:M57"/>
    <mergeCell ref="C58:M58"/>
    <mergeCell ref="C59:M59"/>
    <mergeCell ref="C60:M60"/>
    <mergeCell ref="C61:M61"/>
    <mergeCell ref="C62:M62"/>
    <mergeCell ref="C63:M63"/>
    <mergeCell ref="L43:M43"/>
    <mergeCell ref="C55:M55"/>
    <mergeCell ref="C56:M56"/>
    <mergeCell ref="F47:G47"/>
    <mergeCell ref="A63:A65"/>
    <mergeCell ref="A2:A15"/>
    <mergeCell ref="B14:B15"/>
    <mergeCell ref="B18:B24"/>
    <mergeCell ref="B25:B28"/>
    <mergeCell ref="B32:B34"/>
    <mergeCell ref="B35:B48"/>
    <mergeCell ref="B49:B52"/>
    <mergeCell ref="B8:B10"/>
    <mergeCell ref="E7:G7"/>
    <mergeCell ref="I7:M7"/>
    <mergeCell ref="C6:M6"/>
    <mergeCell ref="A16:A56"/>
    <mergeCell ref="A57:A62"/>
    <mergeCell ref="C16:M16"/>
    <mergeCell ref="C2:M2"/>
    <mergeCell ref="C3:M3"/>
    <mergeCell ref="F4:G4"/>
    <mergeCell ref="I4:M4"/>
    <mergeCell ref="C5:M5"/>
    <mergeCell ref="C13:M13"/>
    <mergeCell ref="C14:D14"/>
    <mergeCell ref="F14:M14"/>
    <mergeCell ref="C15:M15"/>
    <mergeCell ref="C9:G9"/>
    <mergeCell ref="C10:G10"/>
    <mergeCell ref="C11:M11"/>
    <mergeCell ref="C12:M12"/>
    <mergeCell ref="D4:E4"/>
    <mergeCell ref="C7:D7"/>
    <mergeCell ref="C54:M54"/>
    <mergeCell ref="H47:I47"/>
    <mergeCell ref="F50:F51"/>
    <mergeCell ref="G50:J51"/>
    <mergeCell ref="L50:M51"/>
    <mergeCell ref="C53:M53"/>
  </mergeCells>
  <dataValidations count="1">
    <dataValidation type="list" allowBlank="1" showErrorMessage="1" sqref="I7" xr:uid="{00000000-0002-0000-0800-000003000000}">
      <formula1>INDIRECT($C$7)</formula1>
    </dataValidation>
  </dataValidations>
  <hyperlinks>
    <hyperlink ref="B2" location="'Plan de acción'!A1" display="Nombre del indicador" xr:uid="{00000000-0004-0000-0800-000000000000}"/>
    <hyperlink ref="C61" r:id="rId1" xr:uid="{00000000-0004-0000-0800-000001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800-000000000000}">
          <x14:formula1>
            <xm:f>Desplegables!$I$4:$I$18</xm:f>
          </x14:formula1>
          <xm:sqref>C7</xm:sqref>
        </x14:dataValidation>
        <x14:dataValidation type="list" allowBlank="1" showErrorMessage="1" xr:uid="{00000000-0002-0000-0800-000001000000}">
          <x14:formula1>
            <xm:f>Desplegables!$L$24:$L$39</xm:f>
          </x14:formula1>
          <xm:sqref>C14</xm:sqref>
        </x14:dataValidation>
        <x14:dataValidation type="list" allowBlank="1" showErrorMessage="1" xr:uid="{00000000-0002-0000-0800-000002000000}">
          <x14:formula1>
            <xm:f>Desplegables!$B$45:$B$46</xm:f>
          </x14:formula1>
          <xm:sqref>C4</xm:sqref>
        </x14:dataValidation>
        <x14:dataValidation type="list" allowBlank="1" showErrorMessage="1" xr:uid="{00000000-0002-0000-0800-000004000000}">
          <x14:formula1>
            <xm:f>Desplegables!$B$50:$B$52</xm:f>
          </x14:formula1>
          <xm:sqref>G50</xm:sqref>
        </x14:dataValidation>
      </x14:dataValidations>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tabColor rgb="FF0070C0"/>
    <outlinePr summaryBelow="0" summaryRight="0"/>
  </sheetPr>
  <dimension ref="A1:M62"/>
  <sheetViews>
    <sheetView workbookViewId="0"/>
  </sheetViews>
  <sheetFormatPr baseColWidth="10" defaultColWidth="14.42578125" defaultRowHeight="15" customHeight="1"/>
  <cols>
    <col min="1" max="1" width="25.140625" customWidth="1"/>
    <col min="2" max="2" width="39.140625" customWidth="1"/>
    <col min="3" max="13" width="11.42578125" customWidth="1"/>
    <col min="14" max="26" width="10.7109375" customWidth="1"/>
  </cols>
  <sheetData>
    <row r="1" spans="1:13" ht="15.75" customHeight="1">
      <c r="A1" s="228"/>
      <c r="B1" s="229" t="s">
        <v>1865</v>
      </c>
      <c r="C1" s="230"/>
      <c r="D1" s="230"/>
      <c r="E1" s="230"/>
      <c r="F1" s="230"/>
      <c r="G1" s="230"/>
      <c r="H1" s="230"/>
      <c r="I1" s="230"/>
      <c r="J1" s="230"/>
      <c r="K1" s="230"/>
      <c r="L1" s="230"/>
      <c r="M1" s="231"/>
    </row>
    <row r="2" spans="1:13" ht="15.75" customHeight="1">
      <c r="A2" s="1242" t="s">
        <v>890</v>
      </c>
      <c r="B2" s="233" t="s">
        <v>891</v>
      </c>
      <c r="C2" s="1757" t="s">
        <v>872</v>
      </c>
      <c r="D2" s="1367"/>
      <c r="E2" s="1367"/>
      <c r="F2" s="1367"/>
      <c r="G2" s="1367"/>
      <c r="H2" s="1367"/>
      <c r="I2" s="1367"/>
      <c r="J2" s="1367"/>
      <c r="K2" s="1367"/>
      <c r="L2" s="1367"/>
      <c r="M2" s="1368"/>
    </row>
    <row r="3" spans="1:13" ht="30.75" customHeight="1">
      <c r="A3" s="1241"/>
      <c r="B3" s="235" t="s">
        <v>982</v>
      </c>
      <c r="C3" s="1470" t="s">
        <v>1787</v>
      </c>
      <c r="D3" s="1175"/>
      <c r="E3" s="1175"/>
      <c r="F3" s="1175"/>
      <c r="G3" s="1175"/>
      <c r="H3" s="1175"/>
      <c r="I3" s="1175"/>
      <c r="J3" s="1175"/>
      <c r="K3" s="1175"/>
      <c r="L3" s="1175"/>
      <c r="M3" s="1322"/>
    </row>
    <row r="4" spans="1:13" ht="15.75" customHeight="1">
      <c r="A4" s="1241"/>
      <c r="B4" s="236" t="s">
        <v>293</v>
      </c>
      <c r="C4" s="607" t="s">
        <v>93</v>
      </c>
      <c r="D4" s="631"/>
      <c r="E4" s="625"/>
      <c r="F4" s="1394" t="s">
        <v>294</v>
      </c>
      <c r="G4" s="1188"/>
      <c r="H4" s="466">
        <v>29</v>
      </c>
      <c r="I4" s="626"/>
      <c r="J4" s="626"/>
      <c r="K4" s="626"/>
      <c r="L4" s="626"/>
      <c r="M4" s="641"/>
    </row>
    <row r="5" spans="1:13" ht="15.75" customHeight="1">
      <c r="A5" s="1241"/>
      <c r="B5" s="236" t="s">
        <v>898</v>
      </c>
      <c r="C5" s="1270" t="s">
        <v>1867</v>
      </c>
      <c r="D5" s="1175"/>
      <c r="E5" s="1175"/>
      <c r="F5" s="1175"/>
      <c r="G5" s="1175"/>
      <c r="H5" s="1175"/>
      <c r="I5" s="1175"/>
      <c r="J5" s="1175"/>
      <c r="K5" s="1175"/>
      <c r="L5" s="1175"/>
      <c r="M5" s="1322"/>
    </row>
    <row r="6" spans="1:13" ht="15.75" customHeight="1">
      <c r="A6" s="1241"/>
      <c r="B6" s="236" t="s">
        <v>900</v>
      </c>
      <c r="C6" s="1289" t="s">
        <v>1868</v>
      </c>
      <c r="D6" s="1175"/>
      <c r="E6" s="1175"/>
      <c r="F6" s="1175"/>
      <c r="G6" s="1175"/>
      <c r="H6" s="1175"/>
      <c r="I6" s="1175"/>
      <c r="J6" s="1175"/>
      <c r="K6" s="1175"/>
      <c r="L6" s="1175"/>
      <c r="M6" s="1322"/>
    </row>
    <row r="7" spans="1:13" ht="15.75" customHeight="1">
      <c r="A7" s="1241"/>
      <c r="B7" s="235" t="s">
        <v>902</v>
      </c>
      <c r="C7" s="1268"/>
      <c r="D7" s="1175"/>
      <c r="E7" s="448"/>
      <c r="F7" s="448"/>
      <c r="G7" s="449"/>
      <c r="H7" s="450" t="s">
        <v>297</v>
      </c>
      <c r="I7" s="1431" t="s">
        <v>1869</v>
      </c>
      <c r="J7" s="1175"/>
      <c r="K7" s="1175"/>
      <c r="L7" s="1175"/>
      <c r="M7" s="1322"/>
    </row>
    <row r="8" spans="1:13" ht="15.75" customHeight="1">
      <c r="A8" s="1241"/>
      <c r="B8" s="1244" t="s">
        <v>903</v>
      </c>
      <c r="C8" s="451"/>
      <c r="D8" s="246"/>
      <c r="E8" s="246"/>
      <c r="F8" s="246"/>
      <c r="G8" s="246"/>
      <c r="H8" s="246"/>
      <c r="I8" s="246"/>
      <c r="J8" s="246"/>
      <c r="K8" s="246"/>
      <c r="L8" s="452"/>
      <c r="M8" s="453"/>
    </row>
    <row r="9" spans="1:13" ht="15.75" customHeight="1">
      <c r="A9" s="1241"/>
      <c r="B9" s="1245"/>
      <c r="C9" s="1340" t="s">
        <v>1869</v>
      </c>
      <c r="D9" s="1180"/>
      <c r="E9" s="202"/>
      <c r="F9" s="1253"/>
      <c r="G9" s="1180"/>
      <c r="H9" s="202"/>
      <c r="I9" s="1253"/>
      <c r="J9" s="1180"/>
      <c r="K9" s="202"/>
      <c r="L9" s="232"/>
      <c r="M9" s="475"/>
    </row>
    <row r="10" spans="1:13" ht="14.25" customHeight="1">
      <c r="A10" s="1241"/>
      <c r="B10" s="1246"/>
      <c r="C10" s="1340" t="s">
        <v>1058</v>
      </c>
      <c r="D10" s="1180"/>
      <c r="E10" s="249"/>
      <c r="F10" s="1253" t="s">
        <v>1058</v>
      </c>
      <c r="G10" s="1180"/>
      <c r="H10" s="249"/>
      <c r="I10" s="1253" t="s">
        <v>1058</v>
      </c>
      <c r="J10" s="1180"/>
      <c r="K10" s="249"/>
      <c r="L10" s="250"/>
      <c r="M10" s="319"/>
    </row>
    <row r="11" spans="1:13" ht="84.75" customHeight="1">
      <c r="A11" s="1241"/>
      <c r="B11" s="235" t="s">
        <v>905</v>
      </c>
      <c r="C11" s="1289" t="s">
        <v>1887</v>
      </c>
      <c r="D11" s="1175"/>
      <c r="E11" s="1175"/>
      <c r="F11" s="1175"/>
      <c r="G11" s="1175"/>
      <c r="H11" s="1175"/>
      <c r="I11" s="1175"/>
      <c r="J11" s="1175"/>
      <c r="K11" s="1175"/>
      <c r="L11" s="1175"/>
      <c r="M11" s="1322"/>
    </row>
    <row r="12" spans="1:13" ht="73.5" customHeight="1">
      <c r="A12" s="1241"/>
      <c r="B12" s="235" t="s">
        <v>985</v>
      </c>
      <c r="C12" s="1289" t="s">
        <v>1888</v>
      </c>
      <c r="D12" s="1175"/>
      <c r="E12" s="1175"/>
      <c r="F12" s="1175"/>
      <c r="G12" s="1175"/>
      <c r="H12" s="1175"/>
      <c r="I12" s="1175"/>
      <c r="J12" s="1175"/>
      <c r="K12" s="1175"/>
      <c r="L12" s="1175"/>
      <c r="M12" s="1322"/>
    </row>
    <row r="13" spans="1:13" ht="27.75" customHeight="1">
      <c r="A13" s="1241"/>
      <c r="B13" s="235" t="s">
        <v>987</v>
      </c>
      <c r="C13" s="1376" t="s">
        <v>1812</v>
      </c>
      <c r="D13" s="1185"/>
      <c r="E13" s="1185"/>
      <c r="F13" s="1185"/>
      <c r="G13" s="1185"/>
      <c r="H13" s="1185"/>
      <c r="I13" s="1185"/>
      <c r="J13" s="1185"/>
      <c r="K13" s="1185"/>
      <c r="L13" s="1185"/>
      <c r="M13" s="1186"/>
    </row>
    <row r="14" spans="1:13" ht="30" customHeight="1">
      <c r="A14" s="1241"/>
      <c r="B14" s="1244" t="s">
        <v>989</v>
      </c>
      <c r="C14" s="1470" t="s">
        <v>1872</v>
      </c>
      <c r="D14" s="1175"/>
      <c r="E14" s="454" t="s">
        <v>108</v>
      </c>
      <c r="F14" s="1756" t="s">
        <v>875</v>
      </c>
      <c r="G14" s="1175"/>
      <c r="H14" s="1175"/>
      <c r="I14" s="1175"/>
      <c r="J14" s="1175"/>
      <c r="K14" s="1175"/>
      <c r="L14" s="1175"/>
      <c r="M14" s="1322"/>
    </row>
    <row r="15" spans="1:13" ht="15.75" customHeight="1">
      <c r="A15" s="1241"/>
      <c r="B15" s="1245"/>
      <c r="C15" s="1289"/>
      <c r="D15" s="1175"/>
      <c r="E15" s="1175"/>
      <c r="F15" s="1175"/>
      <c r="G15" s="1175"/>
      <c r="H15" s="1175"/>
      <c r="I15" s="1175"/>
      <c r="J15" s="1175"/>
      <c r="K15" s="1175"/>
      <c r="L15" s="1175"/>
      <c r="M15" s="1322"/>
    </row>
    <row r="16" spans="1:13" ht="15.75" customHeight="1">
      <c r="A16" s="1240" t="s">
        <v>238</v>
      </c>
      <c r="B16" s="235" t="s">
        <v>282</v>
      </c>
      <c r="C16" s="1289" t="s">
        <v>876</v>
      </c>
      <c r="D16" s="1175"/>
      <c r="E16" s="1175"/>
      <c r="F16" s="1175"/>
      <c r="G16" s="1175"/>
      <c r="H16" s="1175"/>
      <c r="I16" s="1175"/>
      <c r="J16" s="1175"/>
      <c r="K16" s="1175"/>
      <c r="L16" s="1175"/>
      <c r="M16" s="1322"/>
    </row>
    <row r="17" spans="1:13" ht="15.75" customHeight="1">
      <c r="A17" s="1241"/>
      <c r="B17" s="235" t="s">
        <v>990</v>
      </c>
      <c r="C17" s="1289" t="s">
        <v>1889</v>
      </c>
      <c r="D17" s="1175"/>
      <c r="E17" s="1175"/>
      <c r="F17" s="1175"/>
      <c r="G17" s="1175"/>
      <c r="H17" s="1175"/>
      <c r="I17" s="1175"/>
      <c r="J17" s="1175"/>
      <c r="K17" s="1175"/>
      <c r="L17" s="1175"/>
      <c r="M17" s="1322"/>
    </row>
    <row r="18" spans="1:13" ht="8.25" customHeight="1">
      <c r="A18" s="1241"/>
      <c r="B18" s="1244" t="s">
        <v>908</v>
      </c>
      <c r="C18" s="456"/>
      <c r="D18" s="457"/>
      <c r="E18" s="457"/>
      <c r="F18" s="457"/>
      <c r="G18" s="457"/>
      <c r="H18" s="457"/>
      <c r="I18" s="457"/>
      <c r="J18" s="457"/>
      <c r="K18" s="457"/>
      <c r="L18" s="457"/>
      <c r="M18" s="458"/>
    </row>
    <row r="19" spans="1:13" ht="9" customHeight="1">
      <c r="A19" s="1241"/>
      <c r="B19" s="1245"/>
      <c r="C19" s="459"/>
      <c r="D19" s="460"/>
      <c r="E19" s="461"/>
      <c r="F19" s="460"/>
      <c r="G19" s="461"/>
      <c r="H19" s="460"/>
      <c r="I19" s="461"/>
      <c r="J19" s="460"/>
      <c r="K19" s="461"/>
      <c r="L19" s="461"/>
      <c r="M19" s="462"/>
    </row>
    <row r="20" spans="1:13" ht="15.75" customHeight="1">
      <c r="A20" s="1241"/>
      <c r="B20" s="1245"/>
      <c r="C20" s="463" t="s">
        <v>909</v>
      </c>
      <c r="D20" s="464"/>
      <c r="E20" s="465" t="s">
        <v>910</v>
      </c>
      <c r="F20" s="464"/>
      <c r="G20" s="465" t="s">
        <v>911</v>
      </c>
      <c r="H20" s="464"/>
      <c r="I20" s="465" t="s">
        <v>912</v>
      </c>
      <c r="J20" s="466"/>
      <c r="K20" s="465"/>
      <c r="L20" s="465"/>
      <c r="M20" s="462"/>
    </row>
    <row r="21" spans="1:13" ht="15.75" customHeight="1">
      <c r="A21" s="1241"/>
      <c r="B21" s="1245"/>
      <c r="C21" s="463" t="s">
        <v>913</v>
      </c>
      <c r="D21" s="467"/>
      <c r="E21" s="465" t="s">
        <v>914</v>
      </c>
      <c r="F21" s="468"/>
      <c r="G21" s="465" t="s">
        <v>915</v>
      </c>
      <c r="H21" s="468"/>
      <c r="I21" s="465"/>
      <c r="J21" s="461"/>
      <c r="K21" s="465"/>
      <c r="L21" s="465"/>
      <c r="M21" s="462"/>
    </row>
    <row r="22" spans="1:13" ht="15.75" customHeight="1">
      <c r="A22" s="1241"/>
      <c r="B22" s="1245"/>
      <c r="C22" s="463" t="s">
        <v>916</v>
      </c>
      <c r="D22" s="467"/>
      <c r="E22" s="465" t="s">
        <v>917</v>
      </c>
      <c r="F22" s="467"/>
      <c r="G22" s="465"/>
      <c r="H22" s="461"/>
      <c r="I22" s="465"/>
      <c r="J22" s="461"/>
      <c r="K22" s="465"/>
      <c r="L22" s="465"/>
      <c r="M22" s="462"/>
    </row>
    <row r="23" spans="1:13" ht="15.75" customHeight="1">
      <c r="A23" s="1241"/>
      <c r="B23" s="1245"/>
      <c r="C23" s="463" t="s">
        <v>105</v>
      </c>
      <c r="D23" s="468" t="s">
        <v>918</v>
      </c>
      <c r="E23" s="465" t="s">
        <v>919</v>
      </c>
      <c r="F23" s="249" t="s">
        <v>1890</v>
      </c>
      <c r="G23" s="249"/>
      <c r="H23" s="249"/>
      <c r="I23" s="249"/>
      <c r="J23" s="249"/>
      <c r="K23" s="249"/>
      <c r="L23" s="249"/>
      <c r="M23" s="469"/>
    </row>
    <row r="24" spans="1:13" ht="9.75" customHeight="1">
      <c r="A24" s="1241"/>
      <c r="B24" s="1246"/>
      <c r="C24" s="470"/>
      <c r="D24" s="471"/>
      <c r="E24" s="471"/>
      <c r="F24" s="471"/>
      <c r="G24" s="471"/>
      <c r="H24" s="471"/>
      <c r="I24" s="471"/>
      <c r="J24" s="471"/>
      <c r="K24" s="471"/>
      <c r="L24" s="471"/>
      <c r="M24" s="472"/>
    </row>
    <row r="25" spans="1:13" ht="15.75" customHeight="1">
      <c r="A25" s="1241"/>
      <c r="B25" s="1244" t="s">
        <v>921</v>
      </c>
      <c r="C25" s="473"/>
      <c r="D25" s="457"/>
      <c r="E25" s="457"/>
      <c r="F25" s="457"/>
      <c r="G25" s="457"/>
      <c r="H25" s="457"/>
      <c r="I25" s="457"/>
      <c r="J25" s="457"/>
      <c r="K25" s="457"/>
      <c r="L25" s="452"/>
      <c r="M25" s="453"/>
    </row>
    <row r="26" spans="1:13" ht="15.75" customHeight="1">
      <c r="A26" s="1241"/>
      <c r="B26" s="1245"/>
      <c r="C26" s="463" t="s">
        <v>922</v>
      </c>
      <c r="D26" s="468"/>
      <c r="E26" s="474"/>
      <c r="F26" s="465" t="s">
        <v>923</v>
      </c>
      <c r="G26" s="467"/>
      <c r="H26" s="474"/>
      <c r="I26" s="465" t="s">
        <v>924</v>
      </c>
      <c r="J26" s="467"/>
      <c r="K26" s="474"/>
      <c r="L26" s="232"/>
      <c r="M26" s="475"/>
    </row>
    <row r="27" spans="1:13" ht="15.75" customHeight="1">
      <c r="A27" s="1241"/>
      <c r="B27" s="1245"/>
      <c r="C27" s="463" t="s">
        <v>925</v>
      </c>
      <c r="D27" s="259"/>
      <c r="E27" s="232"/>
      <c r="F27" s="465" t="s">
        <v>926</v>
      </c>
      <c r="G27" s="468" t="s">
        <v>918</v>
      </c>
      <c r="H27" s="232"/>
      <c r="I27" s="210"/>
      <c r="J27" s="232"/>
      <c r="K27" s="202"/>
      <c r="L27" s="232"/>
      <c r="M27" s="475"/>
    </row>
    <row r="28" spans="1:13" ht="15.75" customHeight="1">
      <c r="A28" s="1241"/>
      <c r="B28" s="1246"/>
      <c r="C28" s="476"/>
      <c r="D28" s="460"/>
      <c r="E28" s="460"/>
      <c r="F28" s="460"/>
      <c r="G28" s="460"/>
      <c r="H28" s="460"/>
      <c r="I28" s="460"/>
      <c r="J28" s="460"/>
      <c r="K28" s="460"/>
      <c r="L28" s="250"/>
      <c r="M28" s="319"/>
    </row>
    <row r="29" spans="1:13" ht="15.75" customHeight="1">
      <c r="A29" s="1241"/>
      <c r="B29" s="262" t="s">
        <v>928</v>
      </c>
      <c r="C29" s="477"/>
      <c r="D29" s="478"/>
      <c r="E29" s="478"/>
      <c r="F29" s="478"/>
      <c r="G29" s="478"/>
      <c r="H29" s="478"/>
      <c r="I29" s="478"/>
      <c r="J29" s="478"/>
      <c r="K29" s="478"/>
      <c r="L29" s="478"/>
      <c r="M29" s="479"/>
    </row>
    <row r="30" spans="1:13" ht="15.75" customHeight="1">
      <c r="A30" s="1241"/>
      <c r="B30" s="262"/>
      <c r="C30" s="480" t="s">
        <v>929</v>
      </c>
      <c r="D30" s="481"/>
      <c r="E30" s="474"/>
      <c r="F30" s="482" t="s">
        <v>930</v>
      </c>
      <c r="G30" s="468"/>
      <c r="H30" s="474"/>
      <c r="I30" s="482" t="s">
        <v>931</v>
      </c>
      <c r="J30" s="266"/>
      <c r="K30" s="502"/>
      <c r="L30" s="498"/>
      <c r="M30" s="483"/>
    </row>
    <row r="31" spans="1:13" ht="15.75" customHeight="1">
      <c r="A31" s="1241"/>
      <c r="B31" s="236"/>
      <c r="C31" s="470"/>
      <c r="D31" s="471"/>
      <c r="E31" s="471"/>
      <c r="F31" s="471"/>
      <c r="G31" s="471"/>
      <c r="H31" s="471"/>
      <c r="I31" s="471"/>
      <c r="J31" s="471"/>
      <c r="K31" s="471"/>
      <c r="L31" s="471"/>
      <c r="M31" s="472"/>
    </row>
    <row r="32" spans="1:13" ht="15.75" customHeight="1">
      <c r="A32" s="1241"/>
      <c r="B32" s="1244" t="s">
        <v>933</v>
      </c>
      <c r="C32" s="484"/>
      <c r="D32" s="485"/>
      <c r="E32" s="485"/>
      <c r="F32" s="485"/>
      <c r="G32" s="485"/>
      <c r="H32" s="485"/>
      <c r="I32" s="485"/>
      <c r="J32" s="485"/>
      <c r="K32" s="485"/>
      <c r="L32" s="452"/>
      <c r="M32" s="453"/>
    </row>
    <row r="33" spans="1:13" ht="15.75" customHeight="1">
      <c r="A33" s="1241"/>
      <c r="B33" s="1245"/>
      <c r="C33" s="486" t="s">
        <v>934</v>
      </c>
      <c r="D33" s="487">
        <v>2025</v>
      </c>
      <c r="E33" s="488"/>
      <c r="F33" s="474" t="s">
        <v>935</v>
      </c>
      <c r="G33" s="634" t="s">
        <v>936</v>
      </c>
      <c r="H33" s="488"/>
      <c r="I33" s="482"/>
      <c r="J33" s="488"/>
      <c r="K33" s="488"/>
      <c r="L33" s="232"/>
      <c r="M33" s="475"/>
    </row>
    <row r="34" spans="1:13" ht="15.75" customHeight="1">
      <c r="A34" s="1241"/>
      <c r="B34" s="1246"/>
      <c r="C34" s="470"/>
      <c r="D34" s="490"/>
      <c r="E34" s="491"/>
      <c r="F34" s="471"/>
      <c r="G34" s="491"/>
      <c r="H34" s="491"/>
      <c r="I34" s="492"/>
      <c r="J34" s="491"/>
      <c r="K34" s="491"/>
      <c r="L34" s="250"/>
      <c r="M34" s="319"/>
    </row>
    <row r="35" spans="1:13" ht="15.75" customHeight="1">
      <c r="A35" s="1241"/>
      <c r="B35" s="1244" t="s">
        <v>937</v>
      </c>
      <c r="C35" s="493"/>
      <c r="D35" s="494"/>
      <c r="E35" s="494"/>
      <c r="F35" s="494"/>
      <c r="G35" s="494"/>
      <c r="H35" s="494"/>
      <c r="I35" s="494"/>
      <c r="J35" s="494"/>
      <c r="K35" s="494"/>
      <c r="L35" s="494"/>
      <c r="M35" s="495"/>
    </row>
    <row r="36" spans="1:13" ht="15.75" customHeight="1">
      <c r="A36" s="1241"/>
      <c r="B36" s="1245"/>
      <c r="C36" s="463"/>
      <c r="D36" s="474" t="s">
        <v>938</v>
      </c>
      <c r="E36" s="474"/>
      <c r="F36" s="474" t="s">
        <v>939</v>
      </c>
      <c r="G36" s="474"/>
      <c r="H36" s="202" t="s">
        <v>940</v>
      </c>
      <c r="I36" s="202"/>
      <c r="J36" s="202" t="s">
        <v>941</v>
      </c>
      <c r="K36" s="474"/>
      <c r="L36" s="474" t="s">
        <v>942</v>
      </c>
      <c r="M36" s="496"/>
    </row>
    <row r="37" spans="1:13" ht="15.75" customHeight="1">
      <c r="A37" s="1241"/>
      <c r="B37" s="1245"/>
      <c r="C37" s="463"/>
      <c r="D37" s="266"/>
      <c r="E37" s="498">
        <v>2024</v>
      </c>
      <c r="F37" s="266">
        <v>8</v>
      </c>
      <c r="G37" s="498">
        <v>2025</v>
      </c>
      <c r="H37" s="266">
        <v>8</v>
      </c>
      <c r="I37" s="498">
        <v>2026</v>
      </c>
      <c r="J37" s="266">
        <v>8</v>
      </c>
      <c r="K37" s="498">
        <v>2027</v>
      </c>
      <c r="L37" s="266">
        <v>8</v>
      </c>
      <c r="M37" s="499">
        <v>2028</v>
      </c>
    </row>
    <row r="38" spans="1:13" ht="15.75" customHeight="1">
      <c r="A38" s="1241"/>
      <c r="B38" s="1245"/>
      <c r="C38" s="463"/>
      <c r="D38" s="474" t="s">
        <v>943</v>
      </c>
      <c r="E38" s="474"/>
      <c r="F38" s="474" t="s">
        <v>944</v>
      </c>
      <c r="G38" s="474"/>
      <c r="H38" s="202" t="s">
        <v>945</v>
      </c>
      <c r="I38" s="202"/>
      <c r="J38" s="202" t="s">
        <v>946</v>
      </c>
      <c r="K38" s="474"/>
      <c r="L38" s="474" t="s">
        <v>947</v>
      </c>
      <c r="M38" s="462"/>
    </row>
    <row r="39" spans="1:13" ht="15.75" customHeight="1">
      <c r="A39" s="1241"/>
      <c r="B39" s="1245"/>
      <c r="C39" s="463"/>
      <c r="D39" s="266">
        <v>8</v>
      </c>
      <c r="E39" s="498">
        <v>2029</v>
      </c>
      <c r="F39" s="266">
        <v>8</v>
      </c>
      <c r="G39" s="498">
        <v>2030</v>
      </c>
      <c r="H39" s="266">
        <v>8</v>
      </c>
      <c r="I39" s="498">
        <v>2031</v>
      </c>
      <c r="J39" s="266">
        <v>8</v>
      </c>
      <c r="K39" s="498">
        <v>2032</v>
      </c>
      <c r="L39" s="266">
        <v>8</v>
      </c>
      <c r="M39" s="499">
        <v>2033</v>
      </c>
    </row>
    <row r="40" spans="1:13" ht="15.75" customHeight="1">
      <c r="A40" s="1241"/>
      <c r="B40" s="1245"/>
      <c r="C40" s="463"/>
      <c r="D40" s="474" t="s">
        <v>948</v>
      </c>
      <c r="E40" s="474"/>
      <c r="F40" s="474" t="s">
        <v>949</v>
      </c>
      <c r="G40" s="474"/>
      <c r="H40" s="202" t="s">
        <v>950</v>
      </c>
      <c r="I40" s="202"/>
      <c r="J40" s="202" t="s">
        <v>951</v>
      </c>
      <c r="K40" s="474"/>
      <c r="L40" s="474" t="s">
        <v>952</v>
      </c>
      <c r="M40" s="462"/>
    </row>
    <row r="41" spans="1:13" ht="15.75" customHeight="1">
      <c r="A41" s="1241"/>
      <c r="B41" s="1245"/>
      <c r="C41" s="463"/>
      <c r="D41" s="266">
        <v>8</v>
      </c>
      <c r="E41" s="498">
        <v>2034</v>
      </c>
      <c r="F41" s="266">
        <v>8</v>
      </c>
      <c r="G41" s="498">
        <v>2035</v>
      </c>
      <c r="H41" s="266">
        <v>8</v>
      </c>
      <c r="I41" s="498">
        <v>2036</v>
      </c>
      <c r="J41" s="266">
        <v>8</v>
      </c>
      <c r="K41" s="498">
        <v>2037</v>
      </c>
      <c r="L41" s="266">
        <v>8</v>
      </c>
      <c r="M41" s="499">
        <v>2038</v>
      </c>
    </row>
    <row r="42" spans="1:13" ht="15.75" customHeight="1">
      <c r="A42" s="1241"/>
      <c r="B42" s="1245"/>
      <c r="C42" s="463"/>
      <c r="D42" s="502" t="s">
        <v>953</v>
      </c>
      <c r="E42" s="502"/>
      <c r="F42" s="502" t="s">
        <v>954</v>
      </c>
      <c r="G42" s="502"/>
      <c r="H42" s="627" t="s">
        <v>957</v>
      </c>
      <c r="I42" s="502"/>
      <c r="J42" s="636"/>
      <c r="K42" s="478"/>
      <c r="L42" s="636"/>
      <c r="M42" s="479"/>
    </row>
    <row r="43" spans="1:13" ht="15.75" customHeight="1">
      <c r="A43" s="1241"/>
      <c r="B43" s="1245"/>
      <c r="C43" s="463"/>
      <c r="D43" s="266">
        <v>8</v>
      </c>
      <c r="E43" s="498">
        <v>2039</v>
      </c>
      <c r="F43" s="266">
        <v>8</v>
      </c>
      <c r="G43" s="498">
        <v>2040</v>
      </c>
      <c r="H43" s="266">
        <f>+H37+J37+L37+D37+D39+L39+F37+J39+H39+F39+F41+H41+J41+L41+D41+F43+D43</f>
        <v>128</v>
      </c>
      <c r="I43" s="553"/>
      <c r="J43" s="279"/>
      <c r="K43" s="474"/>
      <c r="L43" s="279"/>
      <c r="M43" s="483"/>
    </row>
    <row r="44" spans="1:13" ht="15.75" customHeight="1">
      <c r="A44" s="1241"/>
      <c r="B44" s="1245"/>
      <c r="C44" s="504"/>
      <c r="D44" s="627"/>
      <c r="E44" s="502"/>
      <c r="F44" s="627"/>
      <c r="G44" s="502"/>
      <c r="H44" s="505"/>
      <c r="I44" s="471"/>
      <c r="J44" s="505"/>
      <c r="K44" s="471"/>
      <c r="L44" s="505"/>
      <c r="M44" s="472"/>
    </row>
    <row r="45" spans="1:13" ht="18" customHeight="1">
      <c r="A45" s="1241"/>
      <c r="B45" s="1244" t="s">
        <v>958</v>
      </c>
      <c r="C45" s="473"/>
      <c r="D45" s="457"/>
      <c r="E45" s="457"/>
      <c r="F45" s="457"/>
      <c r="G45" s="457"/>
      <c r="H45" s="457"/>
      <c r="I45" s="457"/>
      <c r="J45" s="457"/>
      <c r="K45" s="457"/>
      <c r="L45" s="232"/>
      <c r="M45" s="475"/>
    </row>
    <row r="46" spans="1:13" ht="15.75" customHeight="1">
      <c r="A46" s="1241"/>
      <c r="B46" s="1245"/>
      <c r="C46" s="506"/>
      <c r="D46" s="365" t="s">
        <v>93</v>
      </c>
      <c r="E46" s="366" t="s">
        <v>95</v>
      </c>
      <c r="F46" s="1293" t="s">
        <v>959</v>
      </c>
      <c r="G46" s="1266"/>
      <c r="H46" s="1183"/>
      <c r="I46" s="1183"/>
      <c r="J46" s="1234"/>
      <c r="K46" s="507" t="s">
        <v>960</v>
      </c>
      <c r="L46" s="1255"/>
      <c r="M46" s="1237"/>
    </row>
    <row r="47" spans="1:13" ht="15.75" customHeight="1">
      <c r="A47" s="1241"/>
      <c r="B47" s="1245"/>
      <c r="C47" s="506"/>
      <c r="D47" s="260" t="s">
        <v>918</v>
      </c>
      <c r="E47" s="467"/>
      <c r="F47" s="1260"/>
      <c r="G47" s="1235"/>
      <c r="H47" s="1180"/>
      <c r="I47" s="1180"/>
      <c r="J47" s="1181"/>
      <c r="K47" s="232"/>
      <c r="L47" s="1235"/>
      <c r="M47" s="1238"/>
    </row>
    <row r="48" spans="1:13" ht="15.75" customHeight="1">
      <c r="A48" s="1241"/>
      <c r="B48" s="1246"/>
      <c r="C48" s="508"/>
      <c r="D48" s="250"/>
      <c r="E48" s="250"/>
      <c r="F48" s="250"/>
      <c r="G48" s="250"/>
      <c r="H48" s="250"/>
      <c r="I48" s="250"/>
      <c r="J48" s="250"/>
      <c r="K48" s="250"/>
      <c r="L48" s="232"/>
      <c r="M48" s="475"/>
    </row>
    <row r="49" spans="1:13" ht="39.75" customHeight="1">
      <c r="A49" s="1241"/>
      <c r="B49" s="235" t="s">
        <v>961</v>
      </c>
      <c r="C49" s="1289" t="s">
        <v>1891</v>
      </c>
      <c r="D49" s="1175"/>
      <c r="E49" s="1175"/>
      <c r="F49" s="1175"/>
      <c r="G49" s="1175"/>
      <c r="H49" s="1175"/>
      <c r="I49" s="1175"/>
      <c r="J49" s="1175"/>
      <c r="K49" s="1175"/>
      <c r="L49" s="1175"/>
      <c r="M49" s="1322"/>
    </row>
    <row r="50" spans="1:13" ht="40.5" customHeight="1">
      <c r="A50" s="1241"/>
      <c r="B50" s="235" t="s">
        <v>996</v>
      </c>
      <c r="C50" s="1289" t="s">
        <v>1875</v>
      </c>
      <c r="D50" s="1175"/>
      <c r="E50" s="1175"/>
      <c r="F50" s="1175"/>
      <c r="G50" s="1175"/>
      <c r="H50" s="1175"/>
      <c r="I50" s="1175"/>
      <c r="J50" s="1175"/>
      <c r="K50" s="1175"/>
      <c r="L50" s="1175"/>
      <c r="M50" s="1322"/>
    </row>
    <row r="51" spans="1:13" ht="15.75" customHeight="1">
      <c r="A51" s="1241"/>
      <c r="B51" s="235" t="s">
        <v>965</v>
      </c>
      <c r="C51" s="1411">
        <v>30</v>
      </c>
      <c r="D51" s="1175"/>
      <c r="E51" s="1175"/>
      <c r="F51" s="1175"/>
      <c r="G51" s="1175"/>
      <c r="H51" s="1175"/>
      <c r="I51" s="1175"/>
      <c r="J51" s="1175"/>
      <c r="K51" s="1175"/>
      <c r="L51" s="1175"/>
      <c r="M51" s="1322"/>
    </row>
    <row r="52" spans="1:13" ht="15.75" customHeight="1">
      <c r="A52" s="1241"/>
      <c r="B52" s="235" t="s">
        <v>966</v>
      </c>
      <c r="C52" s="1461">
        <v>2022</v>
      </c>
      <c r="D52" s="1180"/>
      <c r="E52" s="1180"/>
      <c r="F52" s="1180"/>
      <c r="G52" s="1180"/>
      <c r="H52" s="1180"/>
      <c r="I52" s="1180"/>
      <c r="J52" s="1180"/>
      <c r="K52" s="1180"/>
      <c r="L52" s="1180"/>
      <c r="M52" s="1238"/>
    </row>
    <row r="53" spans="1:13" ht="15.75" customHeight="1">
      <c r="A53" s="1242" t="s">
        <v>250</v>
      </c>
      <c r="B53" s="284" t="s">
        <v>968</v>
      </c>
      <c r="C53" s="1461" t="s">
        <v>1892</v>
      </c>
      <c r="D53" s="1180"/>
      <c r="E53" s="1180"/>
      <c r="F53" s="1180"/>
      <c r="G53" s="1180"/>
      <c r="H53" s="1180"/>
      <c r="I53" s="1180"/>
      <c r="J53" s="1180"/>
      <c r="K53" s="1180"/>
      <c r="L53" s="1180"/>
      <c r="M53" s="1238"/>
    </row>
    <row r="54" spans="1:13" ht="15.75" customHeight="1">
      <c r="A54" s="1241"/>
      <c r="B54" s="284" t="s">
        <v>969</v>
      </c>
      <c r="C54" s="1461" t="s">
        <v>1877</v>
      </c>
      <c r="D54" s="1180"/>
      <c r="E54" s="1180"/>
      <c r="F54" s="1180"/>
      <c r="G54" s="1180"/>
      <c r="H54" s="1180"/>
      <c r="I54" s="1180"/>
      <c r="J54" s="1180"/>
      <c r="K54" s="1180"/>
      <c r="L54" s="1180"/>
      <c r="M54" s="1238"/>
    </row>
    <row r="55" spans="1:13" ht="15.75" customHeight="1">
      <c r="A55" s="1241"/>
      <c r="B55" s="284" t="s">
        <v>971</v>
      </c>
      <c r="C55" s="1461" t="s">
        <v>1869</v>
      </c>
      <c r="D55" s="1180"/>
      <c r="E55" s="1180"/>
      <c r="F55" s="1180"/>
      <c r="G55" s="1180"/>
      <c r="H55" s="1180"/>
      <c r="I55" s="1180"/>
      <c r="J55" s="1180"/>
      <c r="K55" s="1180"/>
      <c r="L55" s="1180"/>
      <c r="M55" s="1238"/>
    </row>
    <row r="56" spans="1:13" ht="15.75" customHeight="1">
      <c r="A56" s="1241"/>
      <c r="B56" s="285" t="s">
        <v>972</v>
      </c>
      <c r="C56" s="1461" t="s">
        <v>878</v>
      </c>
      <c r="D56" s="1180"/>
      <c r="E56" s="1180"/>
      <c r="F56" s="1180"/>
      <c r="G56" s="1180"/>
      <c r="H56" s="1180"/>
      <c r="I56" s="1180"/>
      <c r="J56" s="1180"/>
      <c r="K56" s="1180"/>
      <c r="L56" s="1180"/>
      <c r="M56" s="1238"/>
    </row>
    <row r="57" spans="1:13" ht="15.75" customHeight="1">
      <c r="A57" s="1241"/>
      <c r="B57" s="284" t="s">
        <v>973</v>
      </c>
      <c r="C57" s="1758" t="s">
        <v>881</v>
      </c>
      <c r="D57" s="1180"/>
      <c r="E57" s="1180"/>
      <c r="F57" s="1180"/>
      <c r="G57" s="1180"/>
      <c r="H57" s="1180"/>
      <c r="I57" s="1180"/>
      <c r="J57" s="1180"/>
      <c r="K57" s="1180"/>
      <c r="L57" s="1180"/>
      <c r="M57" s="1238"/>
    </row>
    <row r="58" spans="1:13" ht="15.75" customHeight="1">
      <c r="A58" s="1243"/>
      <c r="B58" s="284" t="s">
        <v>974</v>
      </c>
      <c r="C58" s="1461" t="s">
        <v>1878</v>
      </c>
      <c r="D58" s="1180"/>
      <c r="E58" s="1180"/>
      <c r="F58" s="1180"/>
      <c r="G58" s="1180"/>
      <c r="H58" s="1180"/>
      <c r="I58" s="1180"/>
      <c r="J58" s="1180"/>
      <c r="K58" s="1180"/>
      <c r="L58" s="1180"/>
      <c r="M58" s="1238"/>
    </row>
    <row r="59" spans="1:13" ht="15.75" customHeight="1">
      <c r="A59" s="1242" t="s">
        <v>976</v>
      </c>
      <c r="B59" s="286" t="s">
        <v>977</v>
      </c>
      <c r="C59" s="1461" t="s">
        <v>1879</v>
      </c>
      <c r="D59" s="1180"/>
      <c r="E59" s="1180"/>
      <c r="F59" s="1180"/>
      <c r="G59" s="1180"/>
      <c r="H59" s="1180"/>
      <c r="I59" s="1180"/>
      <c r="J59" s="1180"/>
      <c r="K59" s="1180"/>
      <c r="L59" s="1180"/>
      <c r="M59" s="1238"/>
    </row>
    <row r="60" spans="1:13" ht="30" customHeight="1">
      <c r="A60" s="1241"/>
      <c r="B60" s="286" t="s">
        <v>979</v>
      </c>
      <c r="C60" s="1461" t="s">
        <v>980</v>
      </c>
      <c r="D60" s="1180"/>
      <c r="E60" s="1180"/>
      <c r="F60" s="1180"/>
      <c r="G60" s="1180"/>
      <c r="H60" s="1180"/>
      <c r="I60" s="1180"/>
      <c r="J60" s="1180"/>
      <c r="K60" s="1180"/>
      <c r="L60" s="1180"/>
      <c r="M60" s="1238"/>
    </row>
    <row r="61" spans="1:13" ht="30" customHeight="1">
      <c r="A61" s="1241"/>
      <c r="B61" s="287" t="s">
        <v>297</v>
      </c>
      <c r="C61" s="1461" t="s">
        <v>1869</v>
      </c>
      <c r="D61" s="1180"/>
      <c r="E61" s="1180"/>
      <c r="F61" s="1180"/>
      <c r="G61" s="1180"/>
      <c r="H61" s="1180"/>
      <c r="I61" s="1180"/>
      <c r="J61" s="1180"/>
      <c r="K61" s="1180"/>
      <c r="L61" s="1180"/>
      <c r="M61" s="1238"/>
    </row>
    <row r="62" spans="1:13" ht="15.75" customHeight="1">
      <c r="A62" s="288" t="s">
        <v>254</v>
      </c>
      <c r="B62" s="289"/>
      <c r="C62" s="1342"/>
      <c r="D62" s="1333"/>
      <c r="E62" s="1333"/>
      <c r="F62" s="1333"/>
      <c r="G62" s="1333"/>
      <c r="H62" s="1333"/>
      <c r="I62" s="1333"/>
      <c r="J62" s="1333"/>
      <c r="K62" s="1333"/>
      <c r="L62" s="1333"/>
      <c r="M62" s="1334"/>
    </row>
  </sheetData>
  <mergeCells count="49">
    <mergeCell ref="C56:M56"/>
    <mergeCell ref="C57:M57"/>
    <mergeCell ref="C51:M51"/>
    <mergeCell ref="C52:M52"/>
    <mergeCell ref="C53:M53"/>
    <mergeCell ref="C54:M54"/>
    <mergeCell ref="C55:M55"/>
    <mergeCell ref="C58:M58"/>
    <mergeCell ref="C59:M59"/>
    <mergeCell ref="C60:M60"/>
    <mergeCell ref="C61:M61"/>
    <mergeCell ref="C62:M62"/>
    <mergeCell ref="F46:F47"/>
    <mergeCell ref="G46:J47"/>
    <mergeCell ref="L46:M47"/>
    <mergeCell ref="C49:M49"/>
    <mergeCell ref="C50:M50"/>
    <mergeCell ref="C15:M15"/>
    <mergeCell ref="C16:M16"/>
    <mergeCell ref="C17:M17"/>
    <mergeCell ref="C2:M2"/>
    <mergeCell ref="C3:M3"/>
    <mergeCell ref="F4:G4"/>
    <mergeCell ref="C5:M5"/>
    <mergeCell ref="C6:M6"/>
    <mergeCell ref="I7:M7"/>
    <mergeCell ref="C13:M13"/>
    <mergeCell ref="F10:G10"/>
    <mergeCell ref="I10:J10"/>
    <mergeCell ref="I9:J9"/>
    <mergeCell ref="C11:M11"/>
    <mergeCell ref="C12:M12"/>
    <mergeCell ref="C14:D14"/>
    <mergeCell ref="F14:M14"/>
    <mergeCell ref="C7:D7"/>
    <mergeCell ref="B8:B10"/>
    <mergeCell ref="C9:D9"/>
    <mergeCell ref="C10:D10"/>
    <mergeCell ref="F9:G9"/>
    <mergeCell ref="A16:A52"/>
    <mergeCell ref="A53:A58"/>
    <mergeCell ref="A59:A61"/>
    <mergeCell ref="A2:A15"/>
    <mergeCell ref="B14:B15"/>
    <mergeCell ref="B18:B24"/>
    <mergeCell ref="B25:B28"/>
    <mergeCell ref="B32:B34"/>
    <mergeCell ref="B35:B44"/>
    <mergeCell ref="B45:B48"/>
  </mergeCells>
  <dataValidations count="2">
    <dataValidation type="list" allowBlank="1" showErrorMessage="1" sqref="C7 G46" xr:uid="{00000000-0002-0000-5900-000000000000}">
      <formula1>#REF!</formula1>
    </dataValidation>
    <dataValidation type="list" allowBlank="1" showErrorMessage="1" sqref="I7" xr:uid="{00000000-0002-0000-5900-000001000000}">
      <formula1>INDIRECT($C$7)</formula1>
    </dataValidation>
  </dataValidations>
  <hyperlinks>
    <hyperlink ref="B2" location="'Plan de acción'!A1" display="Nombre del indicador" xr:uid="{00000000-0004-0000-5900-000000000000}"/>
    <hyperlink ref="C57" r:id="rId1" xr:uid="{00000000-0004-0000-5900-000001000000}"/>
  </hyperlinks>
  <pageMargins left="0.7" right="0.7" top="0.75" bottom="0.75" header="0" footer="0"/>
  <pageSetup orientation="landscape"/>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A15"/>
  <sheetViews>
    <sheetView workbookViewId="0"/>
  </sheetViews>
  <sheetFormatPr baseColWidth="10" defaultColWidth="14.42578125" defaultRowHeight="15" customHeight="1"/>
  <cols>
    <col min="1" max="26" width="10.7109375" customWidth="1"/>
  </cols>
  <sheetData>
    <row r="1" spans="1:1">
      <c r="A1" s="2" t="s">
        <v>202</v>
      </c>
    </row>
    <row r="2" spans="1:1">
      <c r="A2" s="2" t="s">
        <v>331</v>
      </c>
    </row>
    <row r="3" spans="1:1">
      <c r="A3" s="2" t="s">
        <v>534</v>
      </c>
    </row>
    <row r="4" spans="1:1">
      <c r="A4" s="2" t="s">
        <v>665</v>
      </c>
    </row>
    <row r="5" spans="1:1">
      <c r="A5" s="2" t="s">
        <v>763</v>
      </c>
    </row>
    <row r="6" spans="1:1">
      <c r="A6" s="2" t="s">
        <v>808</v>
      </c>
    </row>
    <row r="9" spans="1:1">
      <c r="A9" s="2" t="s">
        <v>1893</v>
      </c>
    </row>
    <row r="10" spans="1:1">
      <c r="A10" s="2" t="s">
        <v>332</v>
      </c>
    </row>
    <row r="11" spans="1:1" ht="18.75" customHeight="1">
      <c r="A11" s="2" t="s">
        <v>433</v>
      </c>
    </row>
    <row r="12" spans="1:1">
      <c r="A12" s="2" t="s">
        <v>535</v>
      </c>
    </row>
    <row r="13" spans="1:1">
      <c r="A13" s="2" t="s">
        <v>666</v>
      </c>
    </row>
    <row r="14" spans="1:1">
      <c r="A14" s="2" t="s">
        <v>764</v>
      </c>
    </row>
    <row r="15" spans="1:1">
      <c r="A15" s="2" t="s">
        <v>809</v>
      </c>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91</vt:i4>
      </vt:variant>
      <vt:variant>
        <vt:lpstr>Rangos con nombre</vt:lpstr>
      </vt:variant>
      <vt:variant>
        <vt:i4>15</vt:i4>
      </vt:variant>
    </vt:vector>
  </HeadingPairs>
  <TitlesOfParts>
    <vt:vector size="106" baseType="lpstr">
      <vt:lpstr>Desplegables</vt:lpstr>
      <vt:lpstr>Instructivo Plan de Acción</vt:lpstr>
      <vt:lpstr> Instructivo ficha técnica</vt:lpstr>
      <vt:lpstr>Plan de acción</vt:lpstr>
      <vt:lpstr>1.1 Ficha resultado Lectura ple</vt:lpstr>
      <vt:lpstr>1.1.1. Bibliotecarios formados</vt:lpstr>
      <vt:lpstr>1.1.2. Estímulos bibliotecarios</vt:lpstr>
      <vt:lpstr>1.1.3. Posgradual</vt:lpstr>
      <vt:lpstr>1.1.4. Escuela de Lectores</vt:lpstr>
      <vt:lpstr>1.1.5. Cuali agentes infancia</vt:lpstr>
      <vt:lpstr>1.1.6. Alfabetización</vt:lpstr>
      <vt:lpstr>1.1.7. Acompañamiento Pedagógic</vt:lpstr>
      <vt:lpstr>1.1.8. Competencias comunicativ</vt:lpstr>
      <vt:lpstr>1.1.9. Formación infancia</vt:lpstr>
      <vt:lpstr>1.1.10. Sistema de Cuidado</vt:lpstr>
      <vt:lpstr>1.2 Ficha resultado apropiación</vt:lpstr>
      <vt:lpstr>1.2.1. Fomento gestión cultural</vt:lpstr>
      <vt:lpstr>1.2.2. Beca Investigación</vt:lpstr>
      <vt:lpstr>1.2.3. Apropiación CTI</vt:lpstr>
      <vt:lpstr>1.2.4. Red Semilleros</vt:lpstr>
      <vt:lpstr>1.2.5. Semillero Dllo Humano</vt:lpstr>
      <vt:lpstr>1.2.6. Investigaciones diferenc</vt:lpstr>
      <vt:lpstr>1.2.7. Investigaciones Oralidad</vt:lpstr>
      <vt:lpstr>1.2.8. Encuesta Bienal</vt:lpstr>
      <vt:lpstr>1.2.9. Ciclos de Socialización</vt:lpstr>
      <vt:lpstr>1.2.10. Observatorio</vt:lpstr>
      <vt:lpstr>1.2.11 Banco Georreferenciado</vt:lpstr>
      <vt:lpstr>1.2.12. Plataforma Interoperabl</vt:lpstr>
      <vt:lpstr>1.2.13. SINBAD</vt:lpstr>
      <vt:lpstr>1.2.14. Evaluaciones</vt:lpstr>
      <vt:lpstr>1.2.15. Valor Agregado</vt:lpstr>
      <vt:lpstr>1.2.16. Acceso Mujeres</vt:lpstr>
      <vt:lpstr>2.1. Ficha Resultado Asistencia</vt:lpstr>
      <vt:lpstr>2.1.1. Servicios Bibliotecas Es</vt:lpstr>
      <vt:lpstr>2.1.2. Diseño Universal</vt:lpstr>
      <vt:lpstr>2.1.3. Atención diferenciada</vt:lpstr>
      <vt:lpstr>2.1.4. Colección Diversa</vt:lpstr>
      <vt:lpstr>2.1.5. Salas Ideas</vt:lpstr>
      <vt:lpstr>2.1.6. Tejido Social</vt:lpstr>
      <vt:lpstr>2.1.7. Promoción Distritos Crea</vt:lpstr>
      <vt:lpstr>2.1.8. CE Medio Ambiente</vt:lpstr>
      <vt:lpstr>2.1.9. Promo Centro</vt:lpstr>
      <vt:lpstr>2.1.10. Acciones territoriales </vt:lpstr>
      <vt:lpstr>2.1.11. Promo LAV</vt:lpstr>
      <vt:lpstr>2.1.12. Circulación Comunidad E</vt:lpstr>
      <vt:lpstr>2.1.13. Estrategia Comunicación</vt:lpstr>
      <vt:lpstr>2.1.14. Instancias</vt:lpstr>
      <vt:lpstr>2.1.15. HC</vt:lpstr>
      <vt:lpstr>3.1 Ficha resultado Apropiación</vt:lpstr>
      <vt:lpstr>3.1.1. Patrimonio Local</vt:lpstr>
      <vt:lpstr>3.1.2. Colección Suficiente</vt:lpstr>
      <vt:lpstr>3.1.3. Colección escolar</vt:lpstr>
      <vt:lpstr>3.1.4. Acompañamiento a bibliot</vt:lpstr>
      <vt:lpstr>3.1.5. Actualización Espacios</vt:lpstr>
      <vt:lpstr>3.1.6. Desarrollo Edilicia</vt:lpstr>
      <vt:lpstr>3.1.7. Oraloteca</vt:lpstr>
      <vt:lpstr>3.1.8. Articulación Espacios</vt:lpstr>
      <vt:lpstr>3.1.9. Territorios Lectores</vt:lpstr>
      <vt:lpstr>3.1.10. Bibliotecas turísticas</vt:lpstr>
      <vt:lpstr>3.1.11. BDB</vt:lpstr>
      <vt:lpstr>3.1.12. Fortalecimiento Bibliot</vt:lpstr>
      <vt:lpstr>3.1.13. Bibliotecas Personales</vt:lpstr>
      <vt:lpstr>3.1.14. Mediadores con gestión </vt:lpstr>
      <vt:lpstr>3.1.15. Sistema Distrital</vt:lpstr>
      <vt:lpstr>3.1.16. Publicación LAV</vt:lpstr>
      <vt:lpstr>3.1.17. Red Bibliotecas Escolar</vt:lpstr>
      <vt:lpstr>3.1.18. Producto Turístico</vt:lpstr>
      <vt:lpstr>3.1.19. BDB nuevo</vt:lpstr>
      <vt:lpstr>4.1. Ficha de Resultado Consecu</vt:lpstr>
      <vt:lpstr>4.1.1. Fortalecimiento agentes</vt:lpstr>
      <vt:lpstr>4.1.2. Fortalecimiento editoria</vt:lpstr>
      <vt:lpstr>4.1.3. Escrituras Bogotá</vt:lpstr>
      <vt:lpstr>4.1.4. Impacto ambiental sector</vt:lpstr>
      <vt:lpstr>4.1.5. FILBO</vt:lpstr>
      <vt:lpstr>4.1.6. Programación Librerías</vt:lpstr>
      <vt:lpstr>4.1.7. La Vuelta</vt:lpstr>
      <vt:lpstr>4.1.8. Comités de selección</vt:lpstr>
      <vt:lpstr>4.1.9. Estímulo Ambiental</vt:lpstr>
      <vt:lpstr>5.1 Ficha resultado barreras de</vt:lpstr>
      <vt:lpstr>5.1.1. Biblioteca Cárcel</vt:lpstr>
      <vt:lpstr>5.1.2. Afiliación</vt:lpstr>
      <vt:lpstr>5.1.3. Bibliotecas 24 7</vt:lpstr>
      <vt:lpstr>5.1.4. Discriminación</vt:lpstr>
      <vt:lpstr>5.1.5. Oportunidades laborales</vt:lpstr>
      <vt:lpstr>5.1.6. Nutrición LEO</vt:lpstr>
      <vt:lpstr>5.1.7. Protocolo violencias</vt:lpstr>
      <vt:lpstr>5.1.8. Trabajo infantil</vt:lpstr>
      <vt:lpstr>5.1.9. Educación Derechos Orali</vt:lpstr>
      <vt:lpstr>5.1.10. Derechos Enfoques</vt:lpstr>
      <vt:lpstr>5.1.11. Derechos y oralidad</vt:lpstr>
      <vt:lpstr>Listas</vt:lpstr>
      <vt:lpstr>Acciónporelclima</vt:lpstr>
      <vt:lpstr>Agualimpiaysaneamiento</vt:lpstr>
      <vt:lpstr>Ambiente</vt:lpstr>
      <vt:lpstr>ANUALIZACIÓN</vt:lpstr>
      <vt:lpstr>Ciudadesycomunidadessostenibles</vt:lpstr>
      <vt:lpstr>CulturaRecreaciónyDeporte</vt:lpstr>
      <vt:lpstr>DesarrolloEconómicoIndustriayTurismo</vt:lpstr>
      <vt:lpstr>Educación</vt:lpstr>
      <vt:lpstr>Educacióndecalidad</vt:lpstr>
      <vt:lpstr>Energíaasequibleynocontaminante</vt:lpstr>
      <vt:lpstr>ENFOQUE</vt:lpstr>
      <vt:lpstr>Findelapobreza</vt:lpstr>
      <vt:lpstr>GestiónJurídica</vt:lpstr>
      <vt:lpstr>GestiónPública</vt:lpstr>
      <vt:lpstr>Gobierno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 Alarcón</dc:creator>
  <cp:lastModifiedBy>Luisa Fernanda Diaz Moreno</cp:lastModifiedBy>
  <dcterms:created xsi:type="dcterms:W3CDTF">2017-05-26T20:37:49Z</dcterms:created>
  <dcterms:modified xsi:type="dcterms:W3CDTF">2025-08-12T12:59:23Z</dcterms:modified>
</cp:coreProperties>
</file>