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G:\Mi unidad\SCRD\2024\PES\"/>
    </mc:Choice>
  </mc:AlternateContent>
  <xr:revisionPtr revIDLastSave="0" documentId="13_ncr:1_{AF73877A-CDDA-4199-BCA5-96282B554CFF}" xr6:coauthVersionLast="47" xr6:coauthVersionMax="47" xr10:uidLastSave="{00000000-0000-0000-0000-000000000000}"/>
  <bookViews>
    <workbookView xWindow="-108" yWindow="-108" windowWidth="23256" windowHeight="12456" tabRatio="778" xr2:uid="{5732F1B0-E34F-458C-8A8A-3F2893752D30}"/>
  </bookViews>
  <sheets>
    <sheet name="MENÚ" sheetId="15" r:id="rId1"/>
    <sheet name="PES 2024" sheetId="3" r:id="rId2"/>
    <sheet name="CONSOLIDADO 2020-2024" sheetId="25" r:id="rId3"/>
    <sheet name="IND 1" sheetId="4" r:id="rId4"/>
    <sheet name="IND 2" sheetId="5" r:id="rId5"/>
    <sheet name="IND 3" sheetId="6" r:id="rId6"/>
    <sheet name="IND 4" sheetId="7" r:id="rId7"/>
    <sheet name="IND 5" sheetId="8" r:id="rId8"/>
    <sheet name="IND 6" sheetId="9" r:id="rId9"/>
    <sheet name="IND 7" sheetId="10" r:id="rId10"/>
    <sheet name="IND 1 SEGUIMIENTO" sheetId="18" r:id="rId11"/>
    <sheet name="IND 2 SEGUIMIENTO1" sheetId="28" r:id="rId12"/>
    <sheet name="IND 2 SEGUIMIENTO" sheetId="27" r:id="rId13"/>
    <sheet name="IND 3 SEGUIMIENTO" sheetId="20" r:id="rId14"/>
    <sheet name="IND 4 SEGUIMIENTO" sheetId="21" r:id="rId15"/>
    <sheet name="IND 5 SEGUIMIENTO" sheetId="16" r:id="rId16"/>
    <sheet name="IND 6 SEGUIMIENTO" sheetId="13" r:id="rId17"/>
    <sheet name="IND 7 SEGUIMIENTO" sheetId="14" r:id="rId18"/>
    <sheet name="PES 2020-2022" sheetId="22" state="hidden" r:id="rId19"/>
    <sheet name="PES 2023" sheetId="23" state="hidden" r:id="rId20"/>
  </sheets>
  <externalReferences>
    <externalReference r:id="rId21"/>
    <externalReference r:id="rId22"/>
    <externalReference r:id="rId23"/>
  </externalReferences>
  <definedNames>
    <definedName name="Anualiza_LB" localSheetId="10">+_xlfn.LAMBDA(_xlpm.Anio_Calculo,_xlpm.Anio_Reporte,_xlpm.LB,_xlpm.CORTE,IF(_xlpm.Anio_Reporte=_xlpm.Anio_Calculo,_xlpm.LB*(RIGHT(_xlpm.CORTE,1)/4),_xlpm.LB))</definedName>
    <definedName name="Anualiza_LB" localSheetId="11">+_xlfn.LAMBDA(_xlpm.Anio_Calculo,_xlpm.Anio_Reporte,_xlpm.LB,_xlpm.CORTE,IF(_xlpm.Anio_Reporte=_xlpm.Anio_Calculo,_xlpm.LB*(RIGHT(_xlpm.CORTE,1)/4),_xlpm.LB))</definedName>
    <definedName name="Anualiza_LB" localSheetId="14">+_xlfn.LAMBDA(_xlpm.Anio_Calculo,_xlpm.Anio_Reporte,_xlpm.LB,_xlpm.CORTE,IF(_xlpm.Anio_Reporte=_xlpm.Anio_Calculo,_xlpm.LB*(RIGHT(_xlpm.CORTE,1)/4),_xlpm.LB))</definedName>
    <definedName name="Anualiza_LB" localSheetId="0">+_xlfn.LAMBDA(_xlpm.Anio_Calculo,_xlpm.Anio_Reporte,_xlpm.LB,_xlpm.CORTE,IF(_xlpm.Anio_Reporte=_xlpm.Anio_Calculo,_xlpm.LB*(RIGHT(_xlpm.CORTE,1)/4),_xlpm.LB))</definedName>
    <definedName name="Anualiza_LB" localSheetId="19">+_xlfn.LAMBDA(_xlpm.Anio_Calculo,_xlpm.Anio_Reporte,_xlpm.LB,_xlpm.CORTE,IF(_xlpm.Anio_Reporte=_xlpm.Anio_Calculo,_xlpm.LB*(RIGHT(_xlpm.CORTE,1)/4),_xlpm.LB))</definedName>
    <definedName name="Anualiza_LB">+_xlfn.LAMBDA(_xlpm.Anio_Calculo,_xlpm.Anio_Reporte,_xlpm.LB,_xlpm.CORTE,IF(_xlpm.Anio_Reporte=_xlpm.Anio_Calculo,_xlpm.LB*(RIGHT(_xlpm.CORTE,1)/4),_xlpm.LB))</definedName>
    <definedName name="_xlnm.Print_Area" localSheetId="3">'IND 1'!$A$1:$L$29</definedName>
    <definedName name="_xlnm.Print_Area" localSheetId="4">'IND 2'!$A$1:$L$29</definedName>
    <definedName name="_xlnm.Print_Area" localSheetId="5">'IND 3'!$A$1:$L$29</definedName>
    <definedName name="_xlnm.Print_Area" localSheetId="6">'IND 4'!$A$1:$L$29</definedName>
    <definedName name="_xlnm.Print_Area" localSheetId="7">'IND 5'!$A$1:$L$29</definedName>
    <definedName name="_xlnm.Print_Area" localSheetId="8">'IND 6'!$A$1:$L$29</definedName>
    <definedName name="_xlnm.Print_Area" localSheetId="9">'IND 7'!$A$1:$L$29</definedName>
    <definedName name="ListaDEPENDENCIAS" localSheetId="4">#REF!</definedName>
    <definedName name="ListaDEPENDENCIAS" localSheetId="5">#REF!</definedName>
    <definedName name="ListaDEPENDENCIAS" localSheetId="6">#REF!</definedName>
    <definedName name="ListaDEPENDENCIAS" localSheetId="7">#REF!</definedName>
    <definedName name="ListaDEPENDENCIAS" localSheetId="8">#REF!</definedName>
    <definedName name="ListaDEPENDENCIAS" localSheetId="9">#REF!</definedName>
    <definedName name="ListaDEPENDENCIAS" localSheetId="19">[1]Datos!$A$1:$A$28</definedName>
    <definedName name="ListaDEPENDENCIAS">#REF!</definedName>
    <definedName name="ListaDESEMPEÑO" localSheetId="4">#REF!</definedName>
    <definedName name="ListaDESEMPEÑO" localSheetId="5">#REF!</definedName>
    <definedName name="ListaDESEMPEÑO" localSheetId="6">#REF!</definedName>
    <definedName name="ListaDESEMPEÑO" localSheetId="7">#REF!</definedName>
    <definedName name="ListaDESEMPEÑO" localSheetId="8">#REF!</definedName>
    <definedName name="ListaDESEMPEÑO" localSheetId="9">#REF!</definedName>
    <definedName name="ListaDESEMPEÑO" localSheetId="19">[1]Datos!$A$85:$A$87</definedName>
    <definedName name="ListaDESEMPEÑO">#REF!</definedName>
    <definedName name="ListaDETALLES" localSheetId="3">#REF!</definedName>
    <definedName name="ListaDETALLES" localSheetId="4">#REF!</definedName>
    <definedName name="ListaDETALLES" localSheetId="5">#REF!</definedName>
    <definedName name="ListaDETALLES" localSheetId="6">#REF!</definedName>
    <definedName name="ListaDETALLES" localSheetId="7">#REF!</definedName>
    <definedName name="ListaDETALLES" localSheetId="8">#REF!</definedName>
    <definedName name="ListaDETALLES" localSheetId="19">[2]Datos!$A$79:$A$80</definedName>
    <definedName name="ListaDETALLES">#REF!</definedName>
    <definedName name="ListaMETODODERECOLECCIÓN" localSheetId="4">#REF!</definedName>
    <definedName name="ListaMETODODERECOLECCIÓN" localSheetId="5">#REF!</definedName>
    <definedName name="ListaMETODODERECOLECCIÓN" localSheetId="6">#REF!</definedName>
    <definedName name="ListaMETODODERECOLECCIÓN" localSheetId="7">#REF!</definedName>
    <definedName name="ListaMETODODERECOLECCIÓN" localSheetId="8">#REF!</definedName>
    <definedName name="ListaMETODODERECOLECCIÓN" localSheetId="9">#REF!</definedName>
    <definedName name="ListaMETODODERECOLECCIÓN" localSheetId="19">[1]Datos!$A$114:$A$122</definedName>
    <definedName name="ListaMETODODERECOLECCIÓN">#REF!</definedName>
    <definedName name="ListaPERIODOS" localSheetId="4">#REF!</definedName>
    <definedName name="ListaPERIODOS" localSheetId="5">#REF!</definedName>
    <definedName name="ListaPERIODOS" localSheetId="6">#REF!</definedName>
    <definedName name="ListaPERIODOS" localSheetId="7">#REF!</definedName>
    <definedName name="ListaPERIODOS" localSheetId="8">#REF!</definedName>
    <definedName name="ListaPERIODOS" localSheetId="9">#REF!</definedName>
    <definedName name="ListaPERIODOS" localSheetId="19">[1]Datos!$A$46:$A$50</definedName>
    <definedName name="ListaPERIODOS">#REF!</definedName>
    <definedName name="ListaRESULTADO" localSheetId="4">#REF!</definedName>
    <definedName name="ListaRESULTADO" localSheetId="5">#REF!</definedName>
    <definedName name="ListaRESULTADO" localSheetId="6">#REF!</definedName>
    <definedName name="ListaRESULTADO" localSheetId="7">#REF!</definedName>
    <definedName name="ListaRESULTADO" localSheetId="8">#REF!</definedName>
    <definedName name="ListaRESULTADO" localSheetId="9">#REF!</definedName>
    <definedName name="ListaRESULTADO" localSheetId="19">[1]Datos!$A$89:$A$91</definedName>
    <definedName name="ListaRESULTADO">#REF!</definedName>
    <definedName name="ListaTIPO" localSheetId="3">#REF!</definedName>
    <definedName name="ListaTIPO" localSheetId="4">#REF!</definedName>
    <definedName name="ListaTIPO" localSheetId="5">#REF!</definedName>
    <definedName name="ListaTIPO" localSheetId="6">#REF!</definedName>
    <definedName name="ListaTIPO" localSheetId="7">#REF!</definedName>
    <definedName name="ListaTIPO" localSheetId="8">#REF!</definedName>
    <definedName name="ListaTIPO" localSheetId="19">[2]Datos!$A$75:$A$77</definedName>
    <definedName name="ListaTIPO">#REF!</definedName>
    <definedName name="ListaYEARS" localSheetId="4">#REF!</definedName>
    <definedName name="ListaYEARS" localSheetId="5">#REF!</definedName>
    <definedName name="ListaYEARS" localSheetId="6">#REF!</definedName>
    <definedName name="ListaYEARS" localSheetId="7">#REF!</definedName>
    <definedName name="ListaYEARS" localSheetId="8">#REF!</definedName>
    <definedName name="ListaYEARS" localSheetId="9">#REF!</definedName>
    <definedName name="ListaYEARS" localSheetId="19">[1]Datos!$A$124:$A$134</definedName>
    <definedName name="ListaYEARS">#REF!</definedName>
    <definedName name="Z_FB99E436_955D_4450_859A_C995D7D18F2B_.wvu.FilterData" localSheetId="11" hidden="1">'IND 2 SEGUIMIENTO1'!$A$3:$J$468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3" l="1"/>
  <c r="Q7" i="3"/>
  <c r="Q6" i="3"/>
  <c r="Q4" i="3"/>
  <c r="Q2" i="3"/>
  <c r="E7" i="27" l="1"/>
  <c r="E8" i="27"/>
  <c r="E9" i="27"/>
  <c r="E10" i="27"/>
  <c r="E11" i="27"/>
  <c r="E12" i="27"/>
  <c r="E13" i="27"/>
  <c r="E14" i="27"/>
  <c r="E15" i="27"/>
  <c r="E16" i="27"/>
  <c r="E17" i="27"/>
  <c r="E18" i="27"/>
  <c r="E19" i="27"/>
  <c r="E20" i="27"/>
  <c r="E21" i="27"/>
  <c r="E22" i="27"/>
  <c r="E23" i="27"/>
  <c r="E24" i="27"/>
  <c r="E25" i="27"/>
  <c r="E26" i="27"/>
  <c r="E27" i="27"/>
  <c r="E28" i="27"/>
  <c r="E29" i="27"/>
  <c r="E30" i="27"/>
  <c r="E31" i="27"/>
  <c r="E6" i="27"/>
  <c r="C7" i="27"/>
  <c r="D7" i="27"/>
  <c r="C8" i="27"/>
  <c r="D8" i="27"/>
  <c r="C9" i="27"/>
  <c r="D9" i="27"/>
  <c r="C10" i="27"/>
  <c r="D10" i="27"/>
  <c r="C11" i="27"/>
  <c r="D11" i="27"/>
  <c r="C12" i="27"/>
  <c r="D12" i="27"/>
  <c r="C13" i="27"/>
  <c r="D13" i="27"/>
  <c r="C14" i="27"/>
  <c r="D14" i="27"/>
  <c r="C15" i="27"/>
  <c r="D15" i="27"/>
  <c r="C16" i="27"/>
  <c r="D16" i="27"/>
  <c r="C17" i="27"/>
  <c r="D17" i="27"/>
  <c r="C18" i="27"/>
  <c r="D18" i="27"/>
  <c r="C19" i="27"/>
  <c r="D19" i="27"/>
  <c r="C20" i="27"/>
  <c r="D20" i="27"/>
  <c r="C21" i="27"/>
  <c r="D21" i="27"/>
  <c r="C22" i="27"/>
  <c r="D22" i="27"/>
  <c r="C23" i="27"/>
  <c r="D23" i="27"/>
  <c r="C24" i="27"/>
  <c r="D24" i="27"/>
  <c r="C25" i="27"/>
  <c r="D25" i="27"/>
  <c r="C26" i="27"/>
  <c r="D26" i="27"/>
  <c r="C27" i="27"/>
  <c r="D27" i="27"/>
  <c r="C28" i="27"/>
  <c r="D28" i="27"/>
  <c r="C29" i="27"/>
  <c r="D29" i="27"/>
  <c r="C30" i="27"/>
  <c r="D30" i="27"/>
  <c r="C31" i="27"/>
  <c r="D31" i="27"/>
  <c r="C32" i="27"/>
  <c r="D32" i="27"/>
  <c r="C33" i="27"/>
  <c r="D33" i="27"/>
  <c r="C34" i="27"/>
  <c r="D34" i="27"/>
  <c r="C35" i="27"/>
  <c r="D35" i="27"/>
  <c r="C36" i="27"/>
  <c r="D36" i="27"/>
  <c r="C37" i="27"/>
  <c r="D37" i="27"/>
  <c r="C38" i="27"/>
  <c r="D38" i="27"/>
  <c r="C39" i="27"/>
  <c r="D39" i="27"/>
  <c r="C40" i="27"/>
  <c r="D40" i="27"/>
  <c r="C41" i="27"/>
  <c r="D41" i="27"/>
  <c r="C42" i="27"/>
  <c r="D42" i="27"/>
  <c r="C43" i="27"/>
  <c r="D43" i="27"/>
  <c r="C44" i="27"/>
  <c r="D44" i="27"/>
  <c r="C45" i="27"/>
  <c r="D45" i="27"/>
  <c r="C46" i="27"/>
  <c r="D46" i="27"/>
  <c r="D6" i="27"/>
  <c r="C6" i="27"/>
  <c r="J550" i="28"/>
  <c r="L550" i="28" s="1"/>
  <c r="J549" i="28"/>
  <c r="L549" i="28" s="1"/>
  <c r="J548" i="28"/>
  <c r="J547" i="28"/>
  <c r="L547" i="28" s="1"/>
  <c r="E546" i="28"/>
  <c r="B546" i="28"/>
  <c r="J545" i="28"/>
  <c r="J544" i="28"/>
  <c r="L543" i="28"/>
  <c r="E543" i="28"/>
  <c r="B543" i="28"/>
  <c r="K542" i="28"/>
  <c r="J542" i="28"/>
  <c r="L542" i="28" s="1"/>
  <c r="L541" i="28"/>
  <c r="J541" i="28"/>
  <c r="K541" i="28" s="1"/>
  <c r="L540" i="28"/>
  <c r="J540" i="28"/>
  <c r="K540" i="28" s="1"/>
  <c r="J539" i="28"/>
  <c r="L539" i="28" s="1"/>
  <c r="J538" i="28"/>
  <c r="L538" i="28" s="1"/>
  <c r="L537" i="28" s="1"/>
  <c r="E537" i="28"/>
  <c r="B537" i="28"/>
  <c r="L536" i="28"/>
  <c r="J536" i="28"/>
  <c r="K536" i="28" s="1"/>
  <c r="J535" i="28"/>
  <c r="L535" i="28" s="1"/>
  <c r="L534" i="28"/>
  <c r="K534" i="28"/>
  <c r="J534" i="28"/>
  <c r="L533" i="28"/>
  <c r="J533" i="28"/>
  <c r="K533" i="28" s="1"/>
  <c r="L532" i="28"/>
  <c r="J532" i="28"/>
  <c r="K532" i="28" s="1"/>
  <c r="E531" i="28"/>
  <c r="B531" i="28"/>
  <c r="J530" i="28"/>
  <c r="L530" i="28" s="1"/>
  <c r="L529" i="28"/>
  <c r="J529" i="28"/>
  <c r="K529" i="28" s="1"/>
  <c r="L528" i="28"/>
  <c r="J528" i="28"/>
  <c r="K528" i="28" s="1"/>
  <c r="J527" i="28"/>
  <c r="L527" i="28" s="1"/>
  <c r="J526" i="28"/>
  <c r="L526" i="28" s="1"/>
  <c r="L525" i="28"/>
  <c r="J525" i="28"/>
  <c r="K525" i="28" s="1"/>
  <c r="L524" i="28"/>
  <c r="J524" i="28"/>
  <c r="K524" i="28" s="1"/>
  <c r="K523" i="28"/>
  <c r="J523" i="28"/>
  <c r="L523" i="28" s="1"/>
  <c r="J522" i="28"/>
  <c r="L522" i="28" s="1"/>
  <c r="L521" i="28"/>
  <c r="J521" i="28"/>
  <c r="K521" i="28" s="1"/>
  <c r="E520" i="28"/>
  <c r="B520" i="28"/>
  <c r="J519" i="28"/>
  <c r="L519" i="28" s="1"/>
  <c r="L518" i="28" s="1"/>
  <c r="E518" i="28"/>
  <c r="B518" i="28"/>
  <c r="L517" i="28"/>
  <c r="J517" i="28"/>
  <c r="K517" i="28" s="1"/>
  <c r="L516" i="28"/>
  <c r="K516" i="28"/>
  <c r="J516" i="28"/>
  <c r="J515" i="28"/>
  <c r="L515" i="28" s="1"/>
  <c r="L514" i="28"/>
  <c r="K514" i="28"/>
  <c r="J514" i="28"/>
  <c r="E513" i="28"/>
  <c r="B513" i="28"/>
  <c r="L512" i="28"/>
  <c r="K512" i="28"/>
  <c r="J512" i="28"/>
  <c r="J511" i="28"/>
  <c r="L511" i="28" s="1"/>
  <c r="L510" i="28"/>
  <c r="L509" i="28" s="1"/>
  <c r="K510" i="28"/>
  <c r="J510" i="28"/>
  <c r="E509" i="28"/>
  <c r="B509" i="28"/>
  <c r="L508" i="28"/>
  <c r="K508" i="28"/>
  <c r="J508" i="28"/>
  <c r="J507" i="28"/>
  <c r="L507" i="28" s="1"/>
  <c r="J506" i="28"/>
  <c r="L506" i="28" s="1"/>
  <c r="L505" i="28"/>
  <c r="J505" i="28"/>
  <c r="K505" i="28" s="1"/>
  <c r="L504" i="28"/>
  <c r="K504" i="28"/>
  <c r="J504" i="28"/>
  <c r="J503" i="28"/>
  <c r="J502" i="28"/>
  <c r="L502" i="28" s="1"/>
  <c r="L501" i="28"/>
  <c r="J501" i="28"/>
  <c r="K501" i="28" s="1"/>
  <c r="E500" i="28"/>
  <c r="B500" i="28"/>
  <c r="K499" i="28"/>
  <c r="J499" i="28"/>
  <c r="L499" i="28" s="1"/>
  <c r="L498" i="28"/>
  <c r="E498" i="28"/>
  <c r="B498" i="28"/>
  <c r="L497" i="28"/>
  <c r="J497" i="28"/>
  <c r="K497" i="28" s="1"/>
  <c r="L496" i="28"/>
  <c r="E496" i="28"/>
  <c r="B496" i="28"/>
  <c r="K495" i="28"/>
  <c r="J495" i="28"/>
  <c r="L495" i="28" s="1"/>
  <c r="L494" i="28" s="1"/>
  <c r="E494" i="28"/>
  <c r="B494" i="28"/>
  <c r="L493" i="28"/>
  <c r="J493" i="28"/>
  <c r="K493" i="28" s="1"/>
  <c r="L492" i="28"/>
  <c r="K492" i="28"/>
  <c r="J492" i="28"/>
  <c r="J491" i="28"/>
  <c r="L491" i="28" s="1"/>
  <c r="L490" i="28"/>
  <c r="E490" i="28"/>
  <c r="B490" i="28"/>
  <c r="L489" i="28"/>
  <c r="J489" i="28"/>
  <c r="K489" i="28" s="1"/>
  <c r="L488" i="28"/>
  <c r="E488" i="28"/>
  <c r="B488" i="28"/>
  <c r="L485" i="28"/>
  <c r="E485" i="28"/>
  <c r="B485" i="28"/>
  <c r="L484" i="28"/>
  <c r="K484" i="28"/>
  <c r="J484" i="28"/>
  <c r="L483" i="28"/>
  <c r="J483" i="28"/>
  <c r="K483" i="28" s="1"/>
  <c r="L482" i="28"/>
  <c r="K482" i="28"/>
  <c r="J482" i="28"/>
  <c r="J481" i="28"/>
  <c r="L481" i="28" s="1"/>
  <c r="J480" i="28"/>
  <c r="L480" i="28" s="1"/>
  <c r="L479" i="28"/>
  <c r="K479" i="28"/>
  <c r="J479" i="28"/>
  <c r="E478" i="28"/>
  <c r="B478" i="28"/>
  <c r="J475" i="28"/>
  <c r="E474" i="28"/>
  <c r="B474" i="28"/>
  <c r="L472" i="28"/>
  <c r="E472" i="28"/>
  <c r="B472" i="28"/>
  <c r="K468" i="28"/>
  <c r="J468" i="28"/>
  <c r="L468" i="28" s="1"/>
  <c r="K467" i="28"/>
  <c r="J467" i="28"/>
  <c r="L467" i="28" s="1"/>
  <c r="L466" i="28"/>
  <c r="E466" i="28"/>
  <c r="B466" i="28"/>
  <c r="L465" i="28"/>
  <c r="K465" i="28"/>
  <c r="J465" i="28"/>
  <c r="J464" i="28"/>
  <c r="L464" i="28" s="1"/>
  <c r="K463" i="28"/>
  <c r="J463" i="28"/>
  <c r="L463" i="28" s="1"/>
  <c r="J462" i="28"/>
  <c r="L462" i="28" s="1"/>
  <c r="L461" i="28"/>
  <c r="K461" i="28"/>
  <c r="J461" i="28"/>
  <c r="J460" i="28"/>
  <c r="L460" i="28" s="1"/>
  <c r="J459" i="28"/>
  <c r="L459" i="28" s="1"/>
  <c r="L458" i="28"/>
  <c r="K458" i="28"/>
  <c r="J458" i="28"/>
  <c r="L457" i="28"/>
  <c r="K457" i="28"/>
  <c r="J457" i="28"/>
  <c r="J456" i="28"/>
  <c r="L456" i="28" s="1"/>
  <c r="J455" i="28"/>
  <c r="L455" i="28" s="1"/>
  <c r="L454" i="28"/>
  <c r="K454" i="28"/>
  <c r="J454" i="28"/>
  <c r="L453" i="28"/>
  <c r="K453" i="28"/>
  <c r="J453" i="28"/>
  <c r="J452" i="28"/>
  <c r="L452" i="28" s="1"/>
  <c r="J451" i="28"/>
  <c r="L451" i="28" s="1"/>
  <c r="J450" i="28"/>
  <c r="L450" i="28" s="1"/>
  <c r="L449" i="28"/>
  <c r="K449" i="28"/>
  <c r="J449" i="28"/>
  <c r="J448" i="28"/>
  <c r="L448" i="28" s="1"/>
  <c r="J447" i="28"/>
  <c r="L447" i="28" s="1"/>
  <c r="J446" i="28"/>
  <c r="K446" i="28" s="1"/>
  <c r="L445" i="28"/>
  <c r="K445" i="28"/>
  <c r="J445" i="28"/>
  <c r="J444" i="28"/>
  <c r="K443" i="28"/>
  <c r="J443" i="28"/>
  <c r="L443" i="28" s="1"/>
  <c r="J442" i="28"/>
  <c r="L442" i="28" s="1"/>
  <c r="L441" i="28"/>
  <c r="K441" i="28"/>
  <c r="J441" i="28"/>
  <c r="J440" i="28"/>
  <c r="L440" i="28" s="1"/>
  <c r="J439" i="28"/>
  <c r="L439" i="28" s="1"/>
  <c r="L438" i="28"/>
  <c r="K438" i="28"/>
  <c r="J438" i="28"/>
  <c r="L437" i="28"/>
  <c r="K437" i="28"/>
  <c r="J437" i="28"/>
  <c r="L436" i="28"/>
  <c r="K436" i="28"/>
  <c r="J436" i="28"/>
  <c r="J435" i="28"/>
  <c r="J434" i="28"/>
  <c r="L434" i="28" s="1"/>
  <c r="L433" i="28"/>
  <c r="K433" i="28"/>
  <c r="J433" i="28"/>
  <c r="L432" i="28"/>
  <c r="K432" i="28"/>
  <c r="J432" i="28"/>
  <c r="J431" i="28"/>
  <c r="L431" i="28" s="1"/>
  <c r="J430" i="28"/>
  <c r="L430" i="28" s="1"/>
  <c r="L429" i="28"/>
  <c r="K429" i="28"/>
  <c r="J429" i="28"/>
  <c r="L428" i="28"/>
  <c r="K428" i="28"/>
  <c r="J428" i="28"/>
  <c r="K427" i="28"/>
  <c r="J427" i="28"/>
  <c r="L427" i="28" s="1"/>
  <c r="J426" i="28"/>
  <c r="L426" i="28" s="1"/>
  <c r="L424" i="28"/>
  <c r="K424" i="28"/>
  <c r="J424" i="28"/>
  <c r="L423" i="28"/>
  <c r="K423" i="28"/>
  <c r="J423" i="28"/>
  <c r="K422" i="28"/>
  <c r="J422" i="28"/>
  <c r="L422" i="28" s="1"/>
  <c r="J421" i="28"/>
  <c r="L420" i="28"/>
  <c r="K420" i="28"/>
  <c r="J420" i="28"/>
  <c r="J419" i="28"/>
  <c r="L419" i="28" s="1"/>
  <c r="K418" i="28"/>
  <c r="J418" i="28"/>
  <c r="L418" i="28" s="1"/>
  <c r="J416" i="28"/>
  <c r="L416" i="28" s="1"/>
  <c r="L415" i="28"/>
  <c r="K415" i="28"/>
  <c r="J415" i="28"/>
  <c r="J414" i="28"/>
  <c r="L414" i="28" s="1"/>
  <c r="J412" i="28"/>
  <c r="L412" i="28" s="1"/>
  <c r="L411" i="28"/>
  <c r="K411" i="28"/>
  <c r="J411" i="28"/>
  <c r="L410" i="28"/>
  <c r="K410" i="28"/>
  <c r="J410" i="28"/>
  <c r="J409" i="28"/>
  <c r="L409" i="28" s="1"/>
  <c r="J408" i="28"/>
  <c r="L408" i="28" s="1"/>
  <c r="L407" i="28"/>
  <c r="K407" i="28"/>
  <c r="J407" i="28"/>
  <c r="E406" i="28"/>
  <c r="B406" i="28"/>
  <c r="J405" i="28"/>
  <c r="L405" i="28" s="1"/>
  <c r="J404" i="28"/>
  <c r="L404" i="28" s="1"/>
  <c r="L403" i="28"/>
  <c r="K403" i="28"/>
  <c r="J403" i="28"/>
  <c r="L402" i="28"/>
  <c r="K402" i="28"/>
  <c r="J402" i="28"/>
  <c r="L401" i="28"/>
  <c r="K401" i="28"/>
  <c r="J401" i="28"/>
  <c r="J400" i="28"/>
  <c r="L400" i="28" s="1"/>
  <c r="J399" i="28"/>
  <c r="K399" i="28" s="1"/>
  <c r="L398" i="28"/>
  <c r="K398" i="28"/>
  <c r="J398" i="28"/>
  <c r="K396" i="28"/>
  <c r="J396" i="28"/>
  <c r="L396" i="28" s="1"/>
  <c r="K395" i="28"/>
  <c r="J395" i="28"/>
  <c r="L395" i="28" s="1"/>
  <c r="J394" i="28"/>
  <c r="L394" i="28" s="1"/>
  <c r="L393" i="28"/>
  <c r="K393" i="28"/>
  <c r="J393" i="28"/>
  <c r="J391" i="28"/>
  <c r="J390" i="28"/>
  <c r="L390" i="28" s="1"/>
  <c r="L389" i="28"/>
  <c r="K389" i="28"/>
  <c r="J389" i="28"/>
  <c r="L388" i="28"/>
  <c r="K388" i="28"/>
  <c r="J388" i="28"/>
  <c r="E387" i="28"/>
  <c r="B387" i="28"/>
  <c r="J386" i="28"/>
  <c r="L386" i="28" s="1"/>
  <c r="L385" i="28"/>
  <c r="K385" i="28"/>
  <c r="J385" i="28"/>
  <c r="L384" i="28"/>
  <c r="K384" i="28"/>
  <c r="J384" i="28"/>
  <c r="L382" i="28"/>
  <c r="K382" i="28"/>
  <c r="J382" i="28"/>
  <c r="J381" i="28"/>
  <c r="J380" i="28"/>
  <c r="K380" i="28" s="1"/>
  <c r="L379" i="28"/>
  <c r="K379" i="28"/>
  <c r="J379" i="28"/>
  <c r="L378" i="28"/>
  <c r="K378" i="28"/>
  <c r="J378" i="28"/>
  <c r="J373" i="28"/>
  <c r="L373" i="28" s="1"/>
  <c r="J372" i="28"/>
  <c r="K372" i="28" s="1"/>
  <c r="L371" i="28"/>
  <c r="K371" i="28"/>
  <c r="J371" i="28"/>
  <c r="L370" i="28"/>
  <c r="K370" i="28"/>
  <c r="J370" i="28"/>
  <c r="K369" i="28"/>
  <c r="J369" i="28"/>
  <c r="L369" i="28" s="1"/>
  <c r="J368" i="28"/>
  <c r="L368" i="28" s="1"/>
  <c r="L367" i="28"/>
  <c r="K367" i="28"/>
  <c r="J367" i="28"/>
  <c r="E366" i="28"/>
  <c r="B366" i="28"/>
  <c r="K365" i="28"/>
  <c r="J365" i="28"/>
  <c r="L365" i="28" s="1"/>
  <c r="J363" i="28"/>
  <c r="L362" i="28"/>
  <c r="K362" i="28"/>
  <c r="J362" i="28"/>
  <c r="J361" i="28"/>
  <c r="L361" i="28" s="1"/>
  <c r="K360" i="28"/>
  <c r="J360" i="28"/>
  <c r="L360" i="28" s="1"/>
  <c r="J359" i="28"/>
  <c r="L359" i="28" s="1"/>
  <c r="L358" i="28"/>
  <c r="K358" i="28"/>
  <c r="J358" i="28"/>
  <c r="J357" i="28"/>
  <c r="K357" i="28" s="1"/>
  <c r="J356" i="28"/>
  <c r="L356" i="28" s="1"/>
  <c r="L355" i="28"/>
  <c r="K355" i="28"/>
  <c r="J355" i="28"/>
  <c r="L353" i="28"/>
  <c r="K353" i="28"/>
  <c r="J353" i="28"/>
  <c r="J351" i="28"/>
  <c r="K351" i="28" s="1"/>
  <c r="J350" i="28"/>
  <c r="L350" i="28" s="1"/>
  <c r="L348" i="28"/>
  <c r="K348" i="28"/>
  <c r="J348" i="28"/>
  <c r="L347" i="28"/>
  <c r="K347" i="28"/>
  <c r="J347" i="28"/>
  <c r="J346" i="28"/>
  <c r="L346" i="28" s="1"/>
  <c r="J344" i="28"/>
  <c r="L344" i="28" s="1"/>
  <c r="L343" i="28"/>
  <c r="K343" i="28"/>
  <c r="J343" i="28"/>
  <c r="L342" i="28"/>
  <c r="K342" i="28"/>
  <c r="J342" i="28"/>
  <c r="J341" i="28"/>
  <c r="L341" i="28" s="1"/>
  <c r="J340" i="28"/>
  <c r="L340" i="28" s="1"/>
  <c r="J339" i="28"/>
  <c r="K339" i="28" s="1"/>
  <c r="L338" i="28"/>
  <c r="K338" i="28"/>
  <c r="J338" i="28"/>
  <c r="J337" i="28"/>
  <c r="L337" i="28" s="1"/>
  <c r="J336" i="28"/>
  <c r="L336" i="28" s="1"/>
  <c r="J332" i="28"/>
  <c r="L332" i="28" s="1"/>
  <c r="L331" i="28"/>
  <c r="K331" i="28"/>
  <c r="J331" i="28"/>
  <c r="E330" i="28"/>
  <c r="B330" i="28"/>
  <c r="J329" i="28"/>
  <c r="L329" i="28" s="1"/>
  <c r="J328" i="28"/>
  <c r="L328" i="28" s="1"/>
  <c r="L327" i="28" s="1"/>
  <c r="E327" i="28"/>
  <c r="B327" i="28"/>
  <c r="J325" i="28"/>
  <c r="L325" i="28" s="1"/>
  <c r="L324" i="28" s="1"/>
  <c r="E324" i="28"/>
  <c r="B324" i="28"/>
  <c r="L323" i="28"/>
  <c r="J323" i="28"/>
  <c r="K323" i="28" s="1"/>
  <c r="L322" i="28"/>
  <c r="K322" i="28"/>
  <c r="J322" i="28"/>
  <c r="L321" i="28"/>
  <c r="K321" i="28"/>
  <c r="J321" i="28"/>
  <c r="J320" i="28"/>
  <c r="J319" i="28"/>
  <c r="L319" i="28" s="1"/>
  <c r="L318" i="28"/>
  <c r="K318" i="28"/>
  <c r="J318" i="28"/>
  <c r="L317" i="28"/>
  <c r="K317" i="28"/>
  <c r="J317" i="28"/>
  <c r="J316" i="28"/>
  <c r="L316" i="28" s="1"/>
  <c r="J315" i="28"/>
  <c r="K315" i="28" s="1"/>
  <c r="L314" i="28"/>
  <c r="K314" i="28"/>
  <c r="J314" i="28"/>
  <c r="L313" i="28"/>
  <c r="K313" i="28"/>
  <c r="J313" i="28"/>
  <c r="K312" i="28"/>
  <c r="J312" i="28"/>
  <c r="L312" i="28" s="1"/>
  <c r="J311" i="28"/>
  <c r="L311" i="28" s="1"/>
  <c r="L310" i="28"/>
  <c r="K310" i="28"/>
  <c r="J310" i="28"/>
  <c r="L309" i="28"/>
  <c r="J309" i="28"/>
  <c r="K309" i="28" s="1"/>
  <c r="K308" i="28"/>
  <c r="J308" i="28"/>
  <c r="L308" i="28" s="1"/>
  <c r="E307" i="28"/>
  <c r="B307" i="28"/>
  <c r="L306" i="28"/>
  <c r="K306" i="28"/>
  <c r="J306" i="28"/>
  <c r="J305" i="28"/>
  <c r="L304" i="28"/>
  <c r="E304" i="28"/>
  <c r="B304" i="28"/>
  <c r="L302" i="28"/>
  <c r="K302" i="28"/>
  <c r="J302" i="28"/>
  <c r="J301" i="28"/>
  <c r="L301" i="28" s="1"/>
  <c r="J300" i="28"/>
  <c r="K300" i="28" s="1"/>
  <c r="L299" i="28"/>
  <c r="K299" i="28"/>
  <c r="J299" i="28"/>
  <c r="L298" i="28"/>
  <c r="K298" i="28"/>
  <c r="J298" i="28"/>
  <c r="J297" i="28"/>
  <c r="J296" i="28"/>
  <c r="K296" i="28" s="1"/>
  <c r="L295" i="28"/>
  <c r="K295" i="28"/>
  <c r="J295" i="28"/>
  <c r="L294" i="28"/>
  <c r="K294" i="28"/>
  <c r="J294" i="28"/>
  <c r="J293" i="28"/>
  <c r="L293" i="28" s="1"/>
  <c r="E292" i="28"/>
  <c r="B292" i="28"/>
  <c r="L291" i="28"/>
  <c r="K291" i="28"/>
  <c r="J291" i="28"/>
  <c r="L290" i="28"/>
  <c r="L288" i="28" s="1"/>
  <c r="K290" i="28"/>
  <c r="J290" i="28"/>
  <c r="E288" i="28"/>
  <c r="B288" i="28"/>
  <c r="L287" i="28"/>
  <c r="J287" i="28"/>
  <c r="K287" i="28" s="1"/>
  <c r="L286" i="28"/>
  <c r="K286" i="28"/>
  <c r="J286" i="28"/>
  <c r="J285" i="28"/>
  <c r="L285" i="28" s="1"/>
  <c r="L284" i="28"/>
  <c r="K284" i="28"/>
  <c r="J284" i="28"/>
  <c r="J283" i="28"/>
  <c r="L282" i="28"/>
  <c r="K282" i="28"/>
  <c r="J282" i="28"/>
  <c r="J281" i="28"/>
  <c r="L281" i="28" s="1"/>
  <c r="L280" i="28"/>
  <c r="K280" i="28"/>
  <c r="J280" i="28"/>
  <c r="J279" i="28"/>
  <c r="K279" i="28" s="1"/>
  <c r="L278" i="28"/>
  <c r="K278" i="28"/>
  <c r="J278" i="28"/>
  <c r="L276" i="28"/>
  <c r="K276" i="28"/>
  <c r="J276" i="28"/>
  <c r="E275" i="28"/>
  <c r="B275" i="28"/>
  <c r="L272" i="28"/>
  <c r="J272" i="28"/>
  <c r="K272" i="28" s="1"/>
  <c r="L271" i="28"/>
  <c r="K271" i="28"/>
  <c r="J271" i="28"/>
  <c r="L270" i="28"/>
  <c r="L269" i="28" s="1"/>
  <c r="J270" i="28"/>
  <c r="K270" i="28" s="1"/>
  <c r="E269" i="28"/>
  <c r="B269" i="28"/>
  <c r="L268" i="28"/>
  <c r="J268" i="28"/>
  <c r="K268" i="28" s="1"/>
  <c r="L266" i="28"/>
  <c r="K266" i="28"/>
  <c r="J266" i="28"/>
  <c r="L265" i="28"/>
  <c r="K265" i="28"/>
  <c r="J265" i="28"/>
  <c r="J263" i="28"/>
  <c r="L263" i="28" s="1"/>
  <c r="L262" i="28"/>
  <c r="J262" i="28"/>
  <c r="K262" i="28" s="1"/>
  <c r="L261" i="28"/>
  <c r="K261" i="28"/>
  <c r="J261" i="28"/>
  <c r="J260" i="28"/>
  <c r="K260" i="28" s="1"/>
  <c r="L259" i="28"/>
  <c r="K259" i="28"/>
  <c r="J259" i="28"/>
  <c r="J258" i="28"/>
  <c r="K258" i="28" s="1"/>
  <c r="L257" i="28"/>
  <c r="K257" i="28"/>
  <c r="J257" i="28"/>
  <c r="J256" i="28"/>
  <c r="L256" i="28" s="1"/>
  <c r="L255" i="28"/>
  <c r="K255" i="28"/>
  <c r="J255" i="28"/>
  <c r="L254" i="28"/>
  <c r="J254" i="28"/>
  <c r="K254" i="28" s="1"/>
  <c r="L253" i="28"/>
  <c r="K253" i="28"/>
  <c r="J253" i="28"/>
  <c r="J252" i="28"/>
  <c r="J251" i="28"/>
  <c r="K251" i="28" s="1"/>
  <c r="J250" i="28"/>
  <c r="K250" i="28" s="1"/>
  <c r="L247" i="28"/>
  <c r="K247" i="28"/>
  <c r="J247" i="28"/>
  <c r="E246" i="28"/>
  <c r="B246" i="28"/>
  <c r="J245" i="28"/>
  <c r="L245" i="28" s="1"/>
  <c r="J244" i="28"/>
  <c r="K244" i="28" s="1"/>
  <c r="L242" i="28"/>
  <c r="K242" i="28"/>
  <c r="J242" i="28"/>
  <c r="L241" i="28"/>
  <c r="K241" i="28"/>
  <c r="J241" i="28"/>
  <c r="J240" i="28"/>
  <c r="L240" i="28" s="1"/>
  <c r="J239" i="28"/>
  <c r="K239" i="28" s="1"/>
  <c r="L237" i="28"/>
  <c r="K237" i="28"/>
  <c r="J237" i="28"/>
  <c r="L236" i="28"/>
  <c r="K236" i="28"/>
  <c r="J236" i="28"/>
  <c r="J234" i="28"/>
  <c r="J233" i="28"/>
  <c r="K233" i="28" s="1"/>
  <c r="L231" i="28"/>
  <c r="K231" i="28"/>
  <c r="J231" i="28"/>
  <c r="L230" i="28"/>
  <c r="K230" i="28"/>
  <c r="J230" i="28"/>
  <c r="E229" i="28"/>
  <c r="B229" i="28"/>
  <c r="L222" i="28"/>
  <c r="J222" i="28"/>
  <c r="K222" i="28" s="1"/>
  <c r="L221" i="28"/>
  <c r="K221" i="28"/>
  <c r="J221" i="28"/>
  <c r="J220" i="28"/>
  <c r="L220" i="28" s="1"/>
  <c r="L218" i="28"/>
  <c r="K218" i="28"/>
  <c r="J218" i="28"/>
  <c r="J217" i="28"/>
  <c r="L216" i="28"/>
  <c r="K216" i="28"/>
  <c r="J216" i="28"/>
  <c r="J215" i="28"/>
  <c r="L215" i="28" s="1"/>
  <c r="L214" i="28"/>
  <c r="K214" i="28"/>
  <c r="J214" i="28"/>
  <c r="J213" i="28"/>
  <c r="K213" i="28" s="1"/>
  <c r="L212" i="28"/>
  <c r="K212" i="28"/>
  <c r="J212" i="28"/>
  <c r="J211" i="28"/>
  <c r="L211" i="28" s="1"/>
  <c r="L210" i="28"/>
  <c r="K210" i="28"/>
  <c r="J210" i="28"/>
  <c r="L209" i="28"/>
  <c r="J209" i="28"/>
  <c r="K209" i="28" s="1"/>
  <c r="L208" i="28"/>
  <c r="K208" i="28"/>
  <c r="J208" i="28"/>
  <c r="J207" i="28"/>
  <c r="L207" i="28" s="1"/>
  <c r="J206" i="28"/>
  <c r="L206" i="28" s="1"/>
  <c r="L205" i="28"/>
  <c r="J205" i="28"/>
  <c r="K205" i="28" s="1"/>
  <c r="L204" i="28"/>
  <c r="K204" i="28"/>
  <c r="J204" i="28"/>
  <c r="L203" i="28"/>
  <c r="K203" i="28"/>
  <c r="J203" i="28"/>
  <c r="J202" i="28"/>
  <c r="L202" i="28" s="1"/>
  <c r="L201" i="28"/>
  <c r="J201" i="28"/>
  <c r="K201" i="28" s="1"/>
  <c r="L200" i="28"/>
  <c r="K200" i="28"/>
  <c r="J200" i="28"/>
  <c r="L199" i="28"/>
  <c r="J199" i="28"/>
  <c r="K199" i="28" s="1"/>
  <c r="J198" i="28"/>
  <c r="L198" i="28" s="1"/>
  <c r="J197" i="28"/>
  <c r="K197" i="28" s="1"/>
  <c r="L196" i="28"/>
  <c r="K196" i="28"/>
  <c r="J196" i="28"/>
  <c r="J195" i="28"/>
  <c r="L195" i="28" s="1"/>
  <c r="L194" i="28"/>
  <c r="K194" i="28"/>
  <c r="J194" i="28"/>
  <c r="J193" i="28"/>
  <c r="K193" i="28" s="1"/>
  <c r="L192" i="28"/>
  <c r="K192" i="28"/>
  <c r="J192" i="28"/>
  <c r="J191" i="28"/>
  <c r="E190" i="28"/>
  <c r="B190" i="28"/>
  <c r="J188" i="28"/>
  <c r="K188" i="28" s="1"/>
  <c r="L187" i="28"/>
  <c r="K187" i="28"/>
  <c r="J187" i="28"/>
  <c r="J185" i="28"/>
  <c r="L185" i="28" s="1"/>
  <c r="J184" i="28"/>
  <c r="L184" i="28" s="1"/>
  <c r="J182" i="28"/>
  <c r="K182" i="28" s="1"/>
  <c r="L179" i="28"/>
  <c r="K179" i="28"/>
  <c r="J179" i="28"/>
  <c r="L178" i="28"/>
  <c r="K178" i="28"/>
  <c r="J178" i="28"/>
  <c r="J177" i="28"/>
  <c r="L177" i="28" s="1"/>
  <c r="J176" i="28"/>
  <c r="K176" i="28" s="1"/>
  <c r="L174" i="28"/>
  <c r="K174" i="28"/>
  <c r="J174" i="28"/>
  <c r="L173" i="28"/>
  <c r="K173" i="28"/>
  <c r="J173" i="28"/>
  <c r="J172" i="28"/>
  <c r="J171" i="28"/>
  <c r="K171" i="28" s="1"/>
  <c r="L170" i="28"/>
  <c r="K170" i="28"/>
  <c r="E169" i="28"/>
  <c r="B169" i="28"/>
  <c r="B153" i="28" s="1"/>
  <c r="L168" i="28"/>
  <c r="K168" i="28"/>
  <c r="J168" i="28"/>
  <c r="L166" i="28"/>
  <c r="K166" i="28"/>
  <c r="J166" i="28"/>
  <c r="J165" i="28"/>
  <c r="L165" i="28" s="1"/>
  <c r="J164" i="28"/>
  <c r="L164" i="28" s="1"/>
  <c r="L163" i="28"/>
  <c r="K163" i="28"/>
  <c r="J163" i="28"/>
  <c r="L162" i="28"/>
  <c r="K162" i="28"/>
  <c r="J162" i="28"/>
  <c r="J161" i="28"/>
  <c r="K161" i="28" s="1"/>
  <c r="J160" i="28"/>
  <c r="L160" i="28" s="1"/>
  <c r="J159" i="28"/>
  <c r="K159" i="28" s="1"/>
  <c r="L158" i="28"/>
  <c r="K158" i="28"/>
  <c r="J158" i="28"/>
  <c r="J157" i="28"/>
  <c r="L157" i="28" s="1"/>
  <c r="J156" i="28"/>
  <c r="L156" i="28" s="1"/>
  <c r="J155" i="28"/>
  <c r="L155" i="28" s="1"/>
  <c r="E153" i="28"/>
  <c r="J151" i="28"/>
  <c r="L151" i="28" s="1"/>
  <c r="J150" i="28"/>
  <c r="L150" i="28" s="1"/>
  <c r="J148" i="28"/>
  <c r="L148" i="28" s="1"/>
  <c r="L147" i="28"/>
  <c r="K147" i="28"/>
  <c r="J147" i="28"/>
  <c r="L146" i="28"/>
  <c r="K146" i="28"/>
  <c r="J146" i="28"/>
  <c r="J145" i="28"/>
  <c r="L143" i="28"/>
  <c r="K143" i="28"/>
  <c r="J143" i="28"/>
  <c r="L142" i="28"/>
  <c r="K142" i="28"/>
  <c r="J142" i="28"/>
  <c r="L140" i="28"/>
  <c r="K140" i="28"/>
  <c r="J140" i="28"/>
  <c r="J139" i="28"/>
  <c r="L139" i="28" s="1"/>
  <c r="L137" i="28"/>
  <c r="K137" i="28"/>
  <c r="J137" i="28"/>
  <c r="E136" i="28"/>
  <c r="B136" i="28"/>
  <c r="L135" i="28"/>
  <c r="K135" i="28"/>
  <c r="J135" i="28"/>
  <c r="K134" i="28"/>
  <c r="J134" i="28"/>
  <c r="L134" i="28" s="1"/>
  <c r="J133" i="28"/>
  <c r="L133" i="28" s="1"/>
  <c r="L132" i="28"/>
  <c r="K132" i="28"/>
  <c r="J132" i="28"/>
  <c r="J131" i="28"/>
  <c r="L131" i="28" s="1"/>
  <c r="J129" i="28"/>
  <c r="L129" i="28" s="1"/>
  <c r="J128" i="28"/>
  <c r="L126" i="28"/>
  <c r="K126" i="28"/>
  <c r="J126" i="28"/>
  <c r="L125" i="28"/>
  <c r="K125" i="28"/>
  <c r="J125" i="28"/>
  <c r="K124" i="28"/>
  <c r="J124" i="28"/>
  <c r="L124" i="28" s="1"/>
  <c r="J123" i="28"/>
  <c r="L123" i="28" s="1"/>
  <c r="L122" i="28"/>
  <c r="K122" i="28"/>
  <c r="J122" i="28"/>
  <c r="J121" i="28"/>
  <c r="L121" i="28" s="1"/>
  <c r="J120" i="28"/>
  <c r="L120" i="28" s="1"/>
  <c r="L119" i="28"/>
  <c r="K119" i="28"/>
  <c r="J119" i="28"/>
  <c r="E118" i="28"/>
  <c r="B118" i="28"/>
  <c r="J117" i="28"/>
  <c r="L117" i="28" s="1"/>
  <c r="J116" i="28"/>
  <c r="L116" i="28" s="1"/>
  <c r="L115" i="28"/>
  <c r="K115" i="28"/>
  <c r="J115" i="28"/>
  <c r="L114" i="28"/>
  <c r="K114" i="28"/>
  <c r="J114" i="28"/>
  <c r="J113" i="28"/>
  <c r="L113" i="28" s="1"/>
  <c r="J112" i="28"/>
  <c r="L112" i="28" s="1"/>
  <c r="L111" i="28"/>
  <c r="K111" i="28"/>
  <c r="J111" i="28"/>
  <c r="L110" i="28"/>
  <c r="K110" i="28"/>
  <c r="J110" i="28"/>
  <c r="J108" i="28"/>
  <c r="L108" i="28" s="1"/>
  <c r="J106" i="28"/>
  <c r="L106" i="28" s="1"/>
  <c r="J103" i="28"/>
  <c r="L103" i="28" s="1"/>
  <c r="L100" i="28"/>
  <c r="K100" i="28"/>
  <c r="J100" i="28"/>
  <c r="J97" i="28"/>
  <c r="L97" i="28" s="1"/>
  <c r="J96" i="28"/>
  <c r="L96" i="28" s="1"/>
  <c r="J95" i="28"/>
  <c r="K95" i="28" s="1"/>
  <c r="L93" i="28"/>
  <c r="K93" i="28"/>
  <c r="J93" i="28"/>
  <c r="J90" i="28"/>
  <c r="K89" i="28"/>
  <c r="J89" i="28"/>
  <c r="L89" i="28" s="1"/>
  <c r="J88" i="28"/>
  <c r="L88" i="28" s="1"/>
  <c r="L87" i="28"/>
  <c r="K87" i="28"/>
  <c r="J87" i="28"/>
  <c r="J86" i="28"/>
  <c r="L86" i="28" s="1"/>
  <c r="E85" i="28"/>
  <c r="B85" i="28"/>
  <c r="L84" i="28"/>
  <c r="K84" i="28"/>
  <c r="J84" i="28"/>
  <c r="L82" i="28"/>
  <c r="K82" i="28"/>
  <c r="J82" i="28"/>
  <c r="L81" i="28"/>
  <c r="K81" i="28"/>
  <c r="J81" i="28"/>
  <c r="J80" i="28"/>
  <c r="L78" i="28"/>
  <c r="K78" i="28"/>
  <c r="J78" i="28"/>
  <c r="L77" i="28"/>
  <c r="K77" i="28"/>
  <c r="J77" i="28"/>
  <c r="L76" i="28"/>
  <c r="K76" i="28"/>
  <c r="J76" i="28"/>
  <c r="J75" i="28"/>
  <c r="L75" i="28" s="1"/>
  <c r="J74" i="28"/>
  <c r="L74" i="28" s="1"/>
  <c r="L73" i="28"/>
  <c r="K73" i="28"/>
  <c r="J73" i="28"/>
  <c r="L72" i="28"/>
  <c r="K72" i="28"/>
  <c r="J72" i="28"/>
  <c r="K71" i="28"/>
  <c r="J71" i="28"/>
  <c r="L71" i="28" s="1"/>
  <c r="J70" i="28"/>
  <c r="L70" i="28" s="1"/>
  <c r="L69" i="28"/>
  <c r="K69" i="28"/>
  <c r="J69" i="28"/>
  <c r="L67" i="28"/>
  <c r="K67" i="28"/>
  <c r="J67" i="28"/>
  <c r="K65" i="28"/>
  <c r="J65" i="28"/>
  <c r="L65" i="28" s="1"/>
  <c r="J64" i="28"/>
  <c r="L63" i="28"/>
  <c r="K63" i="28"/>
  <c r="J63" i="28"/>
  <c r="J62" i="28"/>
  <c r="K62" i="28" s="1"/>
  <c r="K61" i="28"/>
  <c r="J61" i="28"/>
  <c r="L61" i="28" s="1"/>
  <c r="J60" i="28"/>
  <c r="L60" i="28" s="1"/>
  <c r="L59" i="28"/>
  <c r="K59" i="28"/>
  <c r="J59" i="28"/>
  <c r="J58" i="28"/>
  <c r="K58" i="28" s="1"/>
  <c r="J57" i="28"/>
  <c r="L57" i="28" s="1"/>
  <c r="L54" i="28"/>
  <c r="K54" i="28"/>
  <c r="J54" i="28"/>
  <c r="L53" i="28"/>
  <c r="K53" i="28"/>
  <c r="J53" i="28"/>
  <c r="J52" i="28"/>
  <c r="L52" i="28" s="1"/>
  <c r="J51" i="28"/>
  <c r="L51" i="28" s="1"/>
  <c r="L50" i="28"/>
  <c r="K50" i="28"/>
  <c r="J50" i="28"/>
  <c r="L49" i="28"/>
  <c r="K49" i="28"/>
  <c r="J49" i="28"/>
  <c r="J48" i="28"/>
  <c r="L48" i="28" s="1"/>
  <c r="J47" i="28"/>
  <c r="L47" i="28" s="1"/>
  <c r="L46" i="28"/>
  <c r="K46" i="28"/>
  <c r="J46" i="28"/>
  <c r="L45" i="28"/>
  <c r="K45" i="28"/>
  <c r="J45" i="28"/>
  <c r="J44" i="28"/>
  <c r="K44" i="28" s="1"/>
  <c r="J43" i="28"/>
  <c r="L43" i="28" s="1"/>
  <c r="E42" i="28"/>
  <c r="B42" i="28"/>
  <c r="L41" i="28"/>
  <c r="K41" i="28"/>
  <c r="J41" i="28"/>
  <c r="J39" i="28"/>
  <c r="L39" i="28" s="1"/>
  <c r="J38" i="28"/>
  <c r="L38" i="28" s="1"/>
  <c r="J37" i="28"/>
  <c r="K37" i="28" s="1"/>
  <c r="L36" i="28"/>
  <c r="K36" i="28"/>
  <c r="J36" i="28"/>
  <c r="J35" i="28"/>
  <c r="K34" i="28"/>
  <c r="J34" i="28"/>
  <c r="L34" i="28" s="1"/>
  <c r="J33" i="28"/>
  <c r="L33" i="28" s="1"/>
  <c r="L32" i="28"/>
  <c r="K32" i="28"/>
  <c r="J32" i="28"/>
  <c r="J31" i="28"/>
  <c r="L31" i="28" s="1"/>
  <c r="J30" i="28"/>
  <c r="L30" i="28" s="1"/>
  <c r="L29" i="28"/>
  <c r="K29" i="28"/>
  <c r="J29" i="28"/>
  <c r="L28" i="28"/>
  <c r="K28" i="28"/>
  <c r="J28" i="28"/>
  <c r="L27" i="28"/>
  <c r="K27" i="28"/>
  <c r="J27" i="28"/>
  <c r="J26" i="28"/>
  <c r="L25" i="28"/>
  <c r="K25" i="28"/>
  <c r="J25" i="28"/>
  <c r="L24" i="28"/>
  <c r="K24" i="28"/>
  <c r="J24" i="28"/>
  <c r="L23" i="28"/>
  <c r="K23" i="28"/>
  <c r="J23" i="28"/>
  <c r="L22" i="28"/>
  <c r="K22" i="28"/>
  <c r="E21" i="28"/>
  <c r="B21" i="28"/>
  <c r="L20" i="28"/>
  <c r="K20" i="28"/>
  <c r="J20" i="28"/>
  <c r="J19" i="28"/>
  <c r="L19" i="28" s="1"/>
  <c r="L16" i="28"/>
  <c r="J16" i="28"/>
  <c r="K16" i="28" s="1"/>
  <c r="J15" i="28"/>
  <c r="J14" i="28"/>
  <c r="L14" i="28" s="1"/>
  <c r="K13" i="28"/>
  <c r="J13" i="28"/>
  <c r="L13" i="28" s="1"/>
  <c r="L12" i="28"/>
  <c r="J12" i="28"/>
  <c r="K12" i="28" s="1"/>
  <c r="L11" i="28"/>
  <c r="K11" i="28"/>
  <c r="J11" i="28"/>
  <c r="J10" i="28"/>
  <c r="K10" i="28" s="1"/>
  <c r="J9" i="28"/>
  <c r="L9" i="28" s="1"/>
  <c r="L8" i="28"/>
  <c r="J8" i="28"/>
  <c r="K8" i="28" s="1"/>
  <c r="L6" i="28"/>
  <c r="K6" i="28"/>
  <c r="J6" i="28"/>
  <c r="J5" i="28"/>
  <c r="E4" i="28"/>
  <c r="B4" i="28"/>
  <c r="E46" i="27"/>
  <c r="E44" i="27"/>
  <c r="E43" i="27"/>
  <c r="E42" i="27"/>
  <c r="E41" i="27"/>
  <c r="E40" i="27"/>
  <c r="E39" i="27"/>
  <c r="E38" i="27"/>
  <c r="E37" i="27"/>
  <c r="E36" i="27"/>
  <c r="E35" i="27"/>
  <c r="E34" i="27"/>
  <c r="E33" i="27"/>
  <c r="G16" i="27" l="1"/>
  <c r="F11" i="27"/>
  <c r="F6" i="27"/>
  <c r="G6" i="27" s="1"/>
  <c r="F16" i="27"/>
  <c r="F10" i="27"/>
  <c r="F9" i="27"/>
  <c r="G9" i="27" s="1"/>
  <c r="G14" i="27"/>
  <c r="G13" i="27"/>
  <c r="F14" i="27"/>
  <c r="F8" i="27"/>
  <c r="G12" i="27"/>
  <c r="G11" i="27"/>
  <c r="F13" i="27"/>
  <c r="F7" i="27"/>
  <c r="G7" i="27" s="1"/>
  <c r="G10" i="27"/>
  <c r="F18" i="27"/>
  <c r="G18" i="27" s="1"/>
  <c r="F12" i="27"/>
  <c r="G8" i="27"/>
  <c r="E47" i="27"/>
  <c r="D47" i="27"/>
  <c r="F45" i="27" s="1"/>
  <c r="G45" i="27" s="1"/>
  <c r="L520" i="28"/>
  <c r="L546" i="28"/>
  <c r="K120" i="28"/>
  <c r="K319" i="28"/>
  <c r="K390" i="28"/>
  <c r="L444" i="28"/>
  <c r="L406" i="28" s="1"/>
  <c r="K444" i="28"/>
  <c r="K506" i="28"/>
  <c r="K515" i="28"/>
  <c r="L80" i="28"/>
  <c r="K80" i="28"/>
  <c r="K103" i="28"/>
  <c r="K133" i="28"/>
  <c r="L182" i="28"/>
  <c r="K491" i="28"/>
  <c r="L191" i="28"/>
  <c r="K191" i="28"/>
  <c r="L315" i="28"/>
  <c r="L307" i="28" s="1"/>
  <c r="L252" i="28"/>
  <c r="K252" i="28"/>
  <c r="K459" i="28"/>
  <c r="K283" i="28"/>
  <c r="L283" i="28"/>
  <c r="L478" i="28"/>
  <c r="K14" i="28"/>
  <c r="L26" i="28"/>
  <c r="L21" i="28" s="1"/>
  <c r="K26" i="28"/>
  <c r="L62" i="28"/>
  <c r="L85" i="28"/>
  <c r="L260" i="28"/>
  <c r="K434" i="28"/>
  <c r="K51" i="28"/>
  <c r="K121" i="28"/>
  <c r="L159" i="28"/>
  <c r="L153" i="28" s="1"/>
  <c r="K256" i="28"/>
  <c r="L380" i="28"/>
  <c r="K386" i="28"/>
  <c r="K419" i="28"/>
  <c r="K439" i="28"/>
  <c r="K464" i="28"/>
  <c r="K511" i="28"/>
  <c r="L15" i="28"/>
  <c r="K15" i="28"/>
  <c r="K155" i="28"/>
  <c r="K184" i="28"/>
  <c r="K220" i="28"/>
  <c r="K430" i="28"/>
  <c r="L435" i="28"/>
  <c r="K435" i="28"/>
  <c r="K502" i="28"/>
  <c r="K507" i="28"/>
  <c r="L10" i="28"/>
  <c r="L37" i="28"/>
  <c r="K43" i="28"/>
  <c r="K52" i="28"/>
  <c r="L58" i="28"/>
  <c r="K106" i="28"/>
  <c r="K117" i="28"/>
  <c r="K160" i="28"/>
  <c r="K245" i="28"/>
  <c r="K311" i="28"/>
  <c r="L339" i="28"/>
  <c r="L330" i="28" s="1"/>
  <c r="L372" i="28"/>
  <c r="L366" i="28" s="1"/>
  <c r="K48" i="28"/>
  <c r="K113" i="28"/>
  <c r="K165" i="28"/>
  <c r="K177" i="28"/>
  <c r="K206" i="28"/>
  <c r="K215" i="28"/>
  <c r="K285" i="28"/>
  <c r="K332" i="28"/>
  <c r="K344" i="28"/>
  <c r="L503" i="28"/>
  <c r="L500" i="28" s="1"/>
  <c r="K503" i="28"/>
  <c r="L5" i="28"/>
  <c r="K5" i="28"/>
  <c r="K33" i="28"/>
  <c r="K38" i="28"/>
  <c r="K88" i="28"/>
  <c r="K108" i="28"/>
  <c r="K156" i="28"/>
  <c r="K202" i="28"/>
  <c r="K240" i="28"/>
  <c r="K301" i="28"/>
  <c r="K340" i="28"/>
  <c r="L357" i="28"/>
  <c r="K394" i="28"/>
  <c r="K404" i="28"/>
  <c r="K409" i="28"/>
  <c r="L446" i="28"/>
  <c r="K451" i="28"/>
  <c r="K460" i="28"/>
  <c r="K547" i="28"/>
  <c r="K19" i="28"/>
  <c r="L44" i="28"/>
  <c r="K131" i="28"/>
  <c r="K148" i="28"/>
  <c r="L161" i="28"/>
  <c r="L172" i="28"/>
  <c r="K172" i="28"/>
  <c r="L193" i="28"/>
  <c r="K198" i="28"/>
  <c r="K211" i="28"/>
  <c r="L233" i="28"/>
  <c r="L258" i="28"/>
  <c r="K281" i="28"/>
  <c r="L296" i="28"/>
  <c r="L292" i="28" s="1"/>
  <c r="K328" i="28"/>
  <c r="K346" i="28"/>
  <c r="L351" i="28"/>
  <c r="L363" i="28"/>
  <c r="K363" i="28"/>
  <c r="K400" i="28"/>
  <c r="L421" i="28"/>
  <c r="K421" i="28"/>
  <c r="K456" i="28"/>
  <c r="L475" i="28"/>
  <c r="L474" i="28" s="1"/>
  <c r="K475" i="28"/>
  <c r="K39" i="28"/>
  <c r="K97" i="28"/>
  <c r="K157" i="28"/>
  <c r="K207" i="28"/>
  <c r="L234" i="28"/>
  <c r="K234" i="28"/>
  <c r="K263" i="28"/>
  <c r="L297" i="28"/>
  <c r="K297" i="28"/>
  <c r="K336" i="28"/>
  <c r="K341" i="28"/>
  <c r="K405" i="28"/>
  <c r="K442" i="28"/>
  <c r="K447" i="28"/>
  <c r="K452" i="28"/>
  <c r="K530" i="28"/>
  <c r="K535" i="28"/>
  <c r="L548" i="28"/>
  <c r="K548" i="28"/>
  <c r="L145" i="28"/>
  <c r="L136" i="28" s="1"/>
  <c r="K145" i="28"/>
  <c r="K195" i="28"/>
  <c r="K74" i="28"/>
  <c r="L391" i="28"/>
  <c r="L387" i="28" s="1"/>
  <c r="K391" i="28"/>
  <c r="K116" i="28"/>
  <c r="L244" i="28"/>
  <c r="L176" i="28"/>
  <c r="L251" i="28"/>
  <c r="K356" i="28"/>
  <c r="K450" i="28"/>
  <c r="L95" i="28"/>
  <c r="L64" i="28"/>
  <c r="K64" i="28"/>
  <c r="K368" i="28"/>
  <c r="L399" i="28"/>
  <c r="K414" i="28"/>
  <c r="K455" i="28"/>
  <c r="K96" i="28"/>
  <c r="L171" i="28"/>
  <c r="L169" i="28" s="1"/>
  <c r="K30" i="28"/>
  <c r="L250" i="28"/>
  <c r="L246" i="28" s="1"/>
  <c r="K526" i="28"/>
  <c r="K9" i="28"/>
  <c r="K57" i="28"/>
  <c r="L320" i="28"/>
  <c r="K320" i="28"/>
  <c r="K361" i="28"/>
  <c r="K47" i="28"/>
  <c r="K70" i="28"/>
  <c r="K112" i="28"/>
  <c r="K164" i="28"/>
  <c r="L381" i="28"/>
  <c r="K381" i="28"/>
  <c r="K412" i="28"/>
  <c r="K539" i="28"/>
  <c r="L128" i="28"/>
  <c r="L118" i="28" s="1"/>
  <c r="K128" i="28"/>
  <c r="L239" i="28"/>
  <c r="L229" i="28" s="1"/>
  <c r="L300" i="28"/>
  <c r="K350" i="28"/>
  <c r="K408" i="28"/>
  <c r="K481" i="28"/>
  <c r="L197" i="28"/>
  <c r="K426" i="28"/>
  <c r="L35" i="28"/>
  <c r="K35" i="28"/>
  <c r="L90" i="28"/>
  <c r="K90" i="28"/>
  <c r="K150" i="28"/>
  <c r="L188" i="28"/>
  <c r="K217" i="28"/>
  <c r="L217" i="28"/>
  <c r="K329" i="28"/>
  <c r="K337" i="28"/>
  <c r="K448" i="28"/>
  <c r="L513" i="28"/>
  <c r="K519" i="28"/>
  <c r="L531" i="28"/>
  <c r="K31" i="28"/>
  <c r="K60" i="28"/>
  <c r="K75" i="28"/>
  <c r="K86" i="28"/>
  <c r="K123" i="28"/>
  <c r="K139" i="28"/>
  <c r="K151" i="28"/>
  <c r="K185" i="28"/>
  <c r="L213" i="28"/>
  <c r="L279" i="28"/>
  <c r="L275" i="28" s="1"/>
  <c r="K293" i="28"/>
  <c r="K316" i="28"/>
  <c r="K325" i="28"/>
  <c r="K359" i="28"/>
  <c r="K373" i="28"/>
  <c r="K416" i="28"/>
  <c r="K431" i="28"/>
  <c r="K440" i="28"/>
  <c r="K462" i="28"/>
  <c r="K522" i="28"/>
  <c r="K527" i="28"/>
  <c r="K538" i="28"/>
  <c r="K129" i="28"/>
  <c r="K549" i="28"/>
  <c r="K550" i="28"/>
  <c r="C47" i="27"/>
  <c r="F24" i="27" l="1"/>
  <c r="G24" i="27" s="1"/>
  <c r="F19" i="27"/>
  <c r="G19" i="27" s="1"/>
  <c r="F20" i="27"/>
  <c r="G20" i="27" s="1"/>
  <c r="F15" i="27"/>
  <c r="G15" i="27" s="1"/>
  <c r="F22" i="27"/>
  <c r="G22" i="27" s="1"/>
  <c r="F17" i="27"/>
  <c r="G17" i="27" s="1"/>
  <c r="F30" i="27"/>
  <c r="G30" i="27" s="1"/>
  <c r="F25" i="27"/>
  <c r="G25" i="27" s="1"/>
  <c r="F26" i="27"/>
  <c r="G26" i="27" s="1"/>
  <c r="F21" i="27"/>
  <c r="G21" i="27" s="1"/>
  <c r="F28" i="27"/>
  <c r="G28" i="27" s="1"/>
  <c r="F23" i="27"/>
  <c r="G23" i="27" s="1"/>
  <c r="F36" i="27"/>
  <c r="G36" i="27" s="1"/>
  <c r="F31" i="27"/>
  <c r="G31" i="27" s="1"/>
  <c r="F32" i="27"/>
  <c r="G32" i="27" s="1"/>
  <c r="F27" i="27"/>
  <c r="G27" i="27" s="1"/>
  <c r="F34" i="27"/>
  <c r="G34" i="27" s="1"/>
  <c r="F29" i="27"/>
  <c r="G29" i="27" s="1"/>
  <c r="F42" i="27"/>
  <c r="G42" i="27" s="1"/>
  <c r="F37" i="27"/>
  <c r="G37" i="27" s="1"/>
  <c r="F38" i="27"/>
  <c r="G38" i="27" s="1"/>
  <c r="F33" i="27"/>
  <c r="G33" i="27" s="1"/>
  <c r="F40" i="27"/>
  <c r="G40" i="27" s="1"/>
  <c r="F35" i="27"/>
  <c r="G35" i="27" s="1"/>
  <c r="F43" i="27"/>
  <c r="G43" i="27" s="1"/>
  <c r="F44" i="27"/>
  <c r="G44" i="27" s="1"/>
  <c r="F39" i="27"/>
  <c r="G39" i="27" s="1"/>
  <c r="F46" i="27"/>
  <c r="G46" i="27" s="1"/>
  <c r="F41" i="27"/>
  <c r="G41" i="27" s="1"/>
  <c r="L4" i="28"/>
  <c r="L42" i="28"/>
  <c r="L190" i="28"/>
  <c r="G47" i="27" l="1"/>
  <c r="L20" i="5" s="1"/>
  <c r="F47" i="27"/>
  <c r="X9" i="23"/>
  <c r="E18" i="25"/>
  <c r="F18" i="25" s="1"/>
  <c r="E17" i="25"/>
  <c r="F17" i="25" s="1"/>
  <c r="E16" i="25"/>
  <c r="F16" i="25" s="1"/>
  <c r="E15" i="25"/>
  <c r="F15" i="25" s="1"/>
  <c r="E19" i="25" l="1"/>
  <c r="C26" i="25" s="1"/>
  <c r="I5" i="25" l="1"/>
  <c r="J5" i="25" s="1"/>
  <c r="I6" i="25"/>
  <c r="J6" i="25" s="1"/>
  <c r="I7" i="25"/>
  <c r="J7" i="25" s="1"/>
  <c r="I8" i="25"/>
  <c r="J8" i="25" s="1"/>
  <c r="I4" i="25"/>
  <c r="J4" i="25" s="1"/>
  <c r="G5" i="25"/>
  <c r="H5" i="25" s="1"/>
  <c r="G6" i="25"/>
  <c r="H6" i="25" s="1"/>
  <c r="G7" i="25"/>
  <c r="H7" i="25" s="1"/>
  <c r="G8" i="25"/>
  <c r="H8" i="25" s="1"/>
  <c r="G4" i="25"/>
  <c r="H4" i="25" s="1"/>
  <c r="E5" i="25"/>
  <c r="F5" i="25" s="1"/>
  <c r="E6" i="25"/>
  <c r="F6" i="25" s="1"/>
  <c r="E7" i="25"/>
  <c r="F7" i="25" s="1"/>
  <c r="E8" i="25"/>
  <c r="F8" i="25" s="1"/>
  <c r="E4" i="25"/>
  <c r="F4" i="25" s="1"/>
  <c r="V8" i="23"/>
  <c r="W8" i="23" s="1"/>
  <c r="V7" i="23"/>
  <c r="W7" i="23" s="1"/>
  <c r="V6" i="23"/>
  <c r="W6" i="23" s="1"/>
  <c r="V5" i="23"/>
  <c r="W5" i="23" s="1"/>
  <c r="X5" i="23" s="1"/>
  <c r="Y5" i="23" s="1"/>
  <c r="V4" i="23"/>
  <c r="W4" i="23" s="1"/>
  <c r="X4" i="23" s="1"/>
  <c r="Y4" i="23" s="1"/>
  <c r="V3" i="23"/>
  <c r="W3" i="23" s="1"/>
  <c r="V2" i="23"/>
  <c r="W2" i="23" s="1"/>
  <c r="G9" i="25" l="1"/>
  <c r="C24" i="25" s="1"/>
  <c r="I9" i="25"/>
  <c r="C25" i="25" s="1"/>
  <c r="E9" i="25"/>
  <c r="C23" i="25" s="1"/>
  <c r="X7" i="23"/>
  <c r="Y7" i="23" s="1"/>
  <c r="X2" i="23"/>
  <c r="Y2" i="23" s="1"/>
  <c r="I3" i="22" l="1"/>
  <c r="I4" i="22"/>
  <c r="I5" i="22"/>
  <c r="I6" i="22"/>
  <c r="K3" i="22"/>
  <c r="K4" i="22"/>
  <c r="K5" i="22"/>
  <c r="K6" i="22"/>
  <c r="K2" i="22"/>
  <c r="J7" i="22" s="1"/>
  <c r="I2" i="22"/>
  <c r="H7" i="22" s="1"/>
  <c r="G3" i="22"/>
  <c r="G4" i="22"/>
  <c r="G5" i="22"/>
  <c r="G6" i="22"/>
  <c r="G2" i="22"/>
  <c r="F7" i="22" s="1"/>
  <c r="O8" i="3" l="1"/>
  <c r="L21" i="6" l="1"/>
  <c r="L20" i="6"/>
  <c r="D17" i="20"/>
  <c r="C17" i="20"/>
  <c r="Q242" i="21" l="1"/>
  <c r="E242" i="21"/>
  <c r="Q234" i="21"/>
  <c r="E234" i="21"/>
  <c r="Q213" i="21"/>
  <c r="E213" i="21"/>
  <c r="Q187" i="21"/>
  <c r="E187" i="21"/>
  <c r="Q157" i="21"/>
  <c r="Q4" i="21" s="1"/>
  <c r="L20" i="7" s="1"/>
  <c r="E157" i="21"/>
  <c r="E128" i="21"/>
  <c r="E111" i="21"/>
  <c r="Q9" i="21"/>
  <c r="E9" i="21"/>
  <c r="L21" i="4" l="1"/>
  <c r="L20" i="4"/>
  <c r="D194" i="18" l="1"/>
  <c r="D193" i="18" l="1"/>
  <c r="D191" i="18"/>
  <c r="D192" i="18"/>
  <c r="D14" i="16" l="1"/>
  <c r="E14" i="16"/>
  <c r="F14" i="16"/>
  <c r="G14" i="16"/>
  <c r="L20" i="8" s="1"/>
  <c r="C14" i="16"/>
  <c r="L20" i="10" l="1"/>
  <c r="L21" i="10"/>
  <c r="D12" i="14"/>
  <c r="C12" i="14"/>
  <c r="D13" i="14" l="1"/>
  <c r="L20" i="9" l="1"/>
  <c r="L21" i="9"/>
  <c r="E12" i="13"/>
  <c r="D28" i="5" l="1"/>
  <c r="D28" i="4"/>
  <c r="L23" i="6" l="1"/>
  <c r="L16" i="6" s="1"/>
  <c r="E10" i="9" l="1"/>
  <c r="H8" i="3"/>
  <c r="H7" i="3"/>
  <c r="H6" i="3"/>
  <c r="H5" i="3"/>
  <c r="H4" i="3"/>
  <c r="H3" i="3"/>
  <c r="H2" i="3"/>
  <c r="N8" i="3"/>
  <c r="N7" i="3"/>
  <c r="N6" i="3"/>
  <c r="N5" i="3"/>
  <c r="N4" i="3"/>
  <c r="N3" i="3"/>
  <c r="M8" i="3"/>
  <c r="M7" i="3"/>
  <c r="M6" i="3"/>
  <c r="M5" i="3"/>
  <c r="M4" i="3"/>
  <c r="M3" i="3"/>
  <c r="N2" i="3"/>
  <c r="M2" i="3"/>
  <c r="E10" i="10"/>
  <c r="L23" i="10"/>
  <c r="L23" i="9"/>
  <c r="O7" i="3" s="1"/>
  <c r="P8" i="3" l="1"/>
  <c r="L16" i="10"/>
  <c r="P7" i="3"/>
  <c r="E10" i="8" l="1"/>
  <c r="L23" i="8"/>
  <c r="L23" i="7"/>
  <c r="O6" i="3" l="1"/>
  <c r="P6" i="3" s="1"/>
  <c r="L16" i="8"/>
  <c r="O5" i="3"/>
  <c r="L16" i="7"/>
  <c r="R7" i="3"/>
  <c r="S7" i="3" s="1"/>
  <c r="G18" i="25" s="1"/>
  <c r="H18" i="25" s="1"/>
  <c r="E10" i="7"/>
  <c r="O4" i="3"/>
  <c r="P4" i="3" s="1"/>
  <c r="E10" i="6"/>
  <c r="E10" i="5"/>
  <c r="L23" i="5"/>
  <c r="P5" i="3" l="1"/>
  <c r="Q5" i="3"/>
  <c r="R5" i="3" s="1"/>
  <c r="S5" i="3" s="1"/>
  <c r="G17" i="25" s="1"/>
  <c r="H17" i="25" s="1"/>
  <c r="O3" i="3"/>
  <c r="L16" i="5"/>
  <c r="R4" i="3"/>
  <c r="S4" i="3" s="1"/>
  <c r="G16" i="25" s="1"/>
  <c r="H16" i="25" s="1"/>
  <c r="D28" i="6"/>
  <c r="D28" i="8"/>
  <c r="D28" i="7"/>
  <c r="D28" i="9"/>
  <c r="D28" i="10"/>
  <c r="L23" i="4"/>
  <c r="E10" i="4"/>
  <c r="P14" i="10"/>
  <c r="P14" i="9"/>
  <c r="P14" i="8"/>
  <c r="P14" i="7"/>
  <c r="P14" i="6"/>
  <c r="P14" i="5"/>
  <c r="P3" i="3" l="1"/>
  <c r="Q3" i="3"/>
  <c r="O2" i="3"/>
  <c r="P2" i="3" s="1"/>
  <c r="R2" i="3" s="1"/>
  <c r="L16" i="4"/>
  <c r="Q9" i="3" l="1"/>
  <c r="S2" i="3"/>
  <c r="G15" i="25" s="1"/>
  <c r="H15" i="25" s="1"/>
  <c r="G19" i="25" s="1"/>
  <c r="C27" i="25" s="1"/>
  <c r="C28"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 PC</author>
  </authors>
  <commentList>
    <comment ref="B19" authorId="0" shapeId="0" xr:uid="{885C36DB-90D8-48E6-B8B2-EB599F388D67}">
      <text>
        <r>
          <rPr>
            <sz val="9"/>
            <color indexed="81"/>
            <rFont val="Tahoma"/>
            <family val="2"/>
          </rPr>
          <t>Ejemplo: x, y, R.</t>
        </r>
      </text>
    </comment>
    <comment ref="C19" authorId="0" shapeId="0" xr:uid="{3984F4AA-9261-4308-B2AF-88009033996B}">
      <text>
        <r>
          <rPr>
            <sz val="9"/>
            <color indexed="81"/>
            <rFont val="Tahoma"/>
            <family val="2"/>
          </rPr>
          <t>Ejemplo: Ejecutado, programado, resultado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ASUS PC</author>
  </authors>
  <commentList>
    <comment ref="B19" authorId="0" shapeId="0" xr:uid="{C68A2778-85C7-46E5-8A67-C3D821E678EB}">
      <text>
        <r>
          <rPr>
            <sz val="9"/>
            <color indexed="81"/>
            <rFont val="Tahoma"/>
            <family val="2"/>
          </rPr>
          <t>Ejemplo: x, y, R.</t>
        </r>
      </text>
    </comment>
    <comment ref="C19" authorId="0" shapeId="0" xr:uid="{2B72E727-AFDF-4263-8E7A-9DA5C9D2DE94}">
      <text>
        <r>
          <rPr>
            <sz val="9"/>
            <color indexed="81"/>
            <rFont val="Tahoma"/>
            <family val="2"/>
          </rPr>
          <t>Ejemplo: Ejecutado, programado, resultado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ASUS PC</author>
  </authors>
  <commentList>
    <comment ref="B19" authorId="0" shapeId="0" xr:uid="{4800B2D7-3205-4D52-AA0F-C9B6E87FBBD4}">
      <text>
        <r>
          <rPr>
            <sz val="9"/>
            <color indexed="81"/>
            <rFont val="Tahoma"/>
            <family val="2"/>
          </rPr>
          <t>Ejemplo: x, y, R.</t>
        </r>
      </text>
    </comment>
    <comment ref="C19" authorId="0" shapeId="0" xr:uid="{E9EB6A43-9D28-4836-9CE3-37ED76F73C39}">
      <text>
        <r>
          <rPr>
            <sz val="9"/>
            <color indexed="81"/>
            <rFont val="Tahoma"/>
            <family val="2"/>
          </rPr>
          <t>Ejemplo: Ejecutado, programado, resultado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ASUS PC</author>
  </authors>
  <commentList>
    <comment ref="B19" authorId="0" shapeId="0" xr:uid="{F753A907-BA91-407F-9441-525701201E08}">
      <text>
        <r>
          <rPr>
            <sz val="9"/>
            <color indexed="81"/>
            <rFont val="Tahoma"/>
            <family val="2"/>
          </rPr>
          <t>Ejemplo: x, y, R.</t>
        </r>
      </text>
    </comment>
    <comment ref="C19" authorId="0" shapeId="0" xr:uid="{563D596E-49FE-483A-B9FA-27310AD443C8}">
      <text>
        <r>
          <rPr>
            <sz val="9"/>
            <color indexed="81"/>
            <rFont val="Tahoma"/>
            <family val="2"/>
          </rPr>
          <t>Ejemplo: Ejecutado, programado, resultado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ASUS PC</author>
  </authors>
  <commentList>
    <comment ref="B19" authorId="0" shapeId="0" xr:uid="{353D6C85-7FA8-4D05-8B86-D2BBC32C3750}">
      <text>
        <r>
          <rPr>
            <sz val="9"/>
            <color indexed="81"/>
            <rFont val="Tahoma"/>
            <family val="2"/>
          </rPr>
          <t>Ejemplo: x, y, R.</t>
        </r>
      </text>
    </comment>
    <comment ref="C19" authorId="0" shapeId="0" xr:uid="{C69DA313-0C9F-4D80-838C-2C836639CF52}">
      <text>
        <r>
          <rPr>
            <sz val="9"/>
            <color indexed="81"/>
            <rFont val="Tahoma"/>
            <family val="2"/>
          </rPr>
          <t>Ejemplo: Ejecutado, programado, resultado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ASUS PC</author>
  </authors>
  <commentList>
    <comment ref="B19" authorId="0" shapeId="0" xr:uid="{1EAE6E7C-8765-4869-BA31-2DF85611141A}">
      <text>
        <r>
          <rPr>
            <sz val="9"/>
            <color indexed="81"/>
            <rFont val="Tahoma"/>
            <family val="2"/>
          </rPr>
          <t>Ejemplo: x, y, R.</t>
        </r>
      </text>
    </comment>
    <comment ref="C19" authorId="0" shapeId="0" xr:uid="{F0D51940-093F-4C92-B2DF-9225140E8B20}">
      <text>
        <r>
          <rPr>
            <sz val="9"/>
            <color indexed="81"/>
            <rFont val="Tahoma"/>
            <family val="2"/>
          </rPr>
          <t>Ejemplo: Ejecutado, programado, resultado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ASUS PC</author>
  </authors>
  <commentList>
    <comment ref="B19" authorId="0" shapeId="0" xr:uid="{B4089B1A-FDD8-4B62-B9DD-5DF20F4E13C5}">
      <text>
        <r>
          <rPr>
            <sz val="9"/>
            <color indexed="81"/>
            <rFont val="Tahoma"/>
            <family val="2"/>
          </rPr>
          <t>Ejemplo: x, y, R.</t>
        </r>
      </text>
    </comment>
    <comment ref="C19" authorId="0" shapeId="0" xr:uid="{0013C3DB-F815-4B5A-94CA-A185846775B8}">
      <text>
        <r>
          <rPr>
            <sz val="9"/>
            <color indexed="81"/>
            <rFont val="Tahoma"/>
            <family val="2"/>
          </rPr>
          <t>Ejemplo: Ejecutado, programado, resultado</t>
        </r>
      </text>
    </comment>
  </commentList>
</comments>
</file>

<file path=xl/sharedStrings.xml><?xml version="1.0" encoding="utf-8"?>
<sst xmlns="http://schemas.openxmlformats.org/spreadsheetml/2006/main" count="5208" uniqueCount="1624">
  <si>
    <t>Perspectivas (4)</t>
  </si>
  <si>
    <t>Objetivos Estratégicos (4)</t>
  </si>
  <si>
    <t>Peso</t>
  </si>
  <si>
    <t>Estrategias (4)</t>
  </si>
  <si>
    <t>Meta (7)</t>
  </si>
  <si>
    <t>Peso Meta</t>
  </si>
  <si>
    <t>CIUDADANÍA</t>
  </si>
  <si>
    <t>OE1: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t>
  </si>
  <si>
    <t>PROCESOS</t>
  </si>
  <si>
    <t>APRENDIZAJE Y CRECIMIENTO</t>
  </si>
  <si>
    <t>FINANCIERA</t>
  </si>
  <si>
    <t>OE4: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</si>
  <si>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ID Indicador</t>
  </si>
  <si>
    <t>Nombre del indicador</t>
  </si>
  <si>
    <t>DIRECCIONAMIENTO ESTRATÉGICO INSTITUCIONAL</t>
  </si>
  <si>
    <t xml:space="preserve">Código: DES-PR-04-FR-01 </t>
  </si>
  <si>
    <t>Versión: 02</t>
  </si>
  <si>
    <t>HOJA DE VIDA DEL INDICADOR</t>
  </si>
  <si>
    <t>Fecha: 28/06/2023</t>
  </si>
  <si>
    <t>ASOCIACIÓN</t>
  </si>
  <si>
    <t>CLASIFICACIÓN</t>
  </si>
  <si>
    <t>Proyecto -Plan Estratégico</t>
  </si>
  <si>
    <t>SUB CLASIFICACIÓN</t>
  </si>
  <si>
    <t>PROCESO</t>
  </si>
  <si>
    <t>CATEGORÍA</t>
  </si>
  <si>
    <t>DESEMPEÑO</t>
  </si>
  <si>
    <t>TIPO</t>
  </si>
  <si>
    <t>EFICACIA</t>
  </si>
  <si>
    <t>PROCESO AL QUE APORTA</t>
  </si>
  <si>
    <t>Gestión del Direccionamiento Estratégico</t>
  </si>
  <si>
    <t>ÁREAS</t>
  </si>
  <si>
    <t>170-Oficina Asesora de Planeación-OAP</t>
  </si>
  <si>
    <t>IDENTIFICACIÓN</t>
  </si>
  <si>
    <t>NOMBRE DEL INDICADOR</t>
  </si>
  <si>
    <t>OBJETIVO DEL INDICADOR</t>
  </si>
  <si>
    <t>CÓDIGO DEL INDICADOR</t>
  </si>
  <si>
    <t>MÉTODO DE RECOLECCIÓN</t>
  </si>
  <si>
    <t>INFORME</t>
  </si>
  <si>
    <t>CRITERIO DEL ANÁLISIS</t>
  </si>
  <si>
    <t>TIPO DE CÁLCULO</t>
  </si>
  <si>
    <t>COMPUESTO</t>
  </si>
  <si>
    <t>FRECUENCIA DE MEDICIÓN</t>
  </si>
  <si>
    <t>META PROGRAMADA</t>
  </si>
  <si>
    <t>TIPO DE ANUALIZACIÓN</t>
  </si>
  <si>
    <t>CONSTANTE</t>
  </si>
  <si>
    <t>RANGO DE GESTIÓN</t>
  </si>
  <si>
    <t>VALOR</t>
  </si>
  <si>
    <t>No.</t>
  </si>
  <si>
    <t>ALIAS</t>
  </si>
  <si>
    <t>VARIABLES</t>
  </si>
  <si>
    <t>DESCRIPCIÓN</t>
  </si>
  <si>
    <t>DETALLES</t>
  </si>
  <si>
    <t>METAE1</t>
  </si>
  <si>
    <t>Ejecutado Meta 1</t>
  </si>
  <si>
    <t>REGISTRO PERIÓDICO</t>
  </si>
  <si>
    <t>METAP1</t>
  </si>
  <si>
    <t>Programado Meta 1</t>
  </si>
  <si>
    <t>RESULTADO</t>
  </si>
  <si>
    <t>FÓRMULA DEL INDICADOR</t>
  </si>
  <si>
    <t>UNIDAD DE MEDIDA FÓRMULA</t>
  </si>
  <si>
    <t>PORCENTAJE</t>
  </si>
  <si>
    <t>DESCRIPCIÓN DEL INDICADOR</t>
  </si>
  <si>
    <t>LÍNEA BASE</t>
  </si>
  <si>
    <t>I.N.D</t>
  </si>
  <si>
    <t>FUENTE DE VERIFICACIÓN</t>
  </si>
  <si>
    <t>Pandora</t>
  </si>
  <si>
    <t>ANÁLISIS DEL INDICADOR</t>
  </si>
  <si>
    <t>GLOSARIO DE TÉRMINOS</t>
  </si>
  <si>
    <t>OBSERVACIONES</t>
  </si>
  <si>
    <t>METAE2</t>
  </si>
  <si>
    <t>Ejecutado Meta 2</t>
  </si>
  <si>
    <t>METAP2</t>
  </si>
  <si>
    <t>Programado Meta 2</t>
  </si>
  <si>
    <t>METAE3</t>
  </si>
  <si>
    <t>METAP3</t>
  </si>
  <si>
    <t>Fecha: 01/12/2023</t>
  </si>
  <si>
    <t>METAE4</t>
  </si>
  <si>
    <t>Es la sumatoria de las actividades ejecutadas en cultured que componen este objetivo.</t>
  </si>
  <si>
    <t>METAP4</t>
  </si>
  <si>
    <t>Es la sumatoria de las actividades programadas de cultured que componen este objetivo.</t>
  </si>
  <si>
    <t>METAE5</t>
  </si>
  <si>
    <t>METAP5</t>
  </si>
  <si>
    <t>METAE6</t>
  </si>
  <si>
    <t>Ejecutado Meta 6</t>
  </si>
  <si>
    <t>METAP6</t>
  </si>
  <si>
    <t>Programado Meta 6</t>
  </si>
  <si>
    <t>No aplica</t>
  </si>
  <si>
    <t>METAE7</t>
  </si>
  <si>
    <t>Ejecutado Meta 7</t>
  </si>
  <si>
    <t>METAP7</t>
  </si>
  <si>
    <t>Programado Meta 7</t>
  </si>
  <si>
    <t>ANUAL</t>
  </si>
  <si>
    <t>Este indicador pretende determinar el porcentaje de cumplimiento del plan de acción perspectiva de ciudadanos asociada al cumplimiento del objetivo estratégico 1 de la meta 1 definidos en el plan estratégico institucional</t>
  </si>
  <si>
    <t>CONSTANTE ÍNDICE</t>
  </si>
  <si>
    <t>OE2: Optimizar la gestión de la Secretaría Distrital de Cultura, Recreación y Deporte y de las entidades que conforman el sector, articulando e implementando procesos que den soluciones eficaces a las necesidades y expectativas de la ciudadanía.</t>
  </si>
  <si>
    <t>Cultured</t>
  </si>
  <si>
    <t>(METAE2 / METAP2) *100%</t>
  </si>
  <si>
    <t>(METAE1 / METAP1) *100%</t>
  </si>
  <si>
    <t>Este indicador pretende determinar el porcentaje el nivel de cumplimiento del plan de acción para cada una de las políticas públicas de la perspectiva de ciudadanos asociada al cumplimiento del objetivo estratégico 1 y meta 2 definidos en el plan estratégico intitucional.</t>
  </si>
  <si>
    <t>(METAE3 / METAP3) *100%</t>
  </si>
  <si>
    <t xml:space="preserve">Es la sumatoria de las actividades ejecutadas de los planes de acción de las políticas públicas </t>
  </si>
  <si>
    <t>Es la sumatoria de las actividades programadas de los planes de acción de las políticas públicas</t>
  </si>
  <si>
    <t>Este indicador pretende determinar el porcentaje de cumplimiento perspectiva de procesos asociada al cumplimiento del objetivo estratégico 2 de la meta 3 relacionada con el plan de acción institucional por dependencia</t>
  </si>
  <si>
    <t>(METAE4 / METAP4) *100%</t>
  </si>
  <si>
    <t>Este indicador pretende determinar el porcentaje de cumplimiento de la perspectiva de aprendizaje asociada al cumplimiento del objetivo estratégico 3 de la meta 4, con relación a medir el índice de implementación de cultured en la entidad definido en el plan estratégico institucional.</t>
  </si>
  <si>
    <t>Es la sumatoria de las actividades programadas del plan de acción del modelo de aprendizaje institucional que componen este objetivo.</t>
  </si>
  <si>
    <t>Es la sumatoria de las actividades ejecutadas del plan de acción del modelo de aprendizaje institucional que componen este objetivo.</t>
  </si>
  <si>
    <t>(METAE5 / METAP5) *100%</t>
  </si>
  <si>
    <t>(METAE6 / METAP6) *100%</t>
  </si>
  <si>
    <t>(METAE7 / METAP7) *100%</t>
  </si>
  <si>
    <t>Este indicador pretende determinar el porcentaje de cumplimiento de la perspectiva de aprendizaje y crecimiento asociada al cumplimiento del objetivo estratégico 3 de la meta 4, con relación a medir el índice de implementación de cultured en las entidades del sector definido en el plan estratégico institucional.</t>
  </si>
  <si>
    <t>Compromisos acumulados</t>
  </si>
  <si>
    <t>Apropiación Disponible</t>
  </si>
  <si>
    <t>Este indicador pretende determinar el porcentaje de cumplimiento del plan de acción perspectiva financiera asociada al cumplimiento del objetivo estratégico 4 de la meta 6 con relación al índice de eficiencia presupuestal para la vigencia definidos en el plan estratégico institucional.</t>
  </si>
  <si>
    <t>Este indicador pretende determinar el porcentaje de cumplimiento del plan de acción perspectiva financiera asociada al cumplimiento del objetivo estratégico 4 de la meta 7, con relación a medir el crecimiento del presupuesto de la entidad en relación con la cuota de gasto asignado al inicio de la vigencia definidos en el plan estratégico sectorial.</t>
  </si>
  <si>
    <t>Página 1 de 1</t>
  </si>
  <si>
    <t>META</t>
  </si>
  <si>
    <t>FORMULA DEL INDICADOR</t>
  </si>
  <si>
    <t>PORCENTAJE DE CUMPLIMIENTO</t>
  </si>
  <si>
    <t>EFICIENCIA</t>
  </si>
  <si>
    <t>N/D</t>
  </si>
  <si>
    <t>Satisfactorio</t>
  </si>
  <si>
    <t>Aceptable</t>
  </si>
  <si>
    <t>Critico</t>
  </si>
  <si>
    <t>N° de metas cuya magnitud física presente cumplimiento del &gt;=100% sobre su programación</t>
  </si>
  <si>
    <t>N° Total de Metas programadas el período a reportar</t>
  </si>
  <si>
    <t>Ponderado  Meta</t>
  </si>
  <si>
    <t>Peso Objetivo Estrategico</t>
  </si>
  <si>
    <t>Es la sumatoria del presupuesto asignado (Apropiación inicial)</t>
  </si>
  <si>
    <t>Es la sumatoria de recursos adicionales (Apropiación vigente 31 dic - Apropiación inicial)</t>
  </si>
  <si>
    <t xml:space="preserve">P1: Se identifican los objetivos estratégicos que responden fundamentalmente a la mayor importancia de la estrategia cultural y las apuestas de la Administración Distrital, para garantizar las condiciones para el ejercicio efectivo, progresivo y sostenible de los derechos a la cultura, a la recreación y al deporte de los habitantes de la Bogotá-Región y la recuperación socioeconómica y cultural, en total coherencia con lo promulgado en la misión y visión institucional. </t>
  </si>
  <si>
    <t xml:space="preserve">E01: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 </t>
  </si>
  <si>
    <t>1. Cumplir el 100% del plan de acción de los proyectos de inversión a cargo de las entidades de sector.</t>
  </si>
  <si>
    <t>2. Cumplir el 100% de los compromisos adquiridos en los planes de acción de las políticas públicas a nivel sectorial.</t>
  </si>
  <si>
    <t>P2: En esta perspectiva se identifican los objetivos estratégicos que están relacionados directamente con los procesos del Sistema de Gestión de la Calidad del sector, estratégicos, misionales, de apoyo y de evaluación; de su desempeño depende el logro de los intentos estratégicos establecidos en la misión y visión. Objetivo estratégico 3: Fortalecer y desarrollar las condiciones de trabajo articulado, conjunto y complementario a nivel sectorial, intersectorial y público - privado, para diseñar y mejorar procesos e implementar estrategias, programas y proyectos que den soluciones eficaces a las necesidades culturales, patrimoniales, artísticas, creativas, recreativas y deportivas, y generen oportunidades para la ciudad.</t>
  </si>
  <si>
    <t xml:space="preserve">E02: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t>
  </si>
  <si>
    <t xml:space="preserve">3. Cumplir con el 100% del plan de acción de la estrategia de comunicaciones sectorial. </t>
  </si>
  <si>
    <t xml:space="preserve">P3: Esta perspectiva está relacionada con la gestión del conocimiento para fortalecer el capital intelectual del sector y los actores culturales. </t>
  </si>
  <si>
    <t xml:space="preserve">OE3: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 </t>
  </si>
  <si>
    <t xml:space="preserve">E03: Generación de hábitos, creencias, comportamientos en los servidores públicos, que apoyados en la tecnología y las comunicaciones contribuirán a cumplir la misionalidad y a mejorar el funcionamiento de la entidad. </t>
  </si>
  <si>
    <t>4. Cumplir con el 100% del plan de acción de la vigencia para el desarrollo, implementación y estabilidad de Cultured Bogotá.</t>
  </si>
  <si>
    <t xml:space="preserve">5. Cumplir con el 100% del plan de acción de la vigencia para la formulación e implementación del Modelo de Aprendizaje Sectorial. </t>
  </si>
  <si>
    <t xml:space="preserve">P4: Permite asignar adecuadamente y gestionar los presupuestos de la Secretaría Distrital de Cultura, Recreación y Deporte que garanticen la oferta de bienes y servicios de calidad para la satisfacción de necesidades y expectativas ciudadanas. </t>
  </si>
  <si>
    <t xml:space="preserve">E04:  Gestionar, optimizar y disponer hasta el máximo de los recursos físicos, tecnológicos, jurídicos, financieros y humanos de las entidades, que brinden soluciones eficaces y eficientes a las necesidades y expectativas de la ciudadanía, generando mayores oportunidades y condiciones para la garantía de los derechos culturales, recreativos y deportivos. </t>
  </si>
  <si>
    <t xml:space="preserve">6. Cumplir por lo menos el 95% del índice de eficiencia presupuestal para la vigencia. </t>
  </si>
  <si>
    <t xml:space="preserve">7. Gestionar por lo menos el 10% adicional del presupuesto asignado al inicio de la vigencia presupuestal. </t>
  </si>
  <si>
    <t>Porcentaje de avance en el nivel de cumplimiento del plan de acción de los proyectos de inversión a cargo de las entidades del sector.</t>
  </si>
  <si>
    <t>Porcentaje del nivel de cumplimiento del plan de acción para cada una de las políticas públicas a nivel sectorial.</t>
  </si>
  <si>
    <t>Porcentaje de ejecución del plan de acción de la estrategia sectorial de comunicaciones</t>
  </si>
  <si>
    <t>Porcentaje de implementación de cultured en las entidades del sector.</t>
  </si>
  <si>
    <t>Porcentaje del plan de acción del modelo de aprendizaje sectorial</t>
  </si>
  <si>
    <t>Porcentaje de cumplimiento del índice de eficiencia presupuestal para la vigencia de las entidades del sector.</t>
  </si>
  <si>
    <t>Porcentaje de cumplimiento de gestionar minimo el 10% adicional del presupuesto asignado al inicio de la vigencia presupuestal.</t>
  </si>
  <si>
    <t>Medir el índice de implementación de cultured en las entidades del sector, a través de los informes generados por el área de tecnología, para tener mayor eficiencia en los recursos del sector.</t>
  </si>
  <si>
    <t>Conocer el nivel de cumplimiento de los planes de acción de las políticas, a través de los informes generados por las entidades del sector a cargo, para el fortalecimiento de los modelos y mecanismos de gestión sectorial.</t>
  </si>
  <si>
    <t>Conocer el nivel de ejecución del plan de acción de comunicaciones, mediante los entregables, para el fortalecimiento de contenidos e información de gestión sectorial.</t>
  </si>
  <si>
    <t>Determinar el avance del plan de acción del modelo de aprendizaje sectorial, para la implementación y formulación del modelo de aprendizaje en las entidades del sector.</t>
  </si>
  <si>
    <t>Establecer la medicion del índice de eficiencia presupuestal, mediante el reporte de porcentaje de compromisos, porcentaje de giro de reservas y porcentaje de giros de pasivos exigibles del sector.</t>
  </si>
  <si>
    <t>Medir el cumplimiento del presupuesto del sector en relación con la cuota global de gasto asignado al sector cultural al inicio de la vigencia.</t>
  </si>
  <si>
    <r>
      <rPr>
        <b/>
        <sz val="30"/>
        <color rgb="FF0B5394"/>
        <rFont val="Roboto"/>
      </rPr>
      <t xml:space="preserve">PLAN DE ACCIÓN: Cultured_Bogotá 2024 </t>
    </r>
    <r>
      <rPr>
        <b/>
        <sz val="20"/>
        <color rgb="FF0B5394"/>
        <rFont val="Roboto"/>
      </rPr>
      <t>"Bogotá Camina Segura"</t>
    </r>
  </si>
  <si>
    <r>
      <rPr>
        <b/>
        <sz val="9"/>
        <color rgb="FF000000"/>
        <rFont val="Roboto"/>
      </rPr>
      <t xml:space="preserve">CÉLULA/PROYECTO
</t>
    </r>
    <r>
      <rPr>
        <b/>
        <sz val="8"/>
        <color rgb="FF000000"/>
        <rFont val="Roboto"/>
      </rPr>
      <t>*los detalles de las HU, tareas, Errores, … se encuentran documentados en Jira</t>
    </r>
  </si>
  <si>
    <t xml:space="preserve">AVANCE 
AL CIERRE PDD "UNCSABXXI" </t>
  </si>
  <si>
    <t>ENTREGA 
SI/ NO/n_a</t>
  </si>
  <si>
    <t>% AVANCE</t>
  </si>
  <si>
    <t xml:space="preserve">Planeación y Gestión </t>
  </si>
  <si>
    <t xml:space="preserve">Administrador </t>
  </si>
  <si>
    <t xml:space="preserve">Oficina Asesora de Planeación </t>
  </si>
  <si>
    <t>mejora: subir firma digital usuario final</t>
  </si>
  <si>
    <t>OTI</t>
  </si>
  <si>
    <t>Kemmer Acosta</t>
  </si>
  <si>
    <t>SI</t>
  </si>
  <si>
    <t>mejora: derivadas de la modificación mod. Planeación presupuestal. -ajuste cargos-</t>
  </si>
  <si>
    <t xml:space="preserve">apropiación: mejorar manual, fortalecer atención en niveles de servicio, incluir en procedimiento </t>
  </si>
  <si>
    <t>OAP</t>
  </si>
  <si>
    <t>Eliana Castañeda</t>
  </si>
  <si>
    <t>n_a</t>
  </si>
  <si>
    <t>Plan de desarrollo</t>
  </si>
  <si>
    <t>soporte: Mesa de ayuda</t>
  </si>
  <si>
    <t xml:space="preserve">Apropiación: mejorar manual, incluir en procedimiento </t>
  </si>
  <si>
    <t xml:space="preserve">Maritza Amado </t>
  </si>
  <si>
    <t>Plan estratégico</t>
  </si>
  <si>
    <t>apropiación: revisión funcionalidad posibles mejoras</t>
  </si>
  <si>
    <t>Jesús López</t>
  </si>
  <si>
    <t xml:space="preserve">NO </t>
  </si>
  <si>
    <t xml:space="preserve">mejora: depende de revisión funcionales </t>
  </si>
  <si>
    <t>Soporte: mesa de ayuda</t>
  </si>
  <si>
    <t xml:space="preserve">apropiación: mejorar manual, incluir en procedimiento </t>
  </si>
  <si>
    <t>Proyectos de inversión (formulación/seguimiento)</t>
  </si>
  <si>
    <t>Formulación(con modificaciones)</t>
  </si>
  <si>
    <t xml:space="preserve">traslado ajuste a la rama SCRD: lógica funcionalidad Formulación proyectos de inversión </t>
  </si>
  <si>
    <t>traslado ajuste a la rama SCRD: reportes</t>
  </si>
  <si>
    <t xml:space="preserve">traslado ajuste a la rama SCRD: ajuste funcionalidad  modificación proyectos de inversión </t>
  </si>
  <si>
    <t>ajuste: Reporte solicitud modificación proyectos</t>
  </si>
  <si>
    <t xml:space="preserve">Mejora máquina de estados integrando radicación Orfeo </t>
  </si>
  <si>
    <t>Seguimiento proyectos</t>
  </si>
  <si>
    <t>I: Pruebas funcionales: Plan de accción programación y reprogramación. Levantamiento tareas Jira</t>
  </si>
  <si>
    <t>Angélica Gutierrez</t>
  </si>
  <si>
    <t>I: Pruebas funcionales: seguimiento proyectos. 
Levantamiento tareas Jira</t>
  </si>
  <si>
    <t>Ajuste: programación y reprogramación plan de acción proyectos PDD "Un Nuevo Contrato Social para la Bogotá del Siglo XXI" y "Bogotá Camina Segura"</t>
  </si>
  <si>
    <t>Daniel Sanabria</t>
  </si>
  <si>
    <t>Ajuste: seguimiento cuantitativo y cualitativo proyectos planes de desarrollo PDD "Un Nuevo Contrato Social para la Bogotá del Siglo XXI" y "Bogotá Camina Segura"</t>
  </si>
  <si>
    <t xml:space="preserve">Ajuste: Seguimiento proyectos. Barra de progreso e indicadores duplicados o cruzados. </t>
  </si>
  <si>
    <t>I: Pruebas funcionales</t>
  </si>
  <si>
    <t>I: Ajuste en funcionalidad programación, reprogramación y seguimiento proyectos</t>
  </si>
  <si>
    <t>I: Ajuste: reportes</t>
  </si>
  <si>
    <t xml:space="preserve">Planeación presupuestal </t>
  </si>
  <si>
    <t>Planeación presupuestal fase I</t>
  </si>
  <si>
    <t>Kemmer Acosta/Felipe Malaver (FUGA)</t>
  </si>
  <si>
    <t xml:space="preserve">ajuste: cargue de techos, líneas delgadas, flujo de aprobaciones por cambio en lógica de la formulación proyectos. </t>
  </si>
  <si>
    <t>ajuste: Generación de solicitudes de CDP inversión/funcionamiento</t>
  </si>
  <si>
    <t>Diego Vega/Kemmer Acosta</t>
  </si>
  <si>
    <t>ajuste: generación de líneas delgadas funcionamiento</t>
  </si>
  <si>
    <t xml:space="preserve">ajuste: reportes </t>
  </si>
  <si>
    <t>ajuste: cargue de archivos planos BogData al sistema (CDP, RP, Giros)</t>
  </si>
  <si>
    <t xml:space="preserve">Daniel Sanabria </t>
  </si>
  <si>
    <t xml:space="preserve">mejora: Reparto líneas delgadas GITContratación </t>
  </si>
  <si>
    <t xml:space="preserve">Jason Rizo </t>
  </si>
  <si>
    <t xml:space="preserve">mejora: notificación GITContratación </t>
  </si>
  <si>
    <t>mejora: reportes (SECOPII)</t>
  </si>
  <si>
    <t xml:space="preserve">Diego Vega/Kemmer Acosta/Angélica Gutierrez </t>
  </si>
  <si>
    <t>mejora: ajustes por proceso de adaptación</t>
  </si>
  <si>
    <t xml:space="preserve">ajuste: endpoints tablero de control presupuestal </t>
  </si>
  <si>
    <t>mejora: mensajes de error</t>
  </si>
  <si>
    <t>D: Documentación técnica</t>
  </si>
  <si>
    <t xml:space="preserve">Camilo Castro </t>
  </si>
  <si>
    <t>Indicadores</t>
  </si>
  <si>
    <t>mejora: Eliminar indicadores en estado 1</t>
  </si>
  <si>
    <t>soporte: caso MS97793 GLPI</t>
  </si>
  <si>
    <t>soporte</t>
  </si>
  <si>
    <t xml:space="preserve">SIG </t>
  </si>
  <si>
    <t>-</t>
  </si>
  <si>
    <t>mejora: Optimización impresión de flujos procedimientos con más de 55 actividades</t>
  </si>
  <si>
    <t xml:space="preserve">ajuste: revisión de funcionalidad por merge presupuesto </t>
  </si>
  <si>
    <t>Lorena Cruz</t>
  </si>
  <si>
    <t>Pagos</t>
  </si>
  <si>
    <t xml:space="preserve">Dirección Corporativa/Oficina Asesora de Planeación </t>
  </si>
  <si>
    <t>Pagos fase I</t>
  </si>
  <si>
    <t>mejora: en funcionalidades usuario que hace soporte</t>
  </si>
  <si>
    <t>OAP/OTI</t>
  </si>
  <si>
    <t xml:space="preserve">Diego Vega/Jason Rizo/Angélica Gutierrez </t>
  </si>
  <si>
    <t>mejora: funcionalidad generación de certificado de inexistencia</t>
  </si>
  <si>
    <t>mejora: control de envío de informes de pago dada la intermitencia del servicio de internet</t>
  </si>
  <si>
    <t xml:space="preserve">Dirección Corporativa y relación con el ciudadano </t>
  </si>
  <si>
    <t>Michael Quintana</t>
  </si>
  <si>
    <t>Contratación</t>
  </si>
  <si>
    <t>Contratación fase I</t>
  </si>
  <si>
    <t xml:space="preserve">puesta en producción del desarrollo </t>
  </si>
  <si>
    <t>mejora: interoperabilidad con Orfeo para radicación  documentación generada por el sistema</t>
  </si>
  <si>
    <t xml:space="preserve">mejora: Reparto de trámite de solicitud contractual </t>
  </si>
  <si>
    <t>mejora: notificación y radicación solicitud generación RPs</t>
  </si>
  <si>
    <t xml:space="preserve">mejora: ajustar endpoint para tablero de contratación </t>
  </si>
  <si>
    <t>LR: interoperabilidad radicación en ORFEO y posibilidad de adjuntar documentos -cuadro de análisis de hoja de vida-</t>
  </si>
  <si>
    <t>mejora: integración modificaciones contractuales</t>
  </si>
  <si>
    <t xml:space="preserve">mejora: Generación de certificaciones laborales </t>
  </si>
  <si>
    <t>OAP/Corporativa</t>
  </si>
  <si>
    <t>María Victoria Murcia
Ana María Galindo</t>
  </si>
  <si>
    <t xml:space="preserve">Control Interno </t>
  </si>
  <si>
    <t>soporte: mesa de ayuda</t>
  </si>
  <si>
    <t>Deisy Estupiñan</t>
  </si>
  <si>
    <r>
      <rPr>
        <b/>
        <sz val="10"/>
        <color rgb="FF434343"/>
        <rFont val="Roboto"/>
      </rPr>
      <t xml:space="preserve">Internacionalización </t>
    </r>
    <r>
      <rPr>
        <sz val="10"/>
        <color rgb="FF434343"/>
        <rFont val="Roboto"/>
      </rPr>
      <t>(Entregado)</t>
    </r>
  </si>
  <si>
    <t>mejora: inclusión de cuantificación de recursos en especie de las cooperaciones</t>
  </si>
  <si>
    <t xml:space="preserve">Daniel Feo </t>
  </si>
  <si>
    <t xml:space="preserve">mejora: endpoint para tablero de control </t>
  </si>
  <si>
    <t xml:space="preserve">visualización: tablero de control ajustado </t>
  </si>
  <si>
    <t>Miguel Angel Granados</t>
  </si>
  <si>
    <t xml:space="preserve">Equipo Internacionalización </t>
  </si>
  <si>
    <r>
      <rPr>
        <b/>
        <sz val="10"/>
        <color rgb="FF434343"/>
        <rFont val="Roboto"/>
      </rPr>
      <t>Monitoreo de Estrategias de cambio cultural</t>
    </r>
    <r>
      <rPr>
        <sz val="10"/>
        <color rgb="FF434343"/>
        <rFont val="Roboto"/>
      </rPr>
      <t xml:space="preserve"> (Entregado)</t>
    </r>
  </si>
  <si>
    <t xml:space="preserve">D: carga masiva </t>
  </si>
  <si>
    <t xml:space="preserve">documentación técnica del sistema </t>
  </si>
  <si>
    <t xml:space="preserve">Observatorio </t>
  </si>
  <si>
    <t>Mauricio Ojeda</t>
  </si>
  <si>
    <t>Gestión Oferta formativa</t>
  </si>
  <si>
    <t>Gestión formativa institucional/sectorial fase I
(Infraestructura, Gestión grupos, Gestión de beneficiarios, Formadores, Reportes)</t>
  </si>
  <si>
    <t>Dirección de Arte, Cultura y Patrimonio -Sub. Gestión Cultural y Artistica</t>
  </si>
  <si>
    <t>I: IDPC -ajustes en campos y dinámicas de algunos formularios-</t>
  </si>
  <si>
    <t xml:space="preserve">Andrea Gaitán/Angela Barón  </t>
  </si>
  <si>
    <t>I: FUGA -ajustes en campos y dinámicas de algunos formularios-</t>
  </si>
  <si>
    <t xml:space="preserve">I: OFB -29 de julio- presentación desarrollo.  </t>
  </si>
  <si>
    <t>I: OFB -ajustes en campos y dinámicas de algunos formularios-</t>
  </si>
  <si>
    <t>DACP/OTI</t>
  </si>
  <si>
    <t xml:space="preserve">Yeison Briseño/Diego Forero </t>
  </si>
  <si>
    <t xml:space="preserve">I: IDARTES -acompañamiento gestión canal Xroad con la Agencia Digital Nacional </t>
  </si>
  <si>
    <t>Andrea Gaitán/Steven Hernandez</t>
  </si>
  <si>
    <t>D: IDARTES - API consumo de información formación-</t>
  </si>
  <si>
    <t>I: Generación de reportes generales y personalizados entidades sector</t>
  </si>
  <si>
    <t xml:space="preserve">LR: Módulo pedagógico. caracterización de un grupo. </t>
  </si>
  <si>
    <t>D: Módulo pedagógico. caracterización de un grupo.</t>
  </si>
  <si>
    <t>D: Implementar mapa para georreferenciación.</t>
  </si>
  <si>
    <t>DACP</t>
  </si>
  <si>
    <t>Viviana Villa</t>
  </si>
  <si>
    <t>Oferta formativa sectorial abierta al público</t>
  </si>
  <si>
    <t>D: Interoperabilidad con Melisearch q perrmite visualizar un grupo con oferta disponible en Cultured</t>
  </si>
  <si>
    <t>D: Creación de actividad para consultar el estado de la inscripción a un curso.</t>
  </si>
  <si>
    <t>I: Acompañamiento ajustes API Dirección de Bibliotecas</t>
  </si>
  <si>
    <t>Andrea Gaitán/Camilo Cabra</t>
  </si>
  <si>
    <t>Territorios creadores y creativos</t>
  </si>
  <si>
    <t>3.1</t>
  </si>
  <si>
    <t>Cultured_Maps (Geoportal)</t>
  </si>
  <si>
    <t xml:space="preserve">Oficina de Tecnologías de la Información/Dirección del Observatorio y Gestión del Conocimiento Cultural </t>
  </si>
  <si>
    <t>D: Repositorio. Generación Repositorio SIG</t>
  </si>
  <si>
    <t>Edisson Mora/Steven Hernández</t>
  </si>
  <si>
    <t>D: Inclusión de plugin Argis Rest en Servidor y aplicación Geoserver para poder leer capas de Bienes de Interés de Cultural de SISBIC quién usa licencia de ESRI independiente</t>
  </si>
  <si>
    <t>D: Mapas Web. Uso de WebMap gratuitos de Qgis y publicados mediante sitios web estáticos alojados en repositorios y/o proyectos GIT</t>
  </si>
  <si>
    <t>D: Revisar repositorio Gitlab para productos estaticos (Web map)</t>
  </si>
  <si>
    <t xml:space="preserve">LR: Geo codificación de direcciones de acceso libre. Implementar geolocalizador gratuito suministrado por IDECA para formularios SIG. </t>
  </si>
  <si>
    <t xml:space="preserve">D: Revisión y construcción de metodología para geocodificación/geocodificación inversa de direcciones de forma masiva y puntual. </t>
  </si>
  <si>
    <t>Edisson Mora/Johans González</t>
  </si>
  <si>
    <r>
      <rPr>
        <sz val="10"/>
        <color rgb="FF434343"/>
        <rFont val="Roboto"/>
      </rPr>
      <t xml:space="preserve">D: Geovisor fase I. Construcción Visor Geográfico:
Visualización de las capas prender y apagar
Se puede realizar Zoom alejar acercar
Medición de punto a punto
</t>
    </r>
    <r>
      <rPr>
        <sz val="10"/>
        <color rgb="FF595959"/>
        <rFont val="Roboto"/>
      </rPr>
      <t>Ventana Emergente al pasar el cursor</t>
    </r>
    <r>
      <rPr>
        <sz val="10"/>
        <color rgb="FF434343"/>
        <rFont val="Roboto"/>
      </rPr>
      <t xml:space="preserve">
Visualización tabla atributos 
Visualización capas básicas (UPZ - UPL - Localidades y Barrios)
Leyenda de las capas</t>
    </r>
    <r>
      <rPr>
        <sz val="10"/>
        <color theme="8"/>
        <rFont val="Roboto"/>
      </rPr>
      <t xml:space="preserve">
</t>
    </r>
    <r>
      <rPr>
        <sz val="10"/>
        <color rgb="FF434343"/>
        <rFont val="Roboto"/>
      </rPr>
      <t xml:space="preserve">Imprimir
Dibujar
Filtro por localidad
</t>
    </r>
    <r>
      <rPr>
        <sz val="10"/>
        <color rgb="FF595959"/>
        <rFont val="Roboto"/>
      </rPr>
      <t>Cerca de mí</t>
    </r>
  </si>
  <si>
    <t>Crisanto Montangut</t>
  </si>
  <si>
    <t xml:space="preserve">D: Pruebas funcionales visor geográfico </t>
  </si>
  <si>
    <t>Crisanto Montangut/Edisson Mora/Edwin Hernández</t>
  </si>
  <si>
    <t xml:space="preserve">D: Documentación técnica visor geográfico </t>
  </si>
  <si>
    <t xml:space="preserve">Crisanto Montagut </t>
  </si>
  <si>
    <t>I: Socialización y paso a producción visor geográfico
-Dirección del Observatorio-</t>
  </si>
  <si>
    <t>Steven Hernández/Edwin Hernández/Edisson Mora</t>
  </si>
  <si>
    <t>D: Geovisor fase II. Autenticación y perfil de usuario (Validar el keycloak)</t>
  </si>
  <si>
    <t>Crisanto Montagut/Steven Hernández</t>
  </si>
  <si>
    <t>D: Geovisor fase II. Construcción plantillas dinámicas para edición e implementación en otras áreas.</t>
  </si>
  <si>
    <t>Crisanto Montangut/Edisson Mora</t>
  </si>
  <si>
    <t>D: Replicar 5 de los aproximadamente 35 productos Experience Builder</t>
  </si>
  <si>
    <t xml:space="preserve">D: Geovisor fase II. Configuración de diseño para Tablet y Celular del geovisor. </t>
  </si>
  <si>
    <t>D: Geovisor fase II. Validación y pruebas herramientas software libre</t>
  </si>
  <si>
    <t>Edisson Mora</t>
  </si>
  <si>
    <t>I: Geovisor fase II. Socialización visor geográfico dinámico. -Dirección del Observatorio-</t>
  </si>
  <si>
    <t>OTI/Observatorio</t>
  </si>
  <si>
    <t>Mabel Ayala/Edisson Mora/Steven Hernández</t>
  </si>
  <si>
    <t>I: Geovisor fase II. Inventario funcionalidades necesarias a incluir según Observatorio para migración de Experience Builders.</t>
  </si>
  <si>
    <t>D: Creación de plantilla con opción de girar el base mapa y capas,  añadir brújula de Norte y Yuxtapose de mapas.</t>
  </si>
  <si>
    <t xml:space="preserve">Apropiación: Manual usuario, incluir en procedimiento </t>
  </si>
  <si>
    <t>Edwin Hernández/Javier Ojeda</t>
  </si>
  <si>
    <t>Visor geografico fase III. Construcción de widgets avanzados de acuerdo con la demanda de las diferentes áreas. (2025)</t>
  </si>
  <si>
    <t>Edwin Hernández/Edisson Mora</t>
  </si>
  <si>
    <t>Oficina de Tecnologías de la Información/Dirección del Observatorio y Gestión del Conocimiento Cultural/Otras Direcciones y Subdirecciones SCRD</t>
  </si>
  <si>
    <t>LR: Revisión preliminar de síntesis de arquitectura, detalles relevantes y en general del contenido del manual de uso general para manipular Interfaz SIG de la SCRD mediante Qgis, Geoserver, Postgres+Postgis, y GIT.</t>
  </si>
  <si>
    <t>D: Generación de Manual SIG de la SCRD</t>
  </si>
  <si>
    <t>I: Socialización de Manual SIG de la SCRD a interesados</t>
  </si>
  <si>
    <t>Actualización y mantenimiento de capas publicadas en Cultured maps</t>
  </si>
  <si>
    <t>Oficina de Tecnologías de la Información</t>
  </si>
  <si>
    <t>Actualizar inventarios de capas IDARTES</t>
  </si>
  <si>
    <t>OTI/IDARTES</t>
  </si>
  <si>
    <t>Actualizar inventarios de capas Infraestructura</t>
  </si>
  <si>
    <t>OTI/Infraestructura DACP</t>
  </si>
  <si>
    <t>Edwin  Hernández/Edisson Mora</t>
  </si>
  <si>
    <t>Observatorio de Culturas</t>
  </si>
  <si>
    <t>Analítica de Mediciones fase I</t>
  </si>
  <si>
    <t xml:space="preserve">Dirección del Observatorio y Gestión del Conocimiento Cultural </t>
  </si>
  <si>
    <t>D: Cargues masivos (encuestas, respuestas)</t>
  </si>
  <si>
    <t>Jonathan Castro / Johans González</t>
  </si>
  <si>
    <t>D: Servicio de información de encuestas 
pregunta abierta
pregunta selección única y múltiple</t>
  </si>
  <si>
    <t>Steven Hernández</t>
  </si>
  <si>
    <t xml:space="preserve">I: Pruebas funcionales </t>
  </si>
  <si>
    <t>Observatorio</t>
  </si>
  <si>
    <t>Mejoras:  Ajustes usabilidad de encuestas Backend y Frontend</t>
  </si>
  <si>
    <t>mejora: Ajustes tipo persona natural/jurídica</t>
  </si>
  <si>
    <t>LR/D: Desarrollo formularios Survey (geoespacioalización)</t>
  </si>
  <si>
    <t>D: formulario reciba tipo pregunta georreferenciación, imagen, archivo, URL</t>
  </si>
  <si>
    <t>D: Definir roles y funcionalidades</t>
  </si>
  <si>
    <t>Viviana Plazas</t>
  </si>
  <si>
    <t>D: Construcción API para visualizaciones</t>
  </si>
  <si>
    <t>Viviana Plazas/Johans González/Edwin Hernández</t>
  </si>
  <si>
    <t xml:space="preserve">LR: Servicio de información de encuestas 
pregunta fecha
pregunta entero 
pregunta decimal 
pregunta booleana (si/no)
pregunta múltiple escalar
pregunta múltiple ordinal </t>
  </si>
  <si>
    <t>Observatorio/OAP</t>
  </si>
  <si>
    <t>Mauricio Ojeda/Viviana Plazas</t>
  </si>
  <si>
    <t xml:space="preserve">D: Servicio de información de encuestas 
pregunta fecha
pregunta entero 
pregunta decimal 
pregunta booleana (si/no)
pregunta múltiple escalar
pregunta múltiple ordinal </t>
  </si>
  <si>
    <t xml:space="preserve">OTI </t>
  </si>
  <si>
    <t>D: API Datalake</t>
  </si>
  <si>
    <t>I: Documentación técnica</t>
  </si>
  <si>
    <t>Repositorio de contenidos fase I</t>
  </si>
  <si>
    <t xml:space="preserve">LR: Gestión, sistematización y publicación
de contenidos producidos por las
diferentes entidades del sector. </t>
  </si>
  <si>
    <t>Viviana Plazas/Edwin Hernández</t>
  </si>
  <si>
    <t>Lenguaje controlado/ Tesauro</t>
  </si>
  <si>
    <t>D: Diagrama Tesauro</t>
  </si>
  <si>
    <t>Camilo Cabra/Álvaro González</t>
  </si>
  <si>
    <t>LR: Home Tesauro</t>
  </si>
  <si>
    <t>Camilo Cabra</t>
  </si>
  <si>
    <t>D: Home Tesauro</t>
  </si>
  <si>
    <t>Álvaro González</t>
  </si>
  <si>
    <t>Fomento</t>
  </si>
  <si>
    <t>Invitaciones Culturales</t>
  </si>
  <si>
    <t>Subsecretaria de Gobernanza/Dirección de Fomento</t>
  </si>
  <si>
    <t>mejoras: documentado en Jira</t>
  </si>
  <si>
    <t xml:space="preserve">OAP/Fomento </t>
  </si>
  <si>
    <t>Leidy Pinzón/Cristian Jojoa</t>
  </si>
  <si>
    <t>soporte: pendiente integrar a la mesa de ayuda</t>
  </si>
  <si>
    <t xml:space="preserve">Leidy Pinzón/Luis Enrique Aguirre </t>
  </si>
  <si>
    <t>5.2</t>
  </si>
  <si>
    <t>Migración: Programa Distrital de Apoyos Concertados</t>
  </si>
  <si>
    <t xml:space="preserve">LR: Levantamiento de flujos de proceso, HU. Preparación y publicación de la convocatoria. </t>
  </si>
  <si>
    <t>Yeny Plazas</t>
  </si>
  <si>
    <t xml:space="preserve">D: Preparación y publicación de la convocatoria. </t>
  </si>
  <si>
    <t>Fomento/OTI</t>
  </si>
  <si>
    <t xml:space="preserve">Cristian Jojoa/Daniel Sanabria </t>
  </si>
  <si>
    <t xml:space="preserve">Pruebas funcionales </t>
  </si>
  <si>
    <t xml:space="preserve">LR: HU. Verificación documental. </t>
  </si>
  <si>
    <t xml:space="preserve">D: Verificación documental. </t>
  </si>
  <si>
    <t>Jonathan Castro</t>
  </si>
  <si>
    <t xml:space="preserve">LR: HU. Verificación de idoneidad. </t>
  </si>
  <si>
    <t>D: Verificación de idoneidad.</t>
  </si>
  <si>
    <t xml:space="preserve">Johans González/Jonathan Castro/Daniel Sanabria </t>
  </si>
  <si>
    <t xml:space="preserve">LR: Levantamiento de flujos de proceso, HU. Evaluación técnica y asignación de recursos. </t>
  </si>
  <si>
    <t xml:space="preserve">D: Evaluación técnica y asignación de recursos. </t>
  </si>
  <si>
    <t>Jonathan Castro/Daniel Jojoa</t>
  </si>
  <si>
    <t>LR: Reportes</t>
  </si>
  <si>
    <t>D: Reportes</t>
  </si>
  <si>
    <t xml:space="preserve">LR: Levantamiento de flujos de proceso, HU. Seguimiento a ejecución de proyectos. </t>
  </si>
  <si>
    <t>soporte: pendiente integrar a la mesa de ayuda
PDAC - Invitaciones públicas</t>
  </si>
  <si>
    <t>Apropiación: Manual de usuario v1</t>
  </si>
  <si>
    <t>Luis Enrique Aguirre</t>
  </si>
  <si>
    <t>Apropiación: Incluir en procedimiento</t>
  </si>
  <si>
    <t xml:space="preserve">Dir. Fomento </t>
  </si>
  <si>
    <t>5.5</t>
  </si>
  <si>
    <r>
      <rPr>
        <b/>
        <sz val="10"/>
        <color rgb="FF434343"/>
        <rFont val="Roboto"/>
      </rPr>
      <t xml:space="preserve">Actividades culturales/agenda cultural </t>
    </r>
    <r>
      <rPr>
        <sz val="10"/>
        <color rgb="FF434343"/>
        <rFont val="Roboto"/>
      </rPr>
      <t>(entregado)</t>
    </r>
  </si>
  <si>
    <t xml:space="preserve">Oficina Asesora de Comunicaciones </t>
  </si>
  <si>
    <t>Entregado</t>
  </si>
  <si>
    <t>OTI/OAP</t>
  </si>
  <si>
    <t xml:space="preserve">Steven Hernández/Juana Osorio </t>
  </si>
  <si>
    <t>Apropiación: Uso, incluir en procedimiento</t>
  </si>
  <si>
    <t>OAC</t>
  </si>
  <si>
    <t>Ibón Múnevar</t>
  </si>
  <si>
    <t>Trámites y servicios</t>
  </si>
  <si>
    <t>6.1</t>
  </si>
  <si>
    <t>Trámite BEPS</t>
  </si>
  <si>
    <t>Dirección de Arte, Cultura y Patrimonio -Sub. Gestión Cultural y Artística</t>
  </si>
  <si>
    <t>D: Optimización reporte MinCultura</t>
  </si>
  <si>
    <t>DACP/SGCA</t>
  </si>
  <si>
    <t>Daniel Iregui /Oscar Pérez</t>
  </si>
  <si>
    <t>D: Optimización reporte general, Incluir todos los estados y mejorar tiempos de descarga</t>
  </si>
  <si>
    <t>D: Agregar filtros múltiples en  mis solicitudes</t>
  </si>
  <si>
    <t>D: Generación de notificaciones para el usuario cuando se realice un cambio de estado.
A</t>
  </si>
  <si>
    <t>D: botón restablecer contraseña Keycloak</t>
  </si>
  <si>
    <t>Oscar Pérez</t>
  </si>
  <si>
    <t xml:space="preserve">D: Gestión. Cambio de estados masivamente. </t>
  </si>
  <si>
    <t xml:space="preserve">D: Documentación técnica </t>
  </si>
  <si>
    <t>Soporte</t>
  </si>
  <si>
    <t>Apropiación: mejorar manual, incluir en procedimiento</t>
  </si>
  <si>
    <t xml:space="preserve">Ángela Paez/Myriam García </t>
  </si>
  <si>
    <t>6.2</t>
  </si>
  <si>
    <t>Trámite Declaratoria y/o revocatoria BIC Fase I (Entregado)</t>
  </si>
  <si>
    <t xml:space="preserve">Dirección de Arte, Cultura y Patrimonio -Sub. Infraestructura y Patrimonio Cultural </t>
  </si>
  <si>
    <t>I: Radicación de solicitudes individuales del trámite de declaratorioa y/o intervención BIC, permitiendo crear y conocer los elementos que componen la solicitud.</t>
  </si>
  <si>
    <t>DACP/SIPC</t>
  </si>
  <si>
    <t>Jeimy Vargas</t>
  </si>
  <si>
    <t>6.3</t>
  </si>
  <si>
    <t>Control Urbano Fase I (Entregado)</t>
  </si>
  <si>
    <t>I: Gestión de quejas BIC.  
Crear, consultar, gestionar solicitud (cargue de documentos)
Consulta SINUPOT 
Consulta SISBIC 
Consulta POT555</t>
  </si>
  <si>
    <t>Crisanto Montagut</t>
  </si>
  <si>
    <t xml:space="preserve">LR/D: Parametrización Orfeo de acuerdo a tablas documentales </t>
  </si>
  <si>
    <t>Sandra Guerrero/ Crisanto Montagut</t>
  </si>
  <si>
    <t xml:space="preserve">I: Mejoras: Radicación Orfeo  </t>
  </si>
  <si>
    <t xml:space="preserve">LR/D: Embeber página de  georeferenciación -SIGIDU </t>
  </si>
  <si>
    <t>Sandra Guerrero/Crisanto Montangut</t>
  </si>
  <si>
    <t xml:space="preserve">Documentación técnica </t>
  </si>
  <si>
    <t>Ariel Fernández</t>
  </si>
  <si>
    <t xml:space="preserve">Impulso cultural </t>
  </si>
  <si>
    <t>7.1</t>
  </si>
  <si>
    <t>Ecosistema cultural y creativo</t>
  </si>
  <si>
    <t xml:space="preserve">D: Despliegue de ajustes identificados en 2023 en pruebas funcionales. </t>
  </si>
  <si>
    <t>William Torres</t>
  </si>
  <si>
    <t xml:space="preserve">LR: Documentación de campos necesarios para cumplir con la política pública de Discapacidad </t>
  </si>
  <si>
    <t xml:space="preserve">Angéla Barón </t>
  </si>
  <si>
    <t>D: ajustes a formularios política discapacidad</t>
  </si>
  <si>
    <t xml:space="preserve">D: Requisitos para cumplir con nivel AA accesibilidad </t>
  </si>
  <si>
    <t xml:space="preserve">D: Pruebas funcionales </t>
  </si>
  <si>
    <t xml:space="preserve">Andrea Gaitán </t>
  </si>
  <si>
    <t xml:space="preserve">D: Ajustes derivados de las pruebas </t>
  </si>
  <si>
    <t>Transversales</t>
  </si>
  <si>
    <t>Home (proceso XU)</t>
  </si>
  <si>
    <t>Oficina de Tecnologías de la Información/Oficina Asesora de Planeación</t>
  </si>
  <si>
    <t>D/I: Visualización Tarjetas Fomento en el home</t>
  </si>
  <si>
    <t>Alvaro González</t>
  </si>
  <si>
    <t>I: Migración micrositio SICON</t>
  </si>
  <si>
    <t>OTI/Dir. Fomento</t>
  </si>
  <si>
    <t xml:space="preserve">Alvaro González/Fredy Bejarano </t>
  </si>
  <si>
    <t>D/I: Visualización Tarjetas Cooperaciones internacionales en el home</t>
  </si>
  <si>
    <t>Fabian Coronel</t>
  </si>
  <si>
    <t>LR/D: Visualización Tarjetas Formación en el home</t>
  </si>
  <si>
    <t>LR/D: Login. Módulos activos para los ciudadanos/funcionarios</t>
  </si>
  <si>
    <t xml:space="preserve">LR/D: Home: Fortalecer tema hacía la ciudadanía. Observatorio </t>
  </si>
  <si>
    <t>8.2</t>
  </si>
  <si>
    <t>Plataforma de datos e inteligencia de negocios</t>
  </si>
  <si>
    <t>LR/D: Tablero de Visualización para BEPS</t>
  </si>
  <si>
    <t>Alejandro Guerrero</t>
  </si>
  <si>
    <t>LR: Lineamientos para documentación tableros</t>
  </si>
  <si>
    <t>D: Inventario en GITLab</t>
  </si>
  <si>
    <t>Steven Hernández/ Alejandro Guerrero</t>
  </si>
  <si>
    <t>LR/D: Tablero de Visualización para el Seguimiento de Cooperaciones Internacionales</t>
  </si>
  <si>
    <t xml:space="preserve"> LR/D: Tablero de control de fomento </t>
  </si>
  <si>
    <t xml:space="preserve">LR/D: Control Urbano </t>
  </si>
  <si>
    <t>LR/D: Tableros de visualización BIC Bienes de interes Cultural</t>
  </si>
  <si>
    <t>LR/D: Montar ambientes Dev/Prod</t>
  </si>
  <si>
    <t xml:space="preserve">Steven Hernández/Daniel Feo </t>
  </si>
  <si>
    <t xml:space="preserve">LR/D: Instalar herramientas para analítica de datos, de conformidad con el proyecto aprobado. </t>
  </si>
  <si>
    <t xml:space="preserve">D: Automatización ETLs para integración de datos: 
- Formación </t>
  </si>
  <si>
    <t>D: Tablero de control Presupuesto 2024 corte PDD "UNCSAB"</t>
  </si>
  <si>
    <t>Alejandro Guerrero/Diego Vega</t>
  </si>
  <si>
    <t>D: Tablero de control Presupuesto cierre 2024 PDD "Bogotá Camina Segura"</t>
  </si>
  <si>
    <t>visualización: tablero de control PE 2024-2027</t>
  </si>
  <si>
    <t xml:space="preserve">Alejandro Guerrero </t>
  </si>
  <si>
    <t>ENTIDAD</t>
  </si>
  <si>
    <t>COMPROMISOS</t>
  </si>
  <si>
    <t>SCRD</t>
  </si>
  <si>
    <t>IDRD</t>
  </si>
  <si>
    <t>IDARTES</t>
  </si>
  <si>
    <t>OFB</t>
  </si>
  <si>
    <t>IDPC</t>
  </si>
  <si>
    <t>FUGA</t>
  </si>
  <si>
    <t>CANAL</t>
  </si>
  <si>
    <t>TOTAL SECTOR</t>
  </si>
  <si>
    <t>Boletín Ejecución Presupuestal de Inversión del Sector corte a 31 de diciembre de 2024</t>
  </si>
  <si>
    <t>https://www.culturarecreacionydeporte.gov.co/es/transparencia-acceso-informacion-publica/planeacion-presupuesto-informes/ejecucion-presupuestal-de-inversion</t>
  </si>
  <si>
    <t>Ejecución de Gastos e Inversiones 31 de Diciembre 2024</t>
  </si>
  <si>
    <t>https://www.idrd.gov.co/transparencia-acceso-informacion-publica/planeacion-presupuesto-informes/ingresos-gastos-inversion</t>
  </si>
  <si>
    <t>Informe de ejecución presupuestal Gastos Diciembre 2024</t>
  </si>
  <si>
    <t>APROPIACIÓN INICIAL GASTOS E INVERSIÓN</t>
  </si>
  <si>
    <t>https://www.idartes.gov.co/es/transparencia/planeacion/ejecucion-presupuestal</t>
  </si>
  <si>
    <t>Ejecución presupuestal diciembre de 2024</t>
  </si>
  <si>
    <t>https://www.culturarecreacionydeporte.gov.co/es/transparencia-acceso-informacion-publica/planeacion-presupuesto-informes/ejecucion-presupuestal</t>
  </si>
  <si>
    <t>https://www.filarmonicabogota.gov.co/presupuesto/presupuestos-de-gastos-e-inversion-2024</t>
  </si>
  <si>
    <t>Presupuestos de Gastos e Inversión 2024</t>
  </si>
  <si>
    <t>Informe de ejecución de gastos diciembre 2024</t>
  </si>
  <si>
    <t>https://idpc.gov.co/transparencia/ejecucion-presupuestal/</t>
  </si>
  <si>
    <t>Ejecución Presupuesto de Gastos e Inversión diciembre 2024</t>
  </si>
  <si>
    <t>https://www.fuga.gov.co/transparencia-y-acceso-a-la-informacion-publica/planeacion-presupuesto-informes?field_fecha_de_emision_value=All&amp;term_node_tid_depth=248</t>
  </si>
  <si>
    <t>*APROPIACIÓN DISPONIBLE PROYECTOS DE INVERSIÓN</t>
  </si>
  <si>
    <t>*COMPROMISOS</t>
  </si>
  <si>
    <t>*Valores en millones de mesos</t>
  </si>
  <si>
    <t>Ejecución Presupuestal Histórica Anual diciembre 2024</t>
  </si>
  <si>
    <t>https://www.canalcapital.gov.co/institucional/4-planeacion-presupuesto-e-informes/42-ejecucion-presupuestal</t>
  </si>
  <si>
    <t>PROMEDIO SECTOR</t>
  </si>
  <si>
    <t>PES-IND-1</t>
  </si>
  <si>
    <t>PES-IND-2</t>
  </si>
  <si>
    <t>PES-IND-3</t>
  </si>
  <si>
    <t>PES-IND-4</t>
  </si>
  <si>
    <t>PES-IND-5</t>
  </si>
  <si>
    <t>PES-IND-6</t>
  </si>
  <si>
    <t>PES-IND-7</t>
  </si>
  <si>
    <t>Resultado de desempeño institucional 2023 (última medición)</t>
  </si>
  <si>
    <t>https://www1.funcionpublica.gov.co/web/mipg/resultados-medicion</t>
  </si>
  <si>
    <t>https://app.powerbi.com/view?r=eyJrIjoiMzA3NjVjNDctNDVkZC00MWI0LWI0ZTQtZjhhZmY5NTg1Y2NmIiwidCI6IjUwNjQwNTg0LTJhNDAtNDIxNi1hODRiLTliM2VlMGYzZjZjZiIsImMiOjR9</t>
  </si>
  <si>
    <t>PROYECTO DE INVERSIÓN</t>
  </si>
  <si>
    <t>% CUMPLIMIENTO</t>
  </si>
  <si>
    <t>7893 - Formación Artística, Cultural y Deportiva a lo largo de la vida</t>
  </si>
  <si>
    <t>1 - Beneficiar 8405 personas en procesos de cualificación y formación a nivel de educación informal en modalidad presencial y/o virtual en arte, cultura, patrimonio, recreación, deporte y convergencia digital en Bogotá D.C.</t>
  </si>
  <si>
    <t>2  - Beneficiar 975 personas  en procesos de formación a nivel formal en educación superior, educación para el trabajo, el desarrollo humano y fomento para el apoyo a la profesionalización de agentes del sector cultura, recreación y deporte de Bogotá, D.C.</t>
  </si>
  <si>
    <t xml:space="preserve">3 - Fortalecer 1 Sistemas Distrital de Formación Artística y Cultural - SIDFAC  para el crecimiento y sostenibilidad de los procesos de formación en arte, cultura, patrimonio, recreación, deporte y convergencia digital del Distrito Capital. </t>
  </si>
  <si>
    <t>7957 - Fortalecimiento de prácticas y transformaciones culturales, patrimoniales, urbanas y sociales para el bienestar integral de Bogotá D.C.</t>
  </si>
  <si>
    <t>1 - Desarrollar 4 estrategias en arte, cultura, recreación, deporte, actividad física y prácticas de movimiento orientadas a promover la salud y bienestar como estrategia innovadora de promoción, prevención y atención terapéutica en salud, asegurando impactos medibles a nivel fisiológico, psicológico, social y conductual, priorizando los parques como entorno cotidiano principal.</t>
  </si>
  <si>
    <t>2 - Entregar 400 beneficios Económicos Periodicos (BEPS) a creadores o gestores culturales que devenguen menos del salario mínimo legal vigente en Bogotá.</t>
  </si>
  <si>
    <t>3 - Desarrollar 335 actividades para la promoción, el fortalecimiento y desarrollo de las prácticas artísticas, culturales y patrimoniales como un medio para el ejercicio de los derechos culturales y el desarrollo humano, con alcance zonal, distrital y regional.</t>
  </si>
  <si>
    <t>4 - Desarrollar 40 actividades para la sostenibilidad y salvaguardia asociadas a la Estructura Integradora de Patrimonios que vincule a las comunidades y a la ciudadanía en general.</t>
  </si>
  <si>
    <t>7990 - Asistencia Técnica para el desarrollo de infraestructuras culturales sostenibles en el Distrito Capital Bogotá D.C</t>
  </si>
  <si>
    <t>1 - Estructurar y construir 6 parques y equipamientos culturales Recreativos y/o deportivos que promuevan el ejercicio de los derechos culturales de la ciudadanía. Como minimo se construirá un escenario deportivo exclusivo para la práctica de nuevas tendencias deportivas y once zonas demarcadas y habilitadas para mascotas.</t>
  </si>
  <si>
    <t>2 - Adecuar y/o sostener 1 equipamiento cultural, recreativo y/o deportivo propiciando espacios de encuentro para las comunidades</t>
  </si>
  <si>
    <t>3 - Realizar 55 Encuentros de saberes, estrategias ciudadanas para la activación y apropiación de infraestructuras culturales.</t>
  </si>
  <si>
    <t>4 - Apoyar 30 Iniciativas de mejoramiento de equipamientos culturales del Distrito Capital con recursos provenientes de la contribución parafiscal para el fortalecimiento de las artes escénicas (LEP).</t>
  </si>
  <si>
    <t>7991 - Innovación y cambio cultural para la transformación de comportamientos que promuevan el orgullo por la ciudad de Bogotá D.C</t>
  </si>
  <si>
    <t>1 - Realizar 120 mediciónes sobre cultura ciudadana, cultura, recreación y deporte</t>
  </si>
  <si>
    <t>2 - Implementar 8 estrategias de transformación de cultura ciudadana</t>
  </si>
  <si>
    <t>3 - Vincular 10000 personas en acciones pedagógicas que fortalezcan la identidad cultural</t>
  </si>
  <si>
    <t>7970 - Fortalecimiento del acceso a la cultura escrita de los habitantes de Bogotá D.C.</t>
  </si>
  <si>
    <t>1 - Lograr 18000000 de visitas a las bibliotecas, espacios de lectura y espacios alternativos de interacción con lectura y escritura creativa y crítica a través de la gestión y aseguramiento del funcionamiento de los espacios bibliotecarios</t>
  </si>
  <si>
    <t>2 - Ejecutar 100 % del plan de acción para el fomento y promoción de la cultura escrita</t>
  </si>
  <si>
    <t>3- Crear 8 nuevos espacios físicos y/o de extensión de servicios bibliotecarios para el acceso a la lectura, la escritura y la oralidad</t>
  </si>
  <si>
    <t>7929 - Fortalecimiento de alianzas estratégicas a nivel bilateral y multilateral</t>
  </si>
  <si>
    <t>1 - Participar 24 eventos espacios, iniciativas y/o encuentros para posicionar a Bogotá como como un destino cultural y recreodeportivo destacado en la región</t>
  </si>
  <si>
    <t>2 - Desarrollar 24 Eventos espacios, iniciativas y/o encuentrosque fomenten la diversidad de expresiones culturales y recreo-deportivas a nivel local, nacional e internacional</t>
  </si>
  <si>
    <t>7959 - Fortalecimiento de la sostenibilidad económica del sector cultural y creativo</t>
  </si>
  <si>
    <t>1 - Realizar 280 encuentros para activar 11 Distritos Creativos para creación de valor y riqueza de las organizaciones y agentes culturales y creativos, así como la resignificación del imaginario colectivo del entorno en Bogotá</t>
  </si>
  <si>
    <t>2 - Implementar 20 proyectos de jornada 24 horas para el fortalecimiento del ecosistema cultural y creativo de la ciudad</t>
  </si>
  <si>
    <t>3 - Vincular 1800 agentes del ecosistema cultural y creativo en procesos de fortalecimiento de competencias emprendedoras y empresariales promoviendo su sostenibilidad</t>
  </si>
  <si>
    <t>4 - Beneficiar 2100 personas en acciones de convergencia digital mediante procesos de formación y alfabetización digital</t>
  </si>
  <si>
    <t>N/A</t>
  </si>
  <si>
    <t>5 - Beneficiar 1400 personas a través de acciones para crear, circular y posicionar bienes y servicios de los agentes de Bogotá</t>
  </si>
  <si>
    <t>6 - Realizar 15 estudios relacionados con la economía cultural y creativa en Bogotá</t>
  </si>
  <si>
    <t>7965 - Fortalecimiento del fomento para el desarrollo de procesos culturales sostenibles en Bogotá D.C</t>
  </si>
  <si>
    <t>1 - Entregar 1174 estímulos de conformidad con los lineamientos establecidos en el procedimiento de Fomento.</t>
  </si>
  <si>
    <t>2 - Otorgar 159 incentivos que faciliten el acceso e inclusión de sectores, poblaciones y territorios diversificando la participación en procesos de fomento.</t>
  </si>
  <si>
    <t>3 - Otorgar 49 apoyos en conformidad con los objetivos estratégicos sectoriales articulados al Plan de Desarrollo vigente.</t>
  </si>
  <si>
    <t>4 - Entregar 301  reconocimientos de conformidad con los lineamientos establecidos en el procedimiento de Fomento.</t>
  </si>
  <si>
    <t>5 - Implementar 4 Estrategias de apropiación social del fomento para el cierre de brechas poblacionales y territoriales.</t>
  </si>
  <si>
    <t>6 - Fortalecer 600 agentes culturales en relación a sus necesidades y potencialidades, a través de acciones de fomento en red.</t>
  </si>
  <si>
    <t>8027 - Fortalecimiento de la gobernanza territorial, la participación incidente y la atención diferenciada de los grupos étnicos, etarios y sectores sociales</t>
  </si>
  <si>
    <t>1 - Diseñar y dinamizar 1 estrategia de participación sectorial e intersectorial que aporte al reconocimiento, implementación y seguimiento al Modelo de Gestión Cultural Territorial en las 20 localidades de Bogotá, orientada en la comprensión de las especificidades y demandas únicas de los territorios y comunidades, así como en los procesos de planificación y ejecución de planes, programas o proyectos culturales de la capital.</t>
  </si>
  <si>
    <t>2 - Realizar 104 encuentros cocreación con las comunidades para potenciar y dinamizar prácticas de transformación cultural, saberes comunitarios y poblacionales, prácticas artísticas y patrimoniales con el objetivo de generar hitos barriales que promuevan el desarrollo cultural, social, turístico y económico de las comunidades</t>
  </si>
  <si>
    <t>3 - Formular e implementar 1 estrategia comunitaria para promover laboratorios barriales de transformación cultural para la paz, dirigido a personas víctimas del conflicto armado y personas en procesos de reincorporación, que residan en los territorios priorizados en Bogotá.</t>
  </si>
  <si>
    <t>4 - Diseñar e implementa 1 estrategias comunitaria para la formación en cultura de Paz dirigido a agentes culturales de Bogotá en torno a los siguientes ejes de transformación:</t>
  </si>
  <si>
    <t>5 - Concertar, implementar y dar seguimiento a 18 Estrategia(s) planes, programas y proyectos a ejecutarse para el cumplimiento de las políticas públicas poblacionales coordinadamente con las instancias de participación de los grupos étnicos, etarios y sectores sociales; así como, acompañar técnicamente al sector cultura, recreación y deporte, así como con otros sectores de la en la ejecución de los planes de acción de política pública de grupos étnicos, etarios y sectores.</t>
  </si>
  <si>
    <t>6 - Realizar 47 sesiones con los consejeros y equipos del Sistema Distrital de Arte, Cultura y Patrimonio, enfocadas en desarrollar y aplicar lineamientos técnicos y metodológicos que incentiven la participación ciudadana incidente y fortalezcan la gobernanza cultural en la ciudad.</t>
  </si>
  <si>
    <t>8036 - Fortalecimiento Institucional para una Gobernanza Pública Confiable en Bogotá D.C.</t>
  </si>
  <si>
    <t>1 - Ejecutar el 95 % del plan de acción anual de TI</t>
  </si>
  <si>
    <t>2 - Cumplir con el 90 % del Plan anual de mantenimiento de las 2 sedes administrativas a cargo de la entidad, los bienes muebles que las componen y atender los requerimientos internos y externos referentes a los mismos</t>
  </si>
  <si>
    <t>3 - Elaborar y mantener 1.00 Plan de acompañamiento a los servicios de asistencia técnica para fortalecer la gestión de la SCRD</t>
  </si>
  <si>
    <t>4 - Fortalecer la implementación de 1 Sistema(s) de gestión documental de conformidad con la normatividad vigente</t>
  </si>
  <si>
    <t>5 - Diseñar e implementar 1 modelo de relacionamiento integral con la ciudadanía en la Secretaría de Cultura, Recreación y Deporte.</t>
  </si>
  <si>
    <t>6 - Estructurar 1 Esquemas de gestión orientado hacia la articulación y fortalecimiento de las dinámicas de planeación, gestión institucional y gestión del conocimiento en la SCRD y el sector</t>
  </si>
  <si>
    <t>7 - Realizar 1 plan de acción de formación, fortalecimiento, eventos territoriales, actividades comunitarias, campañas y estrategias de comunicación</t>
  </si>
  <si>
    <t>1 - Ejecutar 850 Actividad(es) para la promoción, fortalecimiento y desarrollo de las prácticas artísticas, culturales y patrimoniales como un medio para el ejercicio de los derechos culturales y el desarrollo humano.</t>
  </si>
  <si>
    <t>7926-Fortalecimiento del ecosistema artístico y cultural en el Centro de Bogotá D.C.</t>
  </si>
  <si>
    <t>3 - Realizar 1 Estrategia(s) de fortalecimiento de la oferta de fomento de la entidad</t>
  </si>
  <si>
    <t>4 - Entregar 717 Estímulo(s) reconocimiento, apoyos e incentivos</t>
  </si>
  <si>
    <t>2 - Implementar el 100 Porciento de las actividades de los planes de acción que promuevan el reconocimiento, apropiación, intercambio e innovación en las prácticas artísticas, culturales y patrimoniales de grupos étnicos, etarios y sectores sociales, promoviendo la multiculturalidad desde los distintos enfoques.</t>
  </si>
  <si>
    <t>7925-Fortalecimiento de espacios de transformación cultural, memoria, valoración social y participación incidente en el Centro de la Ciudad Bogotá D.C.</t>
  </si>
  <si>
    <t>3 - Implementar el 100 Porciento de las actividades de los planes de acción que promuevan el reconocimiento, apropiación, intercambio e innovación en las prácticas artísticas, culturales y patrimoniales de grupos étnicos, etarios y sectores sociales, promoviendo la multiculturalidad desde los distintos enfoques.</t>
  </si>
  <si>
    <t>2 - Desarrollar 78 Laboratorio(s) barriales de innovación social y espacios de transformación cultural, que comprenden talleres creativos y de cuidado, conversatorios y encuentros comunitarios</t>
  </si>
  <si>
    <t>1 - Implementar 300 Actividad(es) culturales y artísticas que aporten a la apropiación y resignificación del espacio público del Centro de Bogotá</t>
  </si>
  <si>
    <t>7924-Consolidación del ecosistema de la economía cultural y creativa del centro de Bogotá D.C</t>
  </si>
  <si>
    <t>1 - Realizar 29 Actividad(es) artísticas y creativas que permitan activar, visibilizar y resignificar el Bronx Distrito Creativo</t>
  </si>
  <si>
    <t>2 - Beneficiar a 260 Agente(s) culturales y creativos en los eslabones de la cadena de valor del ecosistema de la economia cultura y creativa en el Centro de Bogota</t>
  </si>
  <si>
    <t>3 - Formar a 140 Agente(s) por medio de laboratorios para la sofisticación de productos y servicios culturales y creativos.</t>
  </si>
  <si>
    <t>4 - Elaborar 3 Documento(s) de investigacion con informacion periódica y actualizada, que permita conocer el estado del ecosistema cultural y creativo del centro de Bogotá</t>
  </si>
  <si>
    <t>7923-Mantenimiento de los equipamientos de la FUGA para la circulación artística en el Centro de Bogotá D.C.</t>
  </si>
  <si>
    <t>1 - Realizar el 100 Porciento las actividades de mantenimiento físico, técnico y operativo de los equipamientos de la FUGA</t>
  </si>
  <si>
    <t>7921-Fortalecimiento institucional de la FUGA Bogotá D.C.</t>
  </si>
  <si>
    <t>1 - Implementar el 100 Porciento del plan de mejoramiento de la infraestructura física de las sedes de la FUGA</t>
  </si>
  <si>
    <t>2 - Implementar el 100 Porciento del Plan Estratégico de la Tecnología de la Información PETI de la FUGA</t>
  </si>
  <si>
    <t>3 - Implementar el 100 Porciento del plan de acción del MIPG</t>
  </si>
  <si>
    <t>4 - Implementar el 100 Porciento del plan estratégico de comunicaciones</t>
  </si>
  <si>
    <t>2 - Construir 1 Modelo(s) de operación para el funcionamiento del Bronx Distrito Creativo</t>
  </si>
  <si>
    <t>1 - Terminar el 100 Porciento de la obra, reforzamiento y adecuación de los espacios del Bronx Distrito Creativo</t>
  </si>
  <si>
    <t>7922-Consolidación del Distrito Creativo en el Bronx para la revitalización del centro de la ciudad Bogotá D.C.</t>
  </si>
  <si>
    <t>8154 Implementación de los programas de BOGOTÁ DEPORTIVA desde la iniciación hasta el rendimiento en Bogotá D.C.</t>
  </si>
  <si>
    <t>1 - Beneficiar  14100  personas  en las Escuelas Deportivas</t>
  </si>
  <si>
    <t>2 - Realizar  1  evento deportivo del Sector Educativo</t>
  </si>
  <si>
    <t>3 - Realizar  1 eventos de eSports y Deportes Alternativos</t>
  </si>
  <si>
    <t>4 -  Implementar 1 estrategia  de identificación y selección de talentos deportivos para la ciudad de Bogotá</t>
  </si>
  <si>
    <t>5 - Preparar 2000  personas en el programa de Rendimiento Deportivo</t>
  </si>
  <si>
    <t>6 - Desarrollar  11 certámenes  deportivos distritales, nacionales e internacionales - Deporte con altura</t>
  </si>
  <si>
    <t>7 - Diseñar e implementar 1  estrategia  para el fortalecimiento de enfoque de genero y deporte seguro</t>
  </si>
  <si>
    <t>8 - Diseñar e implementar 1  estrategia  de medición e investigación sobre las acciones deportivas.</t>
  </si>
  <si>
    <t>9 - Pagar  100 % de compromisos de vigencias anteriores fenecidas</t>
  </si>
  <si>
    <t>1 - Realizar  52750 actividades físicas dirigidas para la promoción de hábitos saludables</t>
  </si>
  <si>
    <t>2 - Desarrollar  6475 actividades de promoción del uso de la bicicleta</t>
  </si>
  <si>
    <t xml:space="preserve">3 - Realizar 34 jornadas de Ciclovías dominicales y festivas </t>
  </si>
  <si>
    <t>4 - Beneficiar 20000 personas  con procesos de alfabetización física que generen y multipliquen buenas prácticas para vivir una vida activa y saludable</t>
  </si>
  <si>
    <t>5 - Realizar 12060 actividades  de Recreación para grupos etarios y poblacionales</t>
  </si>
  <si>
    <t>6 - Desarrollar 25 Experiencias para la Paz</t>
  </si>
  <si>
    <t>8 - Desarrollar 1 torneo deportivo que fortalezcan el deporte femenino en la ciudad</t>
  </si>
  <si>
    <t xml:space="preserve">9 -  Realizar 1 torneo por la igualdad que permitan espacios de integración familiar, comunitaria y de construcción de paz y convivencia </t>
  </si>
  <si>
    <t>10 -  Desarrollar 21 eventos  metropolitanos</t>
  </si>
  <si>
    <t xml:space="preserve">11 - Diseñar e implementar  1 estrategia de medición e investigación sobre las acciones recreativas. </t>
  </si>
  <si>
    <t>12 - Pagar  100 % de compromisos de vigencias anteriores fenecidas</t>
  </si>
  <si>
    <t>1 - Beneficiar 49300 Niños, Niñas, Adolescentes y Jóvenes, a través de los centros de interés ofertados por la Jornada Escolar Complementaria</t>
  </si>
  <si>
    <t>2 -  Implementar 1 estrategia  de identificación y selección de talentos deportivos para la ciudad de Bogotá</t>
  </si>
  <si>
    <t>3 - Realizar 3  procesos de valoración pedagógicos y psicosociales a los beneficiarios del programa Jornada Escolar Complementaria.</t>
  </si>
  <si>
    <t>4 - Diseñar e implementar 1 estrategia de medición e investigación sobre la formación integral</t>
  </si>
  <si>
    <t>5 -  Beneficiar a 1050 Niños y Niñas de la primera infancia  con procesos de formación psicomotriz</t>
  </si>
  <si>
    <t>6 - Pagar  100 % de compromisos de vigencias anteriores fenecidas</t>
  </si>
  <si>
    <t>1 - Administrar, mantener o adecuar 143 parques  del sistema del espacio público peatonal para el encuentro</t>
  </si>
  <si>
    <t>2 -  Implementar 2 acciones  de innovación en parques del sistema del espacio público peatonal para el
encuentro</t>
  </si>
  <si>
    <t>3 -  Implementar  2 acciones de gobernanza para los parques priorizados</t>
  </si>
  <si>
    <t>1 - Implementar el  95 % de las actividades del plan de acción para el cierre de brechas de las políticas de gestión y desempeño institucional</t>
  </si>
  <si>
    <t>2 - Desarrollar el 100 % de las acciones requeridas para la actualización y mejoramiento de los sistemas de información y la infraestructura tecnológica.</t>
  </si>
  <si>
    <t>1 - Gestionar 250 alianzas para promover el aprovechamiento de la infraestructura recreodeportiva del Distrito</t>
  </si>
  <si>
    <t>2 - Gestionar el  100 % de las asociaciones Público Privadas, para promover el aprovechamiento de la infraestructura recreodeportiva del Distrito</t>
  </si>
  <si>
    <t>3 - Ejecutar el  100 % de las acciones priorizadas para la promocion y medicion de la economía del deporte</t>
  </si>
  <si>
    <t>1 - Desarrollar 21 estrategias  de fortalecimiento, cualificación, visibilización y movilización de la participación en general y de los espacios de participación del sistema DRAFE en particular</t>
  </si>
  <si>
    <t>1 - Realizar  0,4 estudios y diseños de parques y/o escenarios deportivos</t>
  </si>
  <si>
    <t>4 - Adelantar el  100 % de la gestión administrativa de los diferentes proyectos de infraestructura de parques y escenarios deportivos en fase final y de liquidación</t>
  </si>
  <si>
    <t>8155 Desarrollo de programas recreativos y de actividad física en Bogotá D.C</t>
  </si>
  <si>
    <t>8159 Formación integral de la primera infancia, infancia, adolescencia y juventud a través de procesos de exploración, apropiación e iniciación mediante el juego y el  deporte en Bogotá D.C.</t>
  </si>
  <si>
    <t>8162 Administración de parques y escenarios confiables y seguros para promover el encuentro y apropiación del espacio público de Bogotá D.C</t>
  </si>
  <si>
    <t>8165 Fortalecimiento de la capacidad institucional para una gestión pública, eficiente y oportuna en  Bogotá D.C.</t>
  </si>
  <si>
    <t>8167 Fortalecimiento de la economía del deporte y la recreación en Bogotá D.C</t>
  </si>
  <si>
    <t>8168 Fortalecimiento de la gestión recreodeportiva, la participación incidente y la construcción de comunidad desde los barrios en Bogotá D.C</t>
  </si>
  <si>
    <t>8169 Construcción  y adecuación de parques y escenarios recreodeportivos para el encuentro y disfrute de los habitantes de Bogotá D.C.</t>
  </si>
  <si>
    <t>8152-Desarrollo acciones de intervención para la protección y conservación de los valores del paisaje histórico, urbano y rural de los espacios patrimoniales de Bogotá D.C.</t>
  </si>
  <si>
    <t>2 - Ejecuctar 1121 Intervención(es) para la protección y conservación de Bienes de Interés Cultural y espacios patrimoniales de la ciudad</t>
  </si>
  <si>
    <t>8150-Consolidación de estrategias y mecanismos que aporten al reconocimiento, divulgación y apropiación de los patrimonios a nivel territorial y poblacional en Bogotá D.C.</t>
  </si>
  <si>
    <t>1 - Desarrollar 3600 Actividad(es) para la promoción, fortalecimiento y desarrollo de las prácticas artísticas, culturales y patrimoniales, como un medio para el ejercicio de los derechos y el desarrollo humano</t>
  </si>
  <si>
    <t>2 - Entregar 200 Estímulo(s) en el marco de los distintos programas de fomento, que incluyan un enfoque poblacional y territorial</t>
  </si>
  <si>
    <t>4 - Implementar 4 Asistencia(s) técnicas destinadas al reconocimiento y salvaguardia de manifestaciones del patrimonio cultural inmaterial de Bogotá</t>
  </si>
  <si>
    <t>8151-Desarrollo de procesos pedagógicos en patrimonio cultural con niños, niñas, adolescentes, jóvenes y otros actores en Bogotá D.C.</t>
  </si>
  <si>
    <t>1 - Beneficiar a 5500 Niñas, niños, adolescentes y jóvenes en educación inicial, básica y media, a través de procesos de formación patrimonial.</t>
  </si>
  <si>
    <t>2 - Beneficiar a 650 Niñas, niños, adolescentes y jóvenes a partir de la primera infancia y a lo largo de la vida en procesos de formación patrimonial, en particular en espacios y entornos barriales, organizativos e institucionales.</t>
  </si>
  <si>
    <t>3 - Beneficiar a 350 Actor(es) interesados en procesos de formación patrimonial a través de estrategias pedagógicas lideradas por el programa de formación.</t>
  </si>
  <si>
    <t>7963-Desarrollo de instrumentos de planeación y gestión territorial asociados a los patrimonios de Bogotá D.C.</t>
  </si>
  <si>
    <t>1 - Gestionar el 100 Porciento de las acciones asociadas a la implementación de los PEMP adoptados, a corto plazo</t>
  </si>
  <si>
    <t>2 - Desarrollar 2 Instrumento(s) para la protección, conservación y sostenibilidad de los patrimonios</t>
  </si>
  <si>
    <t>8136-Desarrollo de acciones para la gestión del patrimonio arqueológico de Bogotá D.C.</t>
  </si>
  <si>
    <t>1 - Implementar el 100 Porciento de las acciones a corto plazo definidas en el Plan de Manejo Arqueológico de Bogotá</t>
  </si>
  <si>
    <t>2 - Implementar el 100 Porciento de las acciones a corto plazo de los programas estratégicos del Plan de Manejo Arqueológico de Hacienda El Carmen</t>
  </si>
  <si>
    <t>8144-Desarrollo de procesos de valoración, identificación, documentación y registro de prácticas y manifestaciones del patrimonio vivo en Bogotá D.C.</t>
  </si>
  <si>
    <t>1 - Implementar 1 Proceso(s) de valoración, identificación, documentación y registro del Patrimonio Vivo asociado espacios culturales y los diversos campos del patrimonio cultural inmaterial</t>
  </si>
  <si>
    <t>2 - Implementar 2 Proceso(s) de valoración, identificación, documentación y registro del Patrimonio Vivo con enfoque territorial y poblacional</t>
  </si>
  <si>
    <t>8161-Mejoramiento de la capacidad institucional para la atención de trámites y servicios orientados a la intervención, protección y conservación del patrimonio cultural material de Bogotá D.C.</t>
  </si>
  <si>
    <t>1 - Realizar 7000 Asistencia(s) para la protección del patrimonio cultural material de la ciudad, en el marco de las estrategias relacionadas con la Estructura Integradora de los Patrimonios.</t>
  </si>
  <si>
    <t>8171-Implementación de procesos de valoración para el inventario del patrimonio cultural material en Bogotá D.C</t>
  </si>
  <si>
    <t>1 - Desarrollar 4 Proceso(s) de valoración asociados a grupos de bienes de interés cultural, en el marco de la estructura Integradora de Patrimonios.</t>
  </si>
  <si>
    <t>7989-Fortalecimiento de la eficiencia administrativa del Instituto Distrital de Patrimonio Cultural de Bogotá D.C.</t>
  </si>
  <si>
    <t>1 - Implementar el 100 Porciento del plan de sostenibilidad del modelo integrado de planeación y gestión.</t>
  </si>
  <si>
    <t>2 - Administrar el 100 Porciento de las sedes institucionales.</t>
  </si>
  <si>
    <t>3 - Adecuar 17 Parque(s) para el desarrollo de actividades físicas, deportivas y recreativas</t>
  </si>
  <si>
    <t>8137-Implementación programa de fomento de la Orquesta Filarmónica Bogotá D.C.</t>
  </si>
  <si>
    <t>1 - Otorgar 400 Estímulos, reconocimientos, apoyos e incentivos al sector de la música sinfónica, académica y el canto lírico</t>
  </si>
  <si>
    <t>8128-Fortalecimiento Ciudad Creativa de la Música Bogotá D.C.</t>
  </si>
  <si>
    <t>2 - Lograr 4604000 Asistencia(s) a actividades culturales y artisticas</t>
  </si>
  <si>
    <t>1 - Realizar 1200 Actividad(es) culturales y artisticas</t>
  </si>
  <si>
    <t>8077-Fortalecimiento de las prácticas artísticas en el espacio público, para promover la convivencia, apropiación ciudadana y la generación de confianza en Bogota D.C.</t>
  </si>
  <si>
    <t>1 - Generar 200 Oportunidad(es) para la transformación visual y cultural del espacio público</t>
  </si>
  <si>
    <t>2 - Otorgar 3600 Permiso(s) Unificados para Filmaciones Audiovisuales PUFA</t>
  </si>
  <si>
    <t>3 - Realizar 476 Acción(es) asociadas a las prácticas artísticas en el espacio público de la ciudad de manera descentralizada</t>
  </si>
  <si>
    <t>4 - Implementar 324 Acción(es) de apropiación ciudadana de los equipamientos de las artes plásticas y visuales, la danza y las artes audiovisuales, para promover el acceso a la oferta de prácticas artísticas y otros formatos de mediación con los lenguajes artísticos</t>
  </si>
  <si>
    <t>5 - Generar 413 Acción(es) que desde las artes promuevan dinámicas sociales, artísticas y culturales de interrelación de habitantes y visitantes, para la convivencia pacífica y la transformación social en la ciudad</t>
  </si>
  <si>
    <t>6 - Otorgar 487 Autorización(es) para el desarrollo de prácticas artísticas en el espacio público de la ciudad</t>
  </si>
  <si>
    <t>8050-Implementación de prácticas artísticas y creativas para la promoción del bienestar y la innovación social en Bogotá D.C.</t>
  </si>
  <si>
    <t>3 - Desarrollar 1 Estrategia(s) orientada a promover la salud y bienestar en entornos cotidianos desde las prácticas artísticas.</t>
  </si>
  <si>
    <t>4 - Crear 1 Archivo(s) musical y sonoro de Bogotá</t>
  </si>
  <si>
    <t>5 - Generar 72 Acción(es) de formación, creación, circulación e investigación que articulen arte, ciencia y tecnología, dirigidos a la ciudadanía en general.</t>
  </si>
  <si>
    <t>1 - Implementar 33 Laboratorio(s) artísticos de cocreación en Bogotá.</t>
  </si>
  <si>
    <t>2 - Implementar 7 Laboratorio(s) artísticos de innovación social en los equipamientos y espacios priorizados por el Idartes.</t>
  </si>
  <si>
    <t>8002-Consolidación de la Red de Escenarios Culturales en Bogotá D.C.</t>
  </si>
  <si>
    <t>1 - Implementar 1 Modelo(s) de gestión de la Red de Escenarios</t>
  </si>
  <si>
    <t>2 - Realizar 4475 Actividad(es) de promoción, fortalecimiento y desarrollo de prácticas artísticas y culturales de la Red de Escenarios.</t>
  </si>
  <si>
    <t>3 - Implementar 1 Plan(es) de fortalecimiento de dotación y mantenimiento de equipos especializados de la Red de Escenarios.</t>
  </si>
  <si>
    <t>7979-Consolidación de procesos creativos, innovadores, incluyentes, participativos y de transformación social a través del fomento a las prácticas artísticas en Bogotá D.C.</t>
  </si>
  <si>
    <t>1 - Otorgar 1858 Estímulo(s) para fortalecer los procesos y proyectos desarrollados por las y los agentes del sector y ciudadanía en general a través de convocatorias públicas.</t>
  </si>
  <si>
    <t>2 - Suscribir y materializar 79 Alianza(s) estratégicas, apoyos metropolitanos y apoyos concertados, que promuevan y fortalezcan la gestión e implementación de proyectos de iniciativa privada y de interés público.</t>
  </si>
  <si>
    <t>3 - Otorgar 1374 Reconocimiento(s) que ofrece la posibilidad a personas con diversas profesiones, técnicas u oficios, de evaluar y aportar desde su conocimiento, experticia y trayectoria al fortalecimiento de proyectos artísticos.</t>
  </si>
  <si>
    <t>4 - Otorgar 2579 Incentivo(s) a través de las invitaciones culturales que impulsen la participación ciudadana en el fomento a través de un proceso flexible que se adapte a las diferentes poblaciones y sectores sociales.</t>
  </si>
  <si>
    <t>5 - Apoyar 110 Proyecto(s) artísticos de las salas de teatro y circo de Bogotá durante el cuatrienio, en el marco de la implementación del Programa Distrital de Salas Concertadas desarrollando integralmente todas sus líneas.</t>
  </si>
  <si>
    <t>6 - Desarrollar 1 Estrategia(s) de acompañamiento que fortalezca las capacidades de los participantes en los programas de fomento a las prácticas artísticas.</t>
  </si>
  <si>
    <t>7997-Generación de contenidos digitales de experiencias y formación artística para la apropiación en Bogotá D.C.</t>
  </si>
  <si>
    <t>1 - Generar 4 Contenido(s) para la visibilización y circulación de experiencias, prácticas y procesos artísticos en entornos digitales.</t>
  </si>
  <si>
    <t>2 - Generar 12 Contenido(s) relacionados con la formación artística y el acceso a los lenguajes del arte, que favorezcan a niñas, niños, adolescentes, jóvenes y cuidadores de primera infancia.</t>
  </si>
  <si>
    <t>7962-Consolidación de procesos desde las artes que aporten al desarrollo integral de la primera infancia en Bogotá D.C.</t>
  </si>
  <si>
    <t>8028-Implementación de procesos de formación artística con las comunidades en Bogotá D.C.</t>
  </si>
  <si>
    <t>6 - Realizar 34 Evento(s) para el posicionamiento de los procesos de formación artística del Programa Crea.</t>
  </si>
  <si>
    <t>8068-Implementacion del ecosistema sostenible para las artes en Bogota D.C</t>
  </si>
  <si>
    <t>8024-Fortalecimiento y posicionamiento del sector artístico mediante la promoción del conocimiento y la internacionalización cultural en Bogotá D.C.</t>
  </si>
  <si>
    <t>8058-Adecuación, mantenimiento y modernización de los equipamientos culturales a cargo del Idartes en Bogotá D.C.</t>
  </si>
  <si>
    <t>8006-Fortalecimiento de la infraestructura tecnológica, comunicativa y la gestión
institucional para la cualificación de capacidades y mejoramiento de los servicios dirigidos
a la ciudadanía en Bogotá D.C</t>
  </si>
  <si>
    <t>3 - Generar 11 Contenido(s) en espacios virtuales de mediación y experimentación ciudadana con las artes y sus contextos a través de sistemas interactivos y tecnologías inmersivas que favorezcan la apropiación y sensibilización ante las artes y sus contextos.</t>
  </si>
  <si>
    <t>1 - Mantener 20 Espacio(s) físicos adecuados para el disfrute de las artes en la primera infancia, en atención a su diversidad, contextualizados y con presencia en distintos territorios de la ciudad.</t>
  </si>
  <si>
    <t>2 - Atender 81975 Persona(s) en primera infancia, en el marco de procesos pertinentes y de calidad, a través de una oferta artística y cultural diversa.</t>
  </si>
  <si>
    <t>3 - Realizar 3 Documento(s) derivados de investigaciones y mediciones que den cuenta de la incidencia de las artes en el desarrollo integral de la primera infancia, sus derechos culturales y los procesos de educación inicial.</t>
  </si>
  <si>
    <t>4 - Atender 4600 Persona(s) relacionadas con la atención integral a la primera infancia como: agentes educativos, artísticos, culturales y cuidadores y en procesos de fortalecimiento sobre los lenguajes del arte y su incidencia en el desarrollo integral y los procesos de educación</t>
  </si>
  <si>
    <t>1 - Fortalecer 59681 Niñas, niños y adolescentes en su desarrollo integral a través de procesos de formación artística en articulación con la Secretaría de Educación Distrital.</t>
  </si>
  <si>
    <t>2 - Atender 33026 Persona(s) en procesos de formación artística que respondan a las necesidades expresivas, sensibles y creativas de las comunidades.</t>
  </si>
  <si>
    <t>3 - Beneficiar 32826 Persona(s) en procesos de formación artística que propendan por el bienestar humano, la salud y la vida digna de la población en riesgo de vulneración de derechos.</t>
  </si>
  <si>
    <t>4 - Adecuar 20 Infraestructura(s) para garantizar la atención y cobertura descentralizada de los procesos de formación artística.</t>
  </si>
  <si>
    <t>5 - Generar 3 Estrategia(s) para la investigación, el análisis de la información y el fortalecimiento psicosocial que aporten a la gestión del conocimiento en el marco de la implementación de los procesos de formación artística del Programa Crea.</t>
  </si>
  <si>
    <t>7 - Dotar 100 Porciento de infraestructuras con equipos, material especializado y conectividad para el desarrollo de procesos de formación artística.</t>
  </si>
  <si>
    <t>1 - Formar 450 Artista(s) agentes, productores y técnicos en dos programas de cualificación de oficios para la escena: escenotecnias y la práctica circense</t>
  </si>
  <si>
    <t>2 - Vincular 600 Artista(s) y gestores culturales para generar conexiones de valor en mercados y equipamientos artísticos de la oferta artística de Bogotá con el fin de aportar a su sostenibilidad e internacionalización.</t>
  </si>
  <si>
    <t>3 - Implementar 1 Estrategia(s) para la creación de una plataforma creativa en los Festivales al Parque como un espacio de encuentro y conexiones entre los agentes de la cadena de valor del ecosistema artístico de Bogotá</t>
  </si>
  <si>
    <t>4 - Apoyar 750 Artista(s) agentes y gestores culturales con estímulos para la creación de una oferta artística diversa y permanente en Bogotá las 24 horas.</t>
  </si>
  <si>
    <t>1 - Implementar 1 Estrategia(s) de Internacionalización y de gestión del conocimiento que fortalezca la circulación, la cooperación , la gestión del conocimiento y el posicionamiento internacional.</t>
  </si>
  <si>
    <t>2 - Crear 8 Alianza(s) para la cooperación y la sostenibilidad de las artes generando nuevos relacionamientos con redes y espacios especializados de valor que potencien las acciones en la ciudad.</t>
  </si>
  <si>
    <t>3 - Generar 4 Evento(s) estratégicos de carácter nacional e internacional en Bogotá para que proyecten la ciudad desde la cultura como una capital global, atractiva y sostenible.</t>
  </si>
  <si>
    <t>4 - Promover 16 Alianza(s) con gobiernos, agencias de cooperación, agencias multilaterales, organizaciones privadas internacionales y eventos estratégicos para la circulación y el intercambio cultural de los procesos de creación, formación e investigación.</t>
  </si>
  <si>
    <t>1 - Mantener y sostener el 100 Porciento de los equipamientos culturales a cargo del Idartes.</t>
  </si>
  <si>
    <t>2 - Adecuar, modernizar y dotar el 100 Porciento de los equipamientos culturales a cargo del Idartes.</t>
  </si>
  <si>
    <t>1 - Desarrollar el 100 Porciento de las acciones de mejora en la gestión y planeación institucional</t>
  </si>
  <si>
    <t>2 - Realizar el 100 Porciento de seguimiento y verificación a las actividades establecidas en los componentes estratégicos a cargo de talento humano</t>
  </si>
  <si>
    <t>3 - Mantener el 100 Porciento de la provisión de servicios y aseguramiento de las sedes y escenarios a cargo del Idartes</t>
  </si>
  <si>
    <t>4 - Implementar el 100 Porciento de los componentes de la gestión de tecnologías de la información.</t>
  </si>
  <si>
    <t>5 - Alcanzar el 100 Porciento de la implementación de la estrategia de comunicaciones de la Entidad.</t>
  </si>
  <si>
    <t>8135-Consolidación Programa de Formación Musical "Vamos a la Filarmónica" Bogotá D.C.</t>
  </si>
  <si>
    <t>8142-Mantenimiento equipamientos culturales de la OFB Bogotá D.C.</t>
  </si>
  <si>
    <t>8139-Fortalecimiento capacidad administrativa y de la gestión institucional de la OFB Bogotá D.C.</t>
  </si>
  <si>
    <t>7539-Incremento de la capacidad instalada para la producción y circulación masiva de contenidos audiovisuales y digitales en el Canal publico de Bogotá D.C.</t>
  </si>
  <si>
    <t>1 - Beneficiar 69404 Niñas, niños, adolescentes y jóvenes en educación inicial básica y media a través de procesos de formación musical.</t>
  </si>
  <si>
    <t>2 - Beneficiar 16982 Persona(s) a partir de la primera infancia y a lo largo de la vida en procesos de formación de formación musical en particular en espacios cercanos y entornos comunitarios.</t>
  </si>
  <si>
    <t>3 - Realizar 7 Documento(s) de investigación, creación o memoria musical.</t>
  </si>
  <si>
    <t>4 - Realizar 11 Jornada(s) de capacitación informal</t>
  </si>
  <si>
    <t>5 - Circular 1100 Producción(es) resultado de los procesos de formación musical.</t>
  </si>
  <si>
    <t>1 - Realizar 3500 Actividad(es) academicas y artisticas en los equipamientos de la Orquesta Filarmónica de Bogotá</t>
  </si>
  <si>
    <t>2 - Realizar 1 Acompañamiento(s) en toda la etapa de construcción de la nueva sede de la OFB en el Campin</t>
  </si>
  <si>
    <t>3 - Mantener 2 Equipamiento(s) a cargo de la Orquesta Filarmónica de Bogotá</t>
  </si>
  <si>
    <t>1 - Implementar 1 Sistema(s) y desempeño institucional.</t>
  </si>
  <si>
    <t>2 - implementar 100 Porciento de los servicios tecnologicos.</t>
  </si>
  <si>
    <t>1 - Producir o coproducir 2148 Contenido(s) audiovisuales convergentes.</t>
  </si>
  <si>
    <t>2 - Diseñar e implementar 1 Estrategia(s) de programación, producción y circulación de contenido convergente.</t>
  </si>
  <si>
    <t>3 - Implementar 1 Estrategia(s) anual para la adquisición y circulación de contenidos de terceros (licencias) de acuerdo al plan de circulación.</t>
  </si>
  <si>
    <t>4 - Producir o coproducir 160 Contenido(s) a través de convocatorias al sector audiovisual para el estímulo de la creación y producción artística y cultural del sector.</t>
  </si>
  <si>
    <t>5 - Implementar 1 Plan(es) de renovación tecnológica para la creación y cocreación de contenidos multiplataforma.</t>
  </si>
  <si>
    <t>6 - Producir y circular 1294 Contenido(s) digitales</t>
  </si>
  <si>
    <t>7 - Adelantar 3 Estrategia(s) de fomento a la participación efectiva y el conocimiento sobre los procesos y contenidos de la televisión pública.</t>
  </si>
  <si>
    <t>ACTIVIDADES NO PROGRAMADAS EN LA VIGENCIA (N/A)</t>
  </si>
  <si>
    <t>TOTAL DE ACTIVIDADES</t>
  </si>
  <si>
    <t>TOTAL DE ACTIVIDADES PROGRAMADAS EN LA VIGENCIA</t>
  </si>
  <si>
    <t>METAS &gt;=100%</t>
  </si>
  <si>
    <t>2 - Construir 32 Parque(s) para el desarrollo de actividades físicas, deportivas y recreativas</t>
  </si>
  <si>
    <t>MES</t>
  </si>
  <si>
    <t>ENERO</t>
  </si>
  <si>
    <t>FEBRERO</t>
  </si>
  <si>
    <t>MARZO</t>
  </si>
  <si>
    <t>ABRIL</t>
  </si>
  <si>
    <t>MAYO</t>
  </si>
  <si>
    <t>JUNIO</t>
  </si>
  <si>
    <t>JULIO</t>
  </si>
  <si>
    <t>AGOSTO</t>
  </si>
  <si>
    <t>SEPTIEMBRE</t>
  </si>
  <si>
    <t>OCTUBRE</t>
  </si>
  <si>
    <t>NOVIEMBRE</t>
  </si>
  <si>
    <t>DICIEMBRE</t>
  </si>
  <si>
    <t>PROGRAMADAS</t>
  </si>
  <si>
    <t>EJECUTADAS</t>
  </si>
  <si>
    <t>SOPORTES</t>
  </si>
  <si>
    <t>Avance implementación 
Cultured_Bogotá</t>
  </si>
  <si>
    <t>DEPENDENCIA FUNCIONAL /
RESPONSABLE/ Equipo Cultured</t>
  </si>
  <si>
    <t>SEGUIMIENTO PARCIAL
15 AGOSTO</t>
  </si>
  <si>
    <t>SEGUIMIENTO 
30 AGOSTO</t>
  </si>
  <si>
    <t>SEGUIMIENTO PARCIAL 
16 SEPTIEMBRE</t>
  </si>
  <si>
    <t>SEGUIMIENTO 
30 SEPTIEMBRE</t>
  </si>
  <si>
    <t>SEGUIMIENTO PARCIAL
15 OCTUBRE</t>
  </si>
  <si>
    <t>SEGUIMIENTO 
31 OCTUBRE</t>
  </si>
  <si>
    <t>SEGUIMIENTO PARCIAL
15 NOVIEMBRE</t>
  </si>
  <si>
    <t>SEGUIMIENTO 
DICIEMBRE</t>
  </si>
  <si>
    <t xml:space="preserve">Diego Vega, Angelica Gutierrez , Jason Riso, Kemmer Acosta, Daniel Sanabria </t>
  </si>
  <si>
    <t>Planeación presupuestal fase II</t>
  </si>
  <si>
    <t>mejora: reactivación de solicitudes de cdp (2025)</t>
  </si>
  <si>
    <t>mejorar: restricciones, validaciones para solicitud de cdp, aprobación de líneas (2025)</t>
  </si>
  <si>
    <t>Pagos fase II</t>
  </si>
  <si>
    <t>mejora: integración gestión de pagos no contractuales (2025)</t>
  </si>
  <si>
    <t>mejora: integración gestión de pagos con personas juridicas contratos apoyos concertados. (2025)</t>
  </si>
  <si>
    <t>Contratación fase II</t>
  </si>
  <si>
    <t>mejora: gestión otros procesos contractuales diferentes a OPS (2025)</t>
  </si>
  <si>
    <t>D: liquidaciones personas juridicas contratos apoyos concertados. (2025)</t>
  </si>
  <si>
    <t>D: integración gestión de tipo contractual con personas juridicas contratos apoyos concertados. (2025)</t>
  </si>
  <si>
    <t>define Dirección Corporativa</t>
  </si>
  <si>
    <t>Andrea Gaitán, Yeison Briseño, Diego Forero</t>
  </si>
  <si>
    <t>Edwin Hernández, Crisanto Montangut, Edisson Mora</t>
  </si>
  <si>
    <t>3.9</t>
  </si>
  <si>
    <t>Edwin Hernández, Viviana Plazas, Jonathan Castro, Johans González</t>
  </si>
  <si>
    <t xml:space="preserve">D: Gestión de contenidos producidos por las
diferentes entidades del sector. </t>
  </si>
  <si>
    <t xml:space="preserve">D: Sistematización de contenidos producidos por las diferentes entidades del sector. </t>
  </si>
  <si>
    <t xml:space="preserve">D: publicación al ciudadano de contenidos producidos por las diferentes entidades del sector. </t>
  </si>
  <si>
    <t>I: Pruebas funcionales a nivel general</t>
  </si>
  <si>
    <t>OAP/Observatorio</t>
  </si>
  <si>
    <t xml:space="preserve">Viviana Plazas/Mauricio Ojeda </t>
  </si>
  <si>
    <t>Leidy Pinzón, Viviana Plazas, Cristian Jojoa, Daniel Sanabria</t>
  </si>
  <si>
    <t>Andrea Gaitán, Daniel Iregui, Oscar Perez</t>
  </si>
  <si>
    <t xml:space="preserve">Oscar Pérez, Andrea Gaitán </t>
  </si>
  <si>
    <t xml:space="preserve">Diego Vega, Alvaro González, Alejandro Guerrero, Daniel Feo </t>
  </si>
  <si>
    <t> 20241200449503</t>
  </si>
  <si>
    <t> 20241200402543</t>
  </si>
  <si>
    <t> 20241200386413</t>
  </si>
  <si>
    <t> 20241200351643</t>
  </si>
  <si>
    <t> 20241200342723</t>
  </si>
  <si>
    <t> 20241200328353</t>
  </si>
  <si>
    <t> 20241200316713</t>
  </si>
  <si>
    <t> 20241200308243</t>
  </si>
  <si>
    <t> 20241200302513</t>
  </si>
  <si>
    <t> 20241200291713</t>
  </si>
  <si>
    <t> 20241200281723</t>
  </si>
  <si>
    <t> 20241200269073</t>
  </si>
  <si>
    <t> 20241200260243</t>
  </si>
  <si>
    <t> 20241200246603</t>
  </si>
  <si>
    <t> 20241200244343</t>
  </si>
  <si>
    <t> 20241200231533</t>
  </si>
  <si>
    <t> 20241200225663</t>
  </si>
  <si>
    <t> 20241200204373</t>
  </si>
  <si>
    <t> 20241200201153</t>
  </si>
  <si>
    <t> 20241200187003</t>
  </si>
  <si>
    <t> 20241200169403</t>
  </si>
  <si>
    <t> 20241200153033</t>
  </si>
  <si>
    <t> 20241200140853</t>
  </si>
  <si>
    <t> 20241200132663</t>
  </si>
  <si>
    <t> 20241200129363</t>
  </si>
  <si>
    <t> 20241200110903</t>
  </si>
  <si>
    <t> 20241200110843</t>
  </si>
  <si>
    <t>TOTAL</t>
  </si>
  <si>
    <t>FECHA</t>
  </si>
  <si>
    <t>RADICADO EN ORFEO</t>
  </si>
  <si>
    <t>Ejecutado Meta 3</t>
  </si>
  <si>
    <t>Programado Meta 3</t>
  </si>
  <si>
    <t>Gestión de la Comunicación Estratégica</t>
  </si>
  <si>
    <t xml:space="preserve">Es la sumatoria de las actividades ejecutadas en el plan de acción de </t>
  </si>
  <si>
    <t>Totaliza las actividades programadas</t>
  </si>
  <si>
    <t>Ejecutado Meta 4</t>
  </si>
  <si>
    <t>Programado Meta 4</t>
  </si>
  <si>
    <t>Ejecutado Meta 5</t>
  </si>
  <si>
    <t>Programado Meta 5</t>
  </si>
  <si>
    <t>Objetivos Estratégicos</t>
  </si>
  <si>
    <t>Perspectivas</t>
  </si>
  <si>
    <t>CIUDADANOS</t>
  </si>
  <si>
    <t>APRENDIZAJE</t>
  </si>
  <si>
    <t>RECURSOS</t>
  </si>
  <si>
    <t>En la perspectiva de ciudadanos se identifican los objetivos estratégicos que responden fundamentalmente a la siguiente pregunta: ¿Cómo hacer para satisfacer las necesidades y expectativas culturales, recreativas y deportivas de los ciudadanos, agentes y en general los grupos de interés del sector? Aquí se centra y radica la mayor importancia de la estrategia cultural y las apuestas de la Administración Distrital para garantizar las condiciones para el ejercicio efectivo, progresivo y sostenible de los derechos a la cultura, a la recreación y el deporte de los habitantes del Distrito Capital, y la recuperación socioeconómica y cultural, en total coherencia con lo promulgado en la misión y visión sectorial</t>
  </si>
  <si>
    <t>Estrategias</t>
  </si>
  <si>
    <t>En esta categoría se identifican los objetivos estratégicos que están relacionados directamente con los procesos clave del sector que son ejecutados por la SCRD y sus entidades adscritas y la vinculada, para el cumplimiento de la promesa de valor establecida en la misión y visión. Estos procesos clave requieren intervención actualización y articulación constante para mejorar su desempeño acorde a las nuevas exigencias y realidades del sector.</t>
  </si>
  <si>
    <t>*Cultura escrita y oralidad para la vida
*Formación artística, cultural y deportiva a lo largo de la vida
*Infraestructura cultural, recreativa y deportiva sostenible en territorios diversos
*Patrimonio Cultural, memorias e identidades vivas y diversas
*Cultura Ciudadana
*Arte, cultura, recreación y deporte en el espacio público
*Arte, cultura, recreación y deporte para la transformación y el bienestar social
*Comunicación, participación y movilización
*Circulación, goce y disfrute del arte, la cultura, el patrimonio, la recreación y el deporte</t>
  </si>
  <si>
    <t>*Fortalecimiento de los procesos de organización en el sector
*Fortalecimiento de las cualificaciones y el capital humano del sector
*Consolidación de la economía cultural y creativa y desarrollo de la cadena de valor de la recreación y el deporte
*Ampliación y actualización de las acciones de fomento para el sector</t>
  </si>
  <si>
    <t>*Gobernanza
*Planeación
*Gestión territorial
*Sinergia sectorial e intersectorial
*Comunicación pública
*Gestión del conocimiento
*Internacionalización</t>
  </si>
  <si>
    <t>Esta perspectiva está relacionada con el aprendizaje, la cualificación y el conocimiento generado en el personal y los agentes institucionales, responde a la pregunta: ¿Cómo podemos hacer para aprender y mejorar como Sector?, es en este rubro el sector con las entidades que lo componen, deben poner especial cuidado para obtener resultados a largo plazo, siendo el talento humano el centro de atención.</t>
  </si>
  <si>
    <t>*Innovación y cultura digital
*Talento Humano
*Transferencia de conocimiento institucional</t>
  </si>
  <si>
    <t>En esta perspectiva se identifican los objetivos estratégicos que están directamente relacionados con la gestión optima de todos los recursos financieros, tecnológicos y el fortalecimiento de la infraestructura física de las entidades del sector que permiten el desarrollo de los procesos y las otras perspectivas de manera eficiente y eficaz.</t>
  </si>
  <si>
    <t>*Modelos de gestión 
*Infraestructura y tecnologías de la información</t>
  </si>
  <si>
    <t>Peso Objetivo estrategico</t>
  </si>
  <si>
    <t>Perspectiva</t>
  </si>
  <si>
    <t>Objetivo Estrategico</t>
  </si>
  <si>
    <t>Estrategia</t>
  </si>
  <si>
    <t>Meta</t>
  </si>
  <si>
    <t>Nombre Indicador</t>
  </si>
  <si>
    <t>Objetivo</t>
  </si>
  <si>
    <t xml:space="preserve">Metodo de Recolección </t>
  </si>
  <si>
    <t>Tipo de Calculo</t>
  </si>
  <si>
    <t>No. de Estado</t>
  </si>
  <si>
    <t>Estado</t>
  </si>
  <si>
    <t>Clasificación</t>
  </si>
  <si>
    <t>Categoria</t>
  </si>
  <si>
    <t>Frecuencia de Medición</t>
  </si>
  <si>
    <t>Tipo de Anualización</t>
  </si>
  <si>
    <t>Formula</t>
  </si>
  <si>
    <t>INDICADOR</t>
  </si>
  <si>
    <t>PESO</t>
  </si>
  <si>
    <t>META EJECUTADA</t>
  </si>
  <si>
    <t>CUMPLIMIENTO SOBRE EL PESO DEL INDICADOR</t>
  </si>
  <si>
    <r>
      <rPr>
        <b/>
        <sz val="11"/>
        <color theme="1"/>
        <rFont val="Aptos Narrow"/>
        <family val="2"/>
        <scheme val="minor"/>
      </rPr>
      <t>PERSPECTIVA DE CIUDADANÍA: S</t>
    </r>
    <r>
      <rPr>
        <sz val="11"/>
        <color theme="1"/>
        <rFont val="Aptos Narrow"/>
        <family val="2"/>
        <scheme val="minor"/>
      </rPr>
      <t>e identifican los objetivos estratégicos que responden fundamentalmente a la mayor importancia de la estrategia cultural y las apuestas de la Administración Distrital, para garantizar las condiciones para el ejercicio efectivo, progresivo y sostenible de los derechos a la cultura, a la recreación y al deporte de los habitantes de la Bogotá-Región y la recuperación socioeconómica y cultural, en total coherencia con lo promulgado en la misión y visión institucional.</t>
    </r>
  </si>
  <si>
    <t xml:space="preserve">Objetivo Estratégico 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</si>
  <si>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Estrategia: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t>
  </si>
  <si>
    <t>Cumplir el 100% del plan de acción de los proyectos de inversión a cargo de las entidades de sector.</t>
  </si>
  <si>
    <t>Medir el nivel de ejecución de los planes de acción de los proyectos de inversión, a través de los informes generados por las dependencias, para la generación de bienes y servicios, que aporten a la garantía de los derechos culturales y recreo-deportivos.</t>
  </si>
  <si>
    <t>Informe (Reporte de registros administrativos)</t>
  </si>
  <si>
    <t>Simple</t>
  </si>
  <si>
    <t>Construcción</t>
  </si>
  <si>
    <t>Gestion -Plan Estratégico</t>
  </si>
  <si>
    <t>SEMESTRAL</t>
  </si>
  <si>
    <t>((PONDEMETA1*(METAE1/METAP1))/(PONDEMETA1))</t>
  </si>
  <si>
    <t>Proyecctos de inversión
Equipo 4 P</t>
  </si>
  <si>
    <t>Cumplir el 100% de los compromisos adquiridos en los planes de acción de las políticas.</t>
  </si>
  <si>
    <t>((PONDEMETA2*(PEPC+PEPL+PEPD+PEPE)/4))/(PONDEMETA2))</t>
  </si>
  <si>
    <r>
      <rPr>
        <b/>
        <sz val="11"/>
        <color theme="1"/>
        <rFont val="Aptos Narrow"/>
        <family val="2"/>
        <scheme val="minor"/>
      </rPr>
      <t xml:space="preserve">PERSPECTIVA DE PROCESOS: </t>
    </r>
    <r>
      <rPr>
        <sz val="11"/>
        <color theme="1"/>
        <rFont val="Aptos Narrow"/>
        <family val="2"/>
        <scheme val="minor"/>
      </rPr>
      <t xml:space="preserve">En esta perspectiva se identifican los objetivos estratégicos que están relacionados directamente con los procesos del Sistema de Gestión de la Calidad del sector, estratégicos, misionales, de apoyo y de evaluación; de su desempeño depende el logro de los intentos estratégicos establecidos en la misión y visión. </t>
    </r>
  </si>
  <si>
    <t>Objetivo Estratégico 2: Optimizar la gestión de la Secretaría Distrital de Cultura, Recreación y Deporte y de las entidades que conforman el sector, articulando e implementando procesos que den soluciones eficaces a las necesidades y expectativas de la ciudadanía.</t>
  </si>
  <si>
    <t>Estrategia: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t>
  </si>
  <si>
    <t>Cumplir con el 100% del plan de acción de la estrategia de comunicaciones sectorial</t>
  </si>
  <si>
    <t>((PONDEMETA3*(METAE3/METAP3))/(PONDEMETA3))</t>
  </si>
  <si>
    <t>Indicadores por proceso</t>
  </si>
  <si>
    <r>
      <rPr>
        <b/>
        <sz val="11"/>
        <color theme="1"/>
        <rFont val="Aptos Narrow"/>
        <family val="2"/>
        <scheme val="minor"/>
      </rPr>
      <t>PERSPECTIVA DE APRENDIZAJE Y CRECIMIENTO</t>
    </r>
    <r>
      <rPr>
        <sz val="11"/>
        <color theme="1"/>
        <rFont val="Aptos Narrow"/>
        <family val="2"/>
        <scheme val="minor"/>
      </rPr>
      <t>: Esta perspectiva está relacionada con la gestión del conocimiento para fortalecer el capital intelectual del sector y los actores culturales.</t>
    </r>
  </si>
  <si>
    <t>Objetivo Estratégico 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</si>
  <si>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Estrategia: Generación de hábitos, creencias, comportamientos en los servidores públicos, que apoyados en la tecnología y las comunicaciones contribuirán a cumplir la misionalidad y a mejorar el funcionamiento de la entidad.</t>
  </si>
  <si>
    <t>Cumplir con el 100% del plan de acción de la vigencia para el desarrollo, implementación y estabilidad de cultured_Bogotá.</t>
  </si>
  <si>
    <t>((PONDEMETA4*(METAE4/METAP4))/(PONDEMETA4))</t>
  </si>
  <si>
    <t>Catalina Sanchez y Stiven y Angela plan de acción</t>
  </si>
  <si>
    <t>Cumplir con el 100% del plan de acción de la vigencia para la formulación e implementación del Modelo de Aprendizaje Sectorial,.</t>
  </si>
  <si>
    <t>((PONDEMETA5*(METAE5/METAP5))/(PONDEMETA5))</t>
  </si>
  <si>
    <t>Paola Patiño</t>
  </si>
  <si>
    <r>
      <rPr>
        <b/>
        <sz val="11"/>
        <color theme="1"/>
        <rFont val="Aptos Narrow"/>
        <family val="2"/>
        <scheme val="minor"/>
      </rPr>
      <t xml:space="preserve">PERSPECTIVA FINANCIERA: </t>
    </r>
    <r>
      <rPr>
        <sz val="11"/>
        <color theme="1"/>
        <rFont val="Aptos Narrow"/>
        <family val="2"/>
        <scheme val="minor"/>
      </rPr>
      <t>Permite asignar adecuadamente y gestionar los presupuestos de la Secretaría Distrital de Cultura, Recreación y Deporte que garanticen la oferta de bienes y servicios de calidad para la satisfacción de necesidades y expectativas ciudadanas.</t>
    </r>
  </si>
  <si>
    <t>Objetivo Estratégico 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</si>
  <si>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 xml:space="preserve">Estrategia: Gestionar, optimizar y disponer hasta el máximo de los recursos físicos, tecnológicos, jurídicos, financieros y humanos de las entidades, que brinden soluciones eficaces y eficientes a las necesidades y expectativas de la ciudadanía, generando mayores oportunidades y condiciones para la garantía de los derechos culturales, recreativos y deportivos. </t>
  </si>
  <si>
    <t>Cumplir por lo menos el 95% del índice de eficiencia presupuestal para la vigencia.</t>
  </si>
  <si>
    <t>((PONDEMETA6*(METAE6/METAP6))/(PONDEMETA6))</t>
  </si>
  <si>
    <t>Financiera</t>
  </si>
  <si>
    <t>Gestionar por lo menos el 10% adicional del presupuesto asignado al inicio de la vigencia presupuestal.</t>
  </si>
  <si>
    <t>((PONDEMETA7*(METAE7/METAP7))/(PONDEMETA7))</t>
  </si>
  <si>
    <t>Objetivo estratégico</t>
  </si>
  <si>
    <t>Peso Objetivo Estratégico 2020-2022</t>
  </si>
  <si>
    <t>OES-01: Ampliar las oportunidades para el acceso, la práctica, la expresión, el disfrute, el conocimiento colectivo y la apropiación de las manifestaciones, los procesos y las experiencias artísticas, culturales, creativas, recreativas y deportivas de la ciudadanía de conformidad con sus necesidades.</t>
  </si>
  <si>
    <t>OES-02: Desarrollar y fortalecer las capacidades, competencias y cualificaciones disciplinares, organizativas, de gestión y sostenibilidad de los agentes culturales, recreativos y deportivos, promoviendo su desarrollo, articulación, formalización e innovación</t>
  </si>
  <si>
    <t>OES-03:  Fortalecer y desarrollar las condiciones de trabajo articulado, conjunto y complementario a nivel sectorial, intersectorial y público - privado, para diseñar y mejorar procesos e implementar estrategias, programas y proyectos que den soluciones eficaces a las necesidades culturales, patrimoniales, artísticas, creativas, recreativas y deportivas, y generen oportunidades para la ciudad.</t>
  </si>
  <si>
    <t>OES-04: Fortalecer y desarrollar las capacidades de las instituciones del sector, para comprender las necesidades de la ciudadanía y los agentes del sector cultural, recreativo y deportivo, adaptándose a las transformaciones de la sociedad e interactuando de manera asertiva para mejorar la toma de decisiones, formulando alternativas creativas e innovadoras.</t>
  </si>
  <si>
    <t>OES-05: Gerenciar de manera efectiva e innovadora los recursos disponibles para optimizar y asegurar el desempeño institucional y el cumplimiento de la misionalidad de las entidades del sector para la garantía de los derechos culturales, recreativos y deportivos.</t>
  </si>
  <si>
    <t>OES-01</t>
  </si>
  <si>
    <t>OES-02</t>
  </si>
  <si>
    <t>OES-03</t>
  </si>
  <si>
    <t>OES-04</t>
  </si>
  <si>
    <t>OES-05</t>
  </si>
  <si>
    <t>Resultado OES</t>
  </si>
  <si>
    <t>Peso OES</t>
  </si>
  <si>
    <t>Objetivo Estratégico</t>
  </si>
  <si>
    <t>Peso Objetivo Estratégico 2023-2024</t>
  </si>
  <si>
    <t>Peso OE</t>
  </si>
  <si>
    <t>OE1</t>
  </si>
  <si>
    <t>OE2</t>
  </si>
  <si>
    <t>OE3</t>
  </si>
  <si>
    <t>OE4</t>
  </si>
  <si>
    <t>Resultado OE</t>
  </si>
  <si>
    <t>VIGENCIA</t>
  </si>
  <si>
    <t>PROMEDIO</t>
  </si>
  <si>
    <t>Resultado Objetivo Estrategico</t>
  </si>
  <si>
    <t>RESULTADO OBJETIVO ESTRATEGICO</t>
  </si>
  <si>
    <t>PESO OBJETIVO ESTRATEGICO</t>
  </si>
  <si>
    <t>Cant. Productos con meta en 2024</t>
  </si>
  <si>
    <t>AVANCE Y SEGUIMIENTO</t>
  </si>
  <si>
    <t>% De Cumplimiento</t>
  </si>
  <si>
    <t>Producto esperado</t>
  </si>
  <si>
    <t>Cant. Productos a cargo</t>
  </si>
  <si>
    <t>Nombre Política Pública</t>
  </si>
  <si>
    <t xml:space="preserve">
Entidad</t>
  </si>
  <si>
    <t>Meta 2024</t>
  </si>
  <si>
    <t>1er Trimestre 2024</t>
  </si>
  <si>
    <t>2o Trimestre 2024</t>
  </si>
  <si>
    <t>3er Trimestre 2024</t>
  </si>
  <si>
    <t>4o Trimestre 2024</t>
  </si>
  <si>
    <t>Avance Acumulado 2024</t>
  </si>
  <si>
    <t>% Cumplimiento</t>
  </si>
  <si>
    <t>% Cumplimiento Ajustado</t>
  </si>
  <si>
    <t>Observaciones</t>
  </si>
  <si>
    <t>PRIMERA INFANCIA, INFANCIA Y ADOLESCENCIA</t>
  </si>
  <si>
    <t>2.1.3. Experiencias artísticas que favorecen el reconocimiento de las diversidades étnicas e identitarias en la primera infancia.</t>
  </si>
  <si>
    <t>PP Primera infancia, Infancia y Adolescencia</t>
  </si>
  <si>
    <t xml:space="preserve">2.1.5.   Estrategias  de apoyo a iniciativas artísticas, culturales y patrimoniales que promuevan la participación cultural incidente de la primera infancia, la infancia y la adolescencia con un enfoque intercultural </t>
  </si>
  <si>
    <t xml:space="preserve">2.2.2.Módulo en la encuesta de indicadores y políticas públicas del Observatorio de Gestión del Conocimiento Cultural que de cuenta de la percepción de la ciudadanía en temas de cultura ciudadana referente a población de infancia y adolescencia.  </t>
  </si>
  <si>
    <t>Bienal</t>
  </si>
  <si>
    <t>2.2.3.  Programa de formación y apreciación musical para niñas, niños y adolescentes de IED que se encuentren en la modalidades básica primaria, básica secundaria y media en los centros filarmónicos locales (incluyendo la ruralidad)</t>
  </si>
  <si>
    <t>2.2.4. Programa de formación y apreciación musical para niñas, niños y adolescentes no escolarizados  en los centros filarmónicos locales (incluyendo la ruralidad)</t>
  </si>
  <si>
    <t xml:space="preserve">2.2.5 Jornadas lúdico recreativas y deportivas dirigidas a las niñas, niños y adolescentes  en los escenarios deportivos y recreativos en Bogotá. </t>
  </si>
  <si>
    <t>2.2.6. Oferta artística y cultural dirigida a  niñas, niños y adolescentes de todos los territorios de Bogotá, para el disfrute y goce de la cultura, el arte y patrimonio.</t>
  </si>
  <si>
    <t>2.2.7. Procesos de formación para el fortalecimiento del desarrollo integral de capacidades a niñas, niños y adolescentes con énfasis en arte,  cultura y patrimonio</t>
  </si>
  <si>
    <t>2.2.8. Experiencias artísticas creadas e implementadas para el disfrute y apropiación de las artes en la primera infancia.</t>
  </si>
  <si>
    <t xml:space="preserve">2.2.9 Contenidos didácticos digitales para el fortalecimiento de  la interacción entre familias, personas mayores y otras poblaciones  con la primera infancia 							</t>
  </si>
  <si>
    <t>2.2.10 Oferta artística y cultural creada y dirigida específicamente a personas gestantes, niñas y niños de primera infancia de los territorios de Bogotá.</t>
  </si>
  <si>
    <t>2.2.12.Formación, apropiación y divulgación del patrimonio cultural implementadas, para el reconocimiento de los intereses, prácticas y comprensiones de los niños, niñas y adolescentes sobre sus territorios y formas de vida.</t>
  </si>
  <si>
    <t>2.2.13. Promoción de la lectura en torno al informe de la Comisión de la Verdad dirigido a primera infancia, infancia, adolescencia, cuidadores, cuidadoras, mediadores y mediadoras</t>
  </si>
  <si>
    <t>producto finalizado</t>
  </si>
  <si>
    <t xml:space="preserve">2.2.15.Módulo en la encuesta de prácticas artísticas y culturales y la encuesta de lectura, escritura y oralidad, que de cuenta de la percepción de la ciudadanía en la garantía de derechos culturales referente a la primera infancia, infancia y adolescencia. </t>
  </si>
  <si>
    <t>3.2.1.Coro conformado por niñas, niños y adolescentes, hijas e hijos de familias firmantes del acuerdo de paz residentes en Bogotá</t>
  </si>
  <si>
    <t>3.3.3. Estrategia de formación de niñas, niños y adolescentes en disciplinas deportivas priorizadas, en el marco de la Jornada Escolar</t>
  </si>
  <si>
    <t>POLITICA PUBLICA DE MUJER Y EQUIDAD DE GENERO</t>
  </si>
  <si>
    <t>3.1.10 Estrategias desde los programas Nidos y Crea, orientadas a la atención de mujeres víctimas de violencias de género y niñas y niños en Casas Refugio.</t>
  </si>
  <si>
    <t>PPMyEG</t>
  </si>
  <si>
    <t xml:space="preserve">Idartes
</t>
  </si>
  <si>
    <t>8.1.1  Estímulos otorgados a las mujeres en sus diferencias y diversidad, que busquen una transformación cultural, promoción de sus derechos y reducción de brechas que las excluye, limita y discrimina</t>
  </si>
  <si>
    <t xml:space="preserve">SCRD
</t>
  </si>
  <si>
    <t xml:space="preserve">8.1.2  Procesos de formación artística para las mujeres en sus diferencias y diversidad con propuestas artísticas y culturales que adelanta el IDARTES. </t>
  </si>
  <si>
    <t xml:space="preserve">8.1.3 Procesos de circulación artística para las mujeres en sus diferencias y diversidad con propuestas artísticas y culturales que adelanta el IDARTES. </t>
  </si>
  <si>
    <t xml:space="preserve">8.1.4  Procesos de creación artística para las mujeres en sus diferencias y diversidad con propuestas artísticas y culturales que adelanta el IDARTES. </t>
  </si>
  <si>
    <t xml:space="preserve">8.1.5 Procesos de apropiación  artística para las mujeres en sus diferencias y diversidad con propuestas artísticas y culturales que adelanta el IDARTES. </t>
  </si>
  <si>
    <t xml:space="preserve">8.1.6  Artistas formadoras vinculadas a los proyectos de formación musical de la Orquesta Filarmónica de Bogotá </t>
  </si>
  <si>
    <t xml:space="preserve">OFB
</t>
  </si>
  <si>
    <t>8.1.7 Niñas, adolescentes y mujeres atendidas en el marco de los proyectos de formación musical de la Orquesta Filarmónica de Bogotá</t>
  </si>
  <si>
    <t>8.1.8 Programas de promoción de lectura, escritura y oralidad a las mujeres en sus diferencias y diversidad usuarias. (Bibliored)</t>
  </si>
  <si>
    <t>8.1.9 Estímulos para las mujeres en sus diferencias y diversidad, que busquen una transformación cultural, promoción de sus derechos y reducción de brechas que las excluye, limita y discrimina.</t>
  </si>
  <si>
    <t xml:space="preserve">FUGA
</t>
  </si>
  <si>
    <t>8.1.10 Programas artísticos y culturales enfocados a las mujeres en sus diferencias y diversidad</t>
  </si>
  <si>
    <t>8.1.11 Procesos de formación en emprendimiento de la economía cultural y creativa</t>
  </si>
  <si>
    <t xml:space="preserve">8.1.12 Beca de visibilización de los saberes y prácticas de mujeres portadoras del Patrimonio Cultural Inmaterial </t>
  </si>
  <si>
    <t xml:space="preserve">IDPC
</t>
  </si>
  <si>
    <t>8.1.13 Iniciativas de memoria y patrimonio con enfoque de mujer y  género apoyadas en el marco de la estrategia de territorialización del Museo de Bogotá</t>
  </si>
  <si>
    <t>8.1.14 Programas de actividad física para las mujeres en los ámbitos comunitarios e institucionales que fortalezcan su participación, promuevan el goce del tiempo libre, la apropiación de hábitos saludables, la promoción de la salud mental y la prevención de violencias basadas en género por medio de la actividad física .</t>
  </si>
  <si>
    <t xml:space="preserve">IDRD
</t>
  </si>
  <si>
    <t>8.1.15 Fortalecimiento a los grupos y colectivos de mujeres a través de la participación en las jornadas de capacitación de formación deportiva, que incorpore los enfoques de género, derechos de las mujeres y nuevas masculinidades.</t>
  </si>
  <si>
    <t>8.1.16 Participación de mujeres en el registro de Bogotá en las etapas de tecnificación y rendimiento del sector deportivo convencional y paralímpico.</t>
  </si>
  <si>
    <t>10.1.1 Estrategia de cultura ciudadana para la prevención de violencia de género, la promoción de masculinidades cuidadoras y eliminación del machismo.</t>
  </si>
  <si>
    <t xml:space="preserve">10.1.1 Protocolo para estrategias de transformación cultural dirigidas a promover cambios voluntarios para una ciudad incluyente, equitativa y libre de machismo y de violencias de género. </t>
  </si>
  <si>
    <t>Producto culminado en 2023</t>
  </si>
  <si>
    <t>11.1.1 Actividades y/o espacios de participación colaborativa para la generación, y apropiación de hábitos de cuidado y protección de la mujer en espacio público en el centro de la ciudad.</t>
  </si>
  <si>
    <t>PIAA NARP</t>
  </si>
  <si>
    <t>2.5.24 Desarrollar estrategias de comunicación que visibilicen la cultura Afro, sus prácticas ancestrales, sus territorios y que permitan el fortalecimiento de las organizaciones, agrupaciones y personas Negras Afrocolombianas que pertenezcan al sector cultural y artístico.</t>
  </si>
  <si>
    <t>Negro Afrocolombiana</t>
  </si>
  <si>
    <t>2.4.24 Desarrollar cuatro (4) conversatorios o espacios de diálogo intercultural durante el cuatrienio donde artistas, intelectuales y sabedores de las comunidades negras afrocolombianas presenten su punto de vista en torno a los prejuicios raciales, racismos, barreras y actitudes que prevalecen en la vida cotidiana en la ciudad y que evitan que se fomente la integración y convivencia entre culturas.</t>
  </si>
  <si>
    <t>1.7.24 Abrir cupos en procesos de formación para el emprendimiento en la economía cultural y creativa en una línea de orden étnico con el propósito de mejorar habilidades blandas y sofisticación de productos. Este proceso de formación incluirá un modelo de formación específica que tenga en cuenta las necesidades de las Comunidades Negras Afrocolombianas</t>
  </si>
  <si>
    <t>2.7.24 Garantizar la inclusión de un espacio en la plataforma tecnológica de la FUGA que facilite la circulación y consumo de los bienes, contenidos y servicios ofertados por los actores culturales y creativos del centro. Se incluirá un espacio especifico destinado a la oferta de los bienes, servicios y manifestaciones de Comunidades Negras Afrocolombianas enlazado con las plataformas propias de las organizaciones y agentes culturales y artísticos de esta comunidad que desarrollan su actividad en el centro.</t>
  </si>
  <si>
    <t>2.10.24 En el marco de la programación artística y cultural realizada en cada vigencia por la Fundación Gilberto Alzate Avendaño, se realizarán programas artísticos y culturales enfocados a la comunidad negra afrocolombiana del centro. Este apoyo en particular se concentra en poner a disposición de la comunidad los espacios artísticos de la FUGA y su capacidad logística y de producción.</t>
  </si>
  <si>
    <t>2.2.24 Desarrollar 2 becas por año en cada convocatoria anual para un total de 8 becas en el cuatrienio dentro del Programa Distrital de Estímulos - IDARTES con enfoque diferencial étnico para comunidades negras afrocolombianas, a través de la cual se seleccionen las iniciativas - acciones afirmativas que desde el arte visibilizan la riqueza de las prácticas artísticas de esta comunidad desde las distintas áreas y dimensiones artísticas.</t>
  </si>
  <si>
    <t>Idartes</t>
  </si>
  <si>
    <t>2.8.24 Realizar 8 veces (1 por semestre) el préstamo del Escenario Móvil y 8 veces (2 al año) del Teatro Jorge Eliecer Gaitán a los artistas de las comunidades negras afrocolombianas, incluyendo el equipo técnico encargado de su manejo, siempre y cuando se realice la solicitud con tiempo suficiente (mínimo 6 meses antes de realizar el evento) y se encuentre disponible el escenario en las fechas y horarios requeridos. NOTA: Se propone de manera alternativa el acceso a canales virtuales y digitales con los que cuenta el Instituto. Estos valores son en especie de acuerdo con los valores de la resolución de uso de los equipamientos. Se ofrece también la posibilidad de solicitar Teatro al Aire Libre La Media Torta, Teatro El Parque, Sala Gaitán, Espacios alternos del Planetario Distrital y Teatro El Ensueño, a las comunidades negras afrocolombianas de acuerdo a disponibilidad y en concertación con la subcomisión de cultura de la Consultiva Distrital de comunidades negras afrocolombiana</t>
  </si>
  <si>
    <t>2.14 Desarrollar 8 laboratorios de formación en diferentes áreas artísticas con enfoque diferencial étnico negro afrocolombiano, implementados a través de la línea Converge del Programa CREA durante el cuatrienio.</t>
  </si>
  <si>
    <t>4.2.24 Inclusión de niños y niñas pertenecientes a las comunidades negras afrocolombianas que residen en el Distrito Capital, a las experiencias artísticas que desarrolla el programa NIDOS del IDARTES</t>
  </si>
  <si>
    <t>4.3.24 Generar una oferta artística a través de Programación Convergente, en la que puedan participar los artistas pertenecientes a la población Negra Afrodescendiente que permita enriquecer los espacios de programación con enfoque diferencial étnico (afro) en escenarios y espacios a nivel local y distrital.</t>
  </si>
  <si>
    <t>2.3.24 Desarrollar cuatro (4) conversatorios o espacios de diálogo intercultural durante el cuatrienio donde artistas, intelectuales y sabedores de las comunidades Negras Afrocolombianas presenten su punto de vista en torno a los prejuicios raciales, racismos, barreras y actitudes que prevalecen en la vida cotidiana en la ciudad y que evitan que se fomente la integración y convivencia entre culturas.</t>
  </si>
  <si>
    <t>2.6.24 Establecer estímulos para el pueblo Afro en el marco de la beca de grupos étnicos</t>
  </si>
  <si>
    <t>2.13 30 cupos en el diplomado virtual de "formación en patrimonio" para la vida para el pueblo afro</t>
  </si>
  <si>
    <t>Sin meta 2024</t>
  </si>
  <si>
    <t>3.1.24 Una exposición temporal en el Museo de Bogotá que integre dimensiones patrimoniales y de memoria histórica, ancestral y cultural en la ciudad, donde converja la memoria étnica-racial de la comunidad negra y afrocolombiana.</t>
  </si>
  <si>
    <t>2.15 Un recorrido participativo construido con la comunidad sobre patrimonio material e inmaterial de comunidades negras y afrocolombianas ubicadas en Bogotá</t>
  </si>
  <si>
    <t>2.16 Identificar las manifestaciones de PCI de las comunidades negras y afrocolombianas a través del levantamiento de mapas y fichas de registros de PCI de la comunidad afro, en perspectiva de pervivencia cultural.</t>
  </si>
  <si>
    <t>2.9.24 Garantizar el préstamo de escenarios deportivos y recreo deportivos del Sistema Distrital de Parques en las 19 localidades según equipamiento existente en cada una de ellas para las comunidades negras afrocolombianas</t>
  </si>
  <si>
    <t>2.11.24 Garantizar una escuela de formación deportiva para los niños, niñas, adolescentes y jóvenes de las comunidades negras afrocolombianas del Distrito Capital, que permita desde su cosmovisión cultural y pedagogías propias, el empoderamiento de esta comunidad para la construcción de ciudad</t>
  </si>
  <si>
    <t>2.17 Disponer de 80 cupos en procesos de formación deportiva para niños, niñas y adolescentes</t>
  </si>
  <si>
    <t>2.18 Garantizar el préstamo de escenarios deportivos y recreo deportivos del Sistema Distrital de Parques en las 19 localidades según equipamiento existente en cada una de ellas para las comunidades negras afrocolombianas. Se garantizará el préstamo del escenario deportivo a las comunidades negras afrocolombianas para la ejecución del torneo del Olaya en concertación con la subcomisión de cultura de la Consultiva Distrital de comunidades negras</t>
  </si>
  <si>
    <t>2.1.24 La Orquesta Filarmónica de Bogotá, se vinculará a la conmemoración del día de la Afrocolombianidad, con un concierto cuyos arreglos y dirección se concertarán con compositores de las comunidades negras afrocolombianas, los cuales, incluirán temas del repertorio de la población que serán interpretados por una de las agrupaciones de la OFB conjuntamente con una agrupación representativa de las comunidades negras afrocolombianas de reconocida trayectoria.</t>
  </si>
  <si>
    <t>4.4.24 Garantizar la participación y el ingreso prioritario de niñas, niños, adolescentes y jóvenes de las comunidades negras afrocolombianas a los procesos de formación impartidos por la OFB en los Centros Filarmónicos Escolares y Locales, posibilitando el empoderamiento del enfoque diferencial étnico de las comunidades negras afrocolombianas desde la pluralidad y calidad</t>
  </si>
  <si>
    <t>8.6.24 Realización de convocatorias dirigidas a las comunidades Negras Afrocolombianas en las distintas localidades del Distrito Capital, en el marco del enfoque diferencial de mujer y género.</t>
  </si>
  <si>
    <t>5.1.24 Garantizar la participación y el reconocimiento en la formulación de la Política Pública Distrital de lectura, escritura y bibliotecas y espacios étnicos culturales de circulación del libro.</t>
  </si>
  <si>
    <t>5.2.24 Promover e implementar un (1) evento anual de valoración social del libro, la lectura y la escritura, enalteciendo la cultura de la comunidad negra afrocolombiana en el marco de la semana de la Afrocolombianidad.</t>
  </si>
  <si>
    <t>2.19 Propiciar un encuentro con la subcomisión de cultura de la consultiva distrital con el fin de revisar el proceso de participación relacionado con el decreto 480/18.</t>
  </si>
  <si>
    <t>2.16 Desarrollar estrategias de comunicación que garanticen la visualización de los contenidos con componente palenquero para la concreción y cubrimiento de todas las actividades recreo deportivas y culturales de la comunidad palenquera durante el cuatrienio. (Se realiza observación de la modificación de las acciones).</t>
  </si>
  <si>
    <t>Palenquera</t>
  </si>
  <si>
    <t>CANAL CAPITAL</t>
  </si>
  <si>
    <t>2.7.24 En el marco de la programación artística y cultural realizada en cada vigencia por la Fundación Gilberto Álzate Avendaño, se realizarán programas artísticos y culturales enfocados a grupos étnicos del centro. Este apoyo en particular se concentra en poner a disposición de la comunidad los espacios artísticos de la FUGA y su capacidad logística y de producción.</t>
  </si>
  <si>
    <t>2.8.24 Durante cada vigencia, y en el marco del Portafolio Distrital de Estímulos, la Fundación Gilberto Álzate Avendaño FUGA lanzará una convocatoria específica con enfoque poblacional para fomentar las expresiones artísticas y culturales de los grupos étnicos, con una línea por cada grupo étnico</t>
  </si>
  <si>
    <t>2.9.24 La comunidad Palenquera podrá participar en el proceso de construcción colectiva del proyecto Bronx Distrito Creativo, donde eventualmente pueden tener cabida expresiones de su cultura que se materialicen en la economía cultural y creativa, tales como la artesanía, las artes y los oficios</t>
  </si>
  <si>
    <t>2.10.24 Abrir cupos en procesos de formación para el emprendimiento en la economía cultural y creativa en una línea de orden étnico con el propósito de mejorar habilidades blandas y sofisticación de productos</t>
  </si>
  <si>
    <t>2.11.24 Generar espacios en la plataforma tecnológica de la FUGA que facilite la circulación y consumo de los bienes, contenidos y servicios ofertados por los actores culturales y creativos del centro pertenecientes a los grupos étnicos.</t>
  </si>
  <si>
    <t>2.1.24 Apoyar anualmente técnica y financieramente una iniciativa o proceso artístico concertado con la comunidad palenquera</t>
  </si>
  <si>
    <t>2.2.24 Implementar y fortalecer proceso de formación en prácticas artísticas integrales en el marco de laboratorio Converge que beneficien a la comunidad palenquera durante el cuatrienio</t>
  </si>
  <si>
    <t>2.6.24 Participar en el desarrollo de la estrategia Bogotá 24 horas (virtual o presencial), donde la comunidad palenquera pueda mostrar su potencial en creación y circulación artística presentando una de sus prácticas artísticas.</t>
  </si>
  <si>
    <t>2.3.24 40 cupos en el diplomado virtual de "formación en patrimonio" para la vida para las comunidad palenquera</t>
  </si>
  <si>
    <t>2.4.24 Pervivencia cultural en perspectiva de la identificación de manifestaciones de Patrimonio Cultural Inmaterial</t>
  </si>
  <si>
    <t>2.5.24 Establecer estímulos para las comunidades palenqueras en el marco de la beca de grupos étnicos</t>
  </si>
  <si>
    <t>2.12.24 Apoyar actividades deportivas de palanqueros que vienen formando a la ciudadanía bogotana y vinculaciones en actividades recreativas y lúdicas del distrito según la estrategia palanquera de formación de vida saludable con intercambio cultural.</t>
  </si>
  <si>
    <t>2.13 Realización de un concierto anual, conmemorativo del día del Pueblo Palenquero, concertado con las Organizaciones representativas del Pueblo Palenquero</t>
  </si>
  <si>
    <t>2.14 Ingreso prioritario de las niñas, niños y adolescentes del Pueblo Palenquero a los procesos de formación impartidos por la OFB, en los Centros Filarmónicos Escolares y Locales.</t>
  </si>
  <si>
    <t>No se puede medir</t>
  </si>
  <si>
    <t>2.15 Fortalecer técnica y financieramente los procesos artísticos culturales palenqueros en concertación con el Kuagro Mona Ri Palenque durante el cuatrenio</t>
  </si>
  <si>
    <t>POLÍTICA PÙBLICA de la Población Negra, Afrocolombiana y Palenquera</t>
  </si>
  <si>
    <t>3.1.21 Estrategia con enfoque diferencial étnico negro afrocolombiano que garantice espacios de pervivencia y el acervo cultural para niños, niñas, adolescentes, jovenes y adultos mayores de la comunidad negra, afrocolombiana concertados con la instancia de representación legal del Distrito Capital</t>
  </si>
  <si>
    <t>3.1.22 Escuelas de formación deportiva con enfoque diferencial étnico afrocolombiano, para los niños, niñas y adolescentes de la comunidad negra, afrocolombiana con presupuesto propio como una alternativa de paz y conviencia en la ciudad, concertado con la instancia de representación legal en el Distrito Capital.</t>
  </si>
  <si>
    <t>3.1.23 Estrategia cultural de visibilización con enfoque diferencial étnico negro afrocolombiano para la prevención del racismo y todas las formas discriminación hacia la comunidad negra en el Distrito Capital concertada con la instancia de representación legal en el Distrito Capital.</t>
  </si>
  <si>
    <t>3.1.24 Estrategia de caracterización con enfoque diferencial étnico negro afrocolombiano, para el fortalecimiento de las diversas modalidades de organización artística y cultural de las comunidades negras afrocolombianas en Bogotá en concertación con la instancia de representación legal en el Distrito Capital.</t>
  </si>
  <si>
    <t>3.1.25 Conmemoración del mes de la Afrocolombianidad en todo el territorio del Distrito Capital, de conformidad con la normatividad vigente, con presupuesto propio según vigencia fiscal, en concertación con la instancia de representación legal en el Distrito Capital.</t>
  </si>
  <si>
    <t>3.1.26 Estrategias de formación artística con enfoque diferencial étnico negro afrocolombiano dirigida para las comunidades negras afrocolombianas residentes en la ciudad concertadas con la instancia de representación legal del Distrito Capital.</t>
  </si>
  <si>
    <t>3.1.27 Proceso con enfoque diferencial étnico afrocolombiano de formación y desarrollo en redes colaborativas para las prácticas y expresiones artísticas de las comunidades negras y afrocolombianas residentes en Bogotá, en concertación con la instancia de representación legal del Distrito Capital</t>
  </si>
  <si>
    <t>3.1.28 Mecanismos de fomento con enfoque diferencial étnico negro afrocolombiano para la salvaguardia, activacion, fortalecimiento y divulgacion del patrimonio cultural del pueblo negro afrocolombiano residente en la ciudad en concertación con la instancia de representación legal en el Distrito Capital.</t>
  </si>
  <si>
    <t>3.1.29 Estrategia de fomento con enfoque diferencial étnico negro afrocolombiano para fortalecer los procesos desarrollados por los agentes, agrupaciones, colectivos, sabedores y organizaciones artísticas de las comunidades negras y afrocolombianas, concertada con la instancia de representación legal del Distrito Capital.</t>
  </si>
  <si>
    <t>3.1.30 Estrategia de visibilización con enfoque diferencial étnico negro afrocolombiano de las prácticas del arte, la cultura y el patrimonio inmaterial de las comunidades negras afrocolombianas de Bogotá, concertado con la instancia de representación legal en el Distrito Capital.</t>
  </si>
  <si>
    <t>3.1.31 Sala permanente con enfoque diferencial negro afrocolombiano para exposiciones sobre memoria,cultura, investigación, historia y artes de las comunidades negras afrocolombianas en la sede del museo de Bogotá, en concertación con la instancia de representación legal en Distrito Capital</t>
  </si>
  <si>
    <t>3.1.32 Estrategia para el fortalecimiento de juegos tradicionales de la comunidad negra afrocolombiana en el Distrito Capital, en torno a sus usos y costumbres, en concertación con la instancia de representación legal del Distrito Capital.</t>
  </si>
  <si>
    <t>3.1.33 Estrategia de fortalecimiento con enfoque diferencial negro, afrocolombiano de la Muestra Audiovisual Afro de Bogotá que genere procesos de creación, apropiación y divulgación de obras audiovisuales y cinematográficas propias afrodescendientes, en concertación con el espacio de representación del Distrito Capital.</t>
  </si>
  <si>
    <t>3.1.34 Estrategia con enfoque diferencial negro, afrocolombiano para la realización de la Muestra Afro que genere procesos de creación, producción, apropiación y divulgación de obras audiovisuales y cinematográficos propios, en concertación con el espacio de representación del Distrito Capital.</t>
  </si>
  <si>
    <t>3.1.35 Mecanismos de fomento con enfoque diferencial étnico negro afrocolombiano para la salvaguardia,fortalecimiento, proteccion y difusión de manifestaciones del patrimonio cultural negro afrocolombiano asociadas a los rituales funerarios, celebraciones de las fiestas patronales y de espiritualidades de matriz africana en los territorios, en concertación con la instancia de representación en el Distrito Capital.</t>
  </si>
  <si>
    <t>3.1.36 Estrategia para el fortalecimiento de la oralitura negra afrocolombiana en la Oraloteca Distrital, con enfoque diferencial étnico negro afrocolombiano en comunicación con la instancia de representación legal en el Distrito Capital.</t>
  </si>
  <si>
    <t>3.1.37 Estrategia de fomento para la investigación e intercambio artistico y cultural con otros países, en concertación e implementación con la instancia de representación legal en el Distrito Capital.</t>
  </si>
  <si>
    <t>3.1.38 Caracterización de la infraestructura actual y de nuevas necesidades de infraestructura para la circulación y promoción de las expresiones culturales del pueblo negro afrocolombiano, en concertación con la instancia de representación legal en el Distrito Capital.</t>
  </si>
  <si>
    <t>3.1.39 Orquesta filarmonica juvenil constituida y conformada por musicos pertenecientes a la comunidad negra afrocolombiana con el tamaño que indique un estudio previo y teniendo en cuenta la disponibilidad de recursos presupuestales con los que cuente la OFB para la difusión de la musica clasica y musica negra afrocolombiana, en concertación con la instancia legal de representacion en el Distrito Capital.</t>
  </si>
  <si>
    <t>5.1.4. Procesos en prácticas artísticas fomentadas a la comunidad palenquera residente en Bogotá.</t>
  </si>
  <si>
    <t>5.1.5. Estrategia de fortalecimiento de las expresiones artísticas o culturales del pueblo palenquero, concertado con el Kuagro Mona Ri Palenge</t>
  </si>
  <si>
    <t>5.1.6. Estrategia de fomento para el fortalecimiento de las expresiones artisiticas y las manifestaciones culturales del pueblo Palenquero.</t>
  </si>
  <si>
    <t>5.1.7. Concierto anual Palenquero, concertado y realizado con la organización representativa del pueblo palenquero (Kuagro Moná ri Palenge).</t>
  </si>
  <si>
    <t>5.1.8. Proceso de formación en practica artistica palenquera, digirida a beneficiarios de los diferentes grupos etarios o ciclos vitales. .</t>
  </si>
  <si>
    <t>5.1.9. Proceso de salvaguardia de manifestaciones del patrimonio cultural inmaterial del pueblo palenquero en Bogota, haciendo especial énfasis en las manifestaciones que integran el Espacio Cultural del Palenque de San Basilio (lengua palenquera, tradición oral, ritualidad de la muerte, organización social, medicina tradicional y musicalidad) declarado por la Unesco como Obra Maestra del Patrimonio Oral e inmaterial de la Humanidad.</t>
  </si>
  <si>
    <t>5.1.10.Estrategia de visibilización de las prácticas culturales de la comunidad palenquera de Bogotá, concertado con el Kuagro Mona Ri Palenge</t>
  </si>
  <si>
    <t>5.1.11.Procesos de formación y/o participación en mercados y/o ferias de emprendimientos para el fortalecimiento de la economía cultural y creativa de la comunidad Palenquera en las localidades del Centro de Bogotá.</t>
  </si>
  <si>
    <t>5.1.12. Estrategia para el fortalecimiento recreativo y/o deportivo del pueblo palenquero en el Distrito Capital en torno a sus usos y costumbres.</t>
  </si>
  <si>
    <t>5.1.13. Prestamo de parques o escenarios a partir de solicitudes que recibe el IDRD (Instituto disrital de recreación y deporte) por parte del pueblo palenquero concertado por el Kuagro Mona Ri Palenge</t>
  </si>
  <si>
    <t>5.1.14. Mecanismos de fomento orientados a fortalecer los procesos de investigación Salvaguardia, Activación o divulgación del patrimonio cultural del Pueblo palenquera en Bogotá</t>
  </si>
  <si>
    <t>5.1.15. Ingreso prioritario de las niñas, niños y adolescentes del Pueblo Palenquero a los procesos de formación impartidos por la OFB, en los Centros Filarmónicos Escolares y Locales.</t>
  </si>
  <si>
    <t>5.1.17 Acciones conmemorativas, de activación y divulgación, del patrimonio cultural palenquero en la plaza Benkos Biohó formalizada mediante la resolución 016 de 2015 en concertación y participación de la comunidad palenquera a través de su instancia de representación legal, Kuagro Mona ri palenque Andi Bakatá.</t>
  </si>
  <si>
    <t>PIAA RAIZAL</t>
  </si>
  <si>
    <t>1.1.00 Desarrollar estrategias de comunicación que visibilicen la cultura Raizal, sus prácticas culturales y productos artísticos</t>
  </si>
  <si>
    <t>Raizal</t>
  </si>
  <si>
    <t>2.1.00 En el marco de la programación artística y cultural realizada en cada vigencia por la Fundación Gilberto Álzate Avendaño, se realizarán programas artísticos y culturales enfocados a grupos étnicos del centro. Este apoyo en particular se concentra en poner a disposición de la comunidad los espacios artísticos de la FUGA y su capacidad logística y de producción.</t>
  </si>
  <si>
    <t>3.1.00 Otorgar estímulos específicos artísticos y culturales a la comunidad Raizal en el marco del programa de estímulos de la FUGA</t>
  </si>
  <si>
    <t>4.1.00 Desarrollar una herramienta tecnológica que facilite la circulación y consumo de los bienes, contenidos y servicios ofertados por los actores culturales y creativos del centro, con la creación de un espacio específico en la plataforma para la circulación de los productos artísticos y culturales de los grupos étnicos, poblacionales y sociales.</t>
  </si>
  <si>
    <t>5.1.00 Implementar y fortalecer proceso de formación en práctica artística integral en el marco de laboratorio Converge que beneficien a la población raizal durante el cuatrienio y que se realice de manera previa a la Semana Raizal</t>
  </si>
  <si>
    <t>6.1.00 Realizar el préstamo de escenario adecuado y acorde al aforo de evento a realizar en el marco de la Semana Raizal incluyendo el equipo técnico encargado de su manejo, siempre y cuando se realice la solicitud con tiempo suficiente (mínimo 6 meses antes de realizar el evento) y se encuentre disponible el escenario en las fechas y horarios requeridos.</t>
  </si>
  <si>
    <t>7.1.00 Fomentar las iniciativas - procesos artísticos asociados a la dimensión de creación y formación artística que circularan en la Semana Raizal en articulación con la única figura organizativa reconocida a nivel distrital</t>
  </si>
  <si>
    <t>8.1.00 Desarrollar cuatro (4) conversatorios o espacios de diálogo intercultural durante el cuatrienio donde artistas, intelectuales y sabedores de la población raizal presenten su punto de vista en torno a los prejuicios raciales, racismos, barreras y actitudes que prevalecen en la vida cotidiana en la ciudad y que evitan que se fomente la integración y convivencia entre culturas.</t>
  </si>
  <si>
    <t>9.1.00 Realizar dos conversatorios sobre patrimonio cultural raizal</t>
  </si>
  <si>
    <t>10.1.00 Establecer estímulos para las comunidades raizales en el marco de la beca de grupos étnicos</t>
  </si>
  <si>
    <t>11.1.00 Teniendo en cuenta la contrapropuesta establecida por el IDPC se propone como producto 20 cupos del diplomado de Patrimonio Cultural.</t>
  </si>
  <si>
    <t>12.1.00 Desarrollar acciones de pervivencia cultural en la perspectiva de la identificación de manifestaciones de PCI</t>
  </si>
  <si>
    <t>13.1.00 Desarrollar acciones recreativas comunitarias que integren herramientas para la apropiación de los valores ciudadanos.</t>
  </si>
  <si>
    <t>14.1.00 Desarrollar actividades deportivas comunitarias que integren herramientas para la apropiación de los valores ciudadanos</t>
  </si>
  <si>
    <t>15.1.00 Se realizaran dos (2) conciertos cada año, con las agrupaciones que designe la OFB, precisando que sí es de interés de las Organizaciones representativas de la Comunidad Raizal, se incluirán temas musicales propios de la cultura raizal, para lo cual se adelantará un proceso de coordinación de los aspectos logísticos y artísticos con una anterioridad de cuatro (4) meses,</t>
  </si>
  <si>
    <t>16.1.00 Vinculación de niñas, niños y adolescentes raizales, a los Centros Filarmónicos establecidos por la OFB en 18 localidades de la ciudad.</t>
  </si>
  <si>
    <t>17.1.00 Apoyar técnica y financieramente la conmemoración de la Semana Raizal</t>
  </si>
  <si>
    <t>Política Pública del Pueblo Raizal en Bogotá</t>
  </si>
  <si>
    <t>1.1.13. Acciones de promoción y fortalecimiento de prácticas artísticas y/o culturales para la difusión y visibilización del pueblo Raizal, concertado con la instancia de representación Raizal de Bogotá o que haga sus veces.</t>
  </si>
  <si>
    <t>5.1.12. Procesos artisticos fomentados en la dimensión de la creación artística para la comunidad raizal residentes en Bogotá</t>
  </si>
  <si>
    <t>5.1.13. Estrategia de visibilización de las prácticas del arte, la cultura y el patrimonio inmaterial del pueblo Raizal de Bogotá, concertado con la instancia distrital del pueblo Raizal.</t>
  </si>
  <si>
    <t>5.1.14. Préstamo de parques y/o escenarios concertados a partir de las solicitudes que recibe el IDRD por el pueblo Raizal en el uso del tiempo libre</t>
  </si>
  <si>
    <t>5.1.15. Préstamos de escenarios y su respectivo equipo técnico para la realización de evento artístico informado a través de formato solicitud de uso temporal de Equipamientos Culturales</t>
  </si>
  <si>
    <t>5.1.16. Actividades para el fortalecimiento recreativo o deportivo del Pueblo Raizal reconocidO en el Distrito Capital, concertados de acuerdo a la misionalidad del IDRD y en torno a sus usos y costumbres de este grupo étnico.</t>
  </si>
  <si>
    <t>5.1.17. Anualmente apoyar técnica y financieramente la conmemoración de la Semana Raizal en Bogotá.</t>
  </si>
  <si>
    <t>5.1.18. Conversatorio o espacio de diálogo intercultural en torno a una temática de interés del pueblo Raizal vista desde su perspectiva artística</t>
  </si>
  <si>
    <t>5.1.19. Conversatorio anual sobre patrimonio cultural inmaterial del pueblo Raizal</t>
  </si>
  <si>
    <t>5.1.20. Concierto anual con las agrupaciones que designen la autoridad representativa del Pueblo Raizal residente en Bogotá, junto con la agrupación que designe la Orquesta Filarmónica de Bogotá -OFB</t>
  </si>
  <si>
    <t>5.1.21 Conmemoración de la Emancipación Raizal, en el marco de la programación artística y cultural realizada en cada vigencia por la Fundación Gilberto Álzate Avendaño.</t>
  </si>
  <si>
    <t>5.1.22. Convocatorias que contribuyan al fortalecimiento de las expresiones artisiticas y las manifestaciones culturales de la comunidad Raizal.</t>
  </si>
  <si>
    <t>5.1.23. Procesos artisticos fomentados en la dimensión de la circulación artística para la comunidad raizal residentes en Bogotá.</t>
  </si>
  <si>
    <t>6.1.9. Conversatorio anual ejecutado para reconocer y fortalecer las prácticas de lectura, escritura y oralidad del pueblo Raizal en el marco eventos y fechas conmemorativas del pueblo raizal en Bogotá, en articulación con la instancia de representación de este grupo étnico que haga sus veces.</t>
  </si>
  <si>
    <t>6.1.10. Mecanismos de fomento orientados a fortalecer los procesos de identificación, activación, salvaguardia o divulgación de las manifestaciones de patrimonio cultural inmaterial del pueblo raizal</t>
  </si>
  <si>
    <t>6.1.11. Procesos de formación anuales en práctica artística raizal</t>
  </si>
  <si>
    <t>PIAA RrOM</t>
  </si>
  <si>
    <t>26.1.00 Implementar una estrategia de comunicación por año que visibilice el patrimonio Cultural del Pueblo Gitano en Bogotá en concertación y con participación del Pueblo Gitano.</t>
  </si>
  <si>
    <t>Rrom</t>
  </si>
  <si>
    <t>Accion finalizada en 2023</t>
  </si>
  <si>
    <t>27.1.00 Implementar un proyecto artístico y cultural de saberes ancestrales que promueva, fortalezca y visibilice prácticas y experiencias artísticas y culturales del Pueblo Rrom</t>
  </si>
  <si>
    <t>28.1.00 Fortalecer la fase de distribución, exhibición y consumo de la cadena de valor de la economía cultural y creativa Gitana (Fabricación de Elementos en Cobre, Aluminio y Hierro- Compañía de Danza - Orquesta) durante el cuatrienio</t>
  </si>
  <si>
    <t>29.1.00 Inclusión en la estrategia de uso creativo de la tecnología, de la comunicación y de las nuevas herramientas digitales de la oferta de bienes y servicios Rrom para empoderar a la comunidad Gitana de Bogotá, promover su diversidad, su inclusión, su confianza y respeto por sus condiciones identitarias, así su sostenibilidad del sector cultural y artístico.</t>
  </si>
  <si>
    <t>30.1.00 Desarrollar estrategias de experiencias artísticas interdisciplinares (presenciales o virtuales, según aplique), donde asistirán niños y niñas de la primera infancia perteneciente al pueblo Rrom de ambas formas organizativas residente y reconocidas en la ciudad de Bogotá durante en cuatrienio</t>
  </si>
  <si>
    <t>31.1.00 Atender a los niños y niñas de la primera infancia pertenecientes al pueblo Rrom residentes en la ciudad de Bogotá a través de experiencias artísticas interdisciplinares que integra las áreas artísticas sugeridas por el pueblo (énfasis en música y danza), con la participación de cuidadores pertenecientes y reconocidos por el pueblo.</t>
  </si>
  <si>
    <t>32.1.00 Realizar 8 laboratorios en las áreas artísticas de preferencia del pueblo Rrom en donde se atiendan a 160 beneficiarios y beneficiarias, con el apoyo de artistas del pueblo Rrom que se articulen al proceso pedagógico del Programa Crea</t>
  </si>
  <si>
    <t>33.1.00 Favorecer el acceso para participar en el desarrollo de la estrategia “Emprendedores con el Arte”, estrategia de formación de la Línea de Sostenibilidad del Ecosistema artístico del IDARTES dirigido a emprendedores del sector artístico y cultural de la ciudad de Bogotá,</t>
  </si>
  <si>
    <t>34.1.00 Teniendo en cuenta el alcance del programa de estímulos se propone y el presupuesto se genera los estímulos basados en los mismos</t>
  </si>
  <si>
    <t>35.1.00 Teniendo en cuenta la contrapropuesta establecida por el IDPC se propone como producto el # de cupos del diplomado</t>
  </si>
  <si>
    <t>36.1.00 Teniendo en cuenta la contrapropuesta establecida por el IDPC se propone como producto el % de fichas técnicas, mapeos y registros de PCI</t>
  </si>
  <si>
    <t>37.1.00 Implementar las Olimpiadas Gitanas de Bogotá</t>
  </si>
  <si>
    <t>38.1.00 Garantizar la gratuidad de acceso al 100% de Niños, Niñas y Jóvenes Gitanos interesados en participar en las escuelas deportivas</t>
  </si>
  <si>
    <t>39.1.00 Implementar el día de la felicidad Gitana: un espacio recreo deportivo de encuentro y compartir Gitano</t>
  </si>
  <si>
    <t>Sin meta para 2024</t>
  </si>
  <si>
    <t>40.1.00 Apoyar la conmemoración del día 8 de abril del pueblo Rrom en los años 2021, 2022 y 2024.</t>
  </si>
  <si>
    <t>Política Pública para y del Pueblo Rrom en Bogotá</t>
  </si>
  <si>
    <t>7.1.1. Estrategia para la protección, fortalecimiento, reconocimiento, fomento, formación y sensibilización de las prácticas culturales del pueblo gitano en Bogotá, concertada con el Consejo Consultivo y de Concertación gitano.
 Nota Aclaratoria: Se ejecutarán en total 3 estrategias para el fomento, la protección, la recuperación y el fortalecimiento de las prácticas culturales del pueblo gitano durante los 12 años de ejecución de la política pública, 1 por cada periodo de gobierno distrital; se aclara que dentro de la programación de la meta del producto se registra el 100% que corresponde al porcentaje de ejecución frente a lo programado por cada estrategia.</t>
  </si>
  <si>
    <t>7.1.10 Estrategia de promoción, divulgación, visibilización y apropiación de las practicas culturales del Pueblo Rrom de Bogotá, mediante concertación con la Instancia Consultiva Gitana de Bogotá y su normatividad vigente.</t>
  </si>
  <si>
    <t>7.1.11. Kelimos Rrom (Olimpiadas Gitanas) mediante concertación con la Instancia Consultiva Gitana de Bogotá.</t>
  </si>
  <si>
    <t xml:space="preserve"> IDRD</t>
  </si>
  <si>
    <t>7.1.12 Día de la Felicidad mediante concertación con la Instancia Consultiva Gitana de Bogotá conforme a su normativa vigente.</t>
  </si>
  <si>
    <t>7.1.13 Plan de acción para cultivar y enriquecer las capacidades musicales de las niñas, los niños y adolescentes del Pueblo Rrom, mediante el otorgamiento de cupos preferenciales en los centros filarmónicos escolares y locales, la enseñanza y transmisión de conocimientos y repertorios concertados con la instancia Consultiva del Pueblo Rrom de Bogotá y su normatividad vigente.</t>
  </si>
  <si>
    <t>7.1.14 Conmemoración anual del día internacional del Pueblo Rrom, concertado con la instancia distrital gitana y su normativa vigente.</t>
  </si>
  <si>
    <t>7.1.15 Concierto de Homenaje al Pueblo Rrom en compañía de la Orquesta Filarmónica de Bogotá con la presentación del grupo tradicional concertado con la instancia consultiva Rrom y su normativa vigente.</t>
  </si>
  <si>
    <t>7.1.16. Estrategia artística y cultural de saberes ancestrales que promueva, fortalezca y visibilice prácticas y experiencias artísticas y culturales del Pueblo Rrom concertada con el Consejo Consultivo Rrom conforme a su normativa vigente.</t>
  </si>
  <si>
    <t>7.1.17 Estrategia de apoyo a producciones técnicas en el escenario el Muelle para el correcto funcionamiento de las conmemoraciones y visibilización de actividades y eventos del Pueblo Rrom de Bogotá en concertación con su instancia consultiva y normatividad vigente.</t>
  </si>
  <si>
    <t>7.1.18 Estrategia para el fortalecimiento de la producción técnica y logística para la realización de eventos artísticos del Pueblo Rrom, en escenarios a cargo de IDARTES en funcionamiento y en concertación con el consejo consultivo y su normativa vigente.</t>
  </si>
  <si>
    <t>7.1.19. Estrategia de formación artística para el pueblo Rrom o gitano residente en Bogotá en concertación con el Consejo Consultivo del Pueblo Rrom conforme a su normativa vigente.</t>
  </si>
  <si>
    <t>INICIA 2025</t>
  </si>
  <si>
    <t>7.1.2 Proceso de identificación de manifestaciones de patrimonio cultural del pueblo Rrom implementado concertado con el consejo consultivo y de concertación Rrom conforme a su norma vigente.</t>
  </si>
  <si>
    <t>INICIA 2026</t>
  </si>
  <si>
    <t>7.1.20. Préstamo de parques o escenarios recreodeportivos concertados a partir de solicitudes que recibe el IDRD por parte de las organizaciones del pueblo Rrom en el uso del tiempo libre en concertación con la instancia consultiva y su normatividad vigente.</t>
  </si>
  <si>
    <t>7.1.3 Estrategia de comunicaciones para la divulgación del patrimonio cultural del pueblo Rrom concertada con el Consejo Consultivo Rrom y su normativa vigente</t>
  </si>
  <si>
    <t>7.1.4 Estrategia para el fortalecimiento recreativo y deportivo del Pueblo Rrom reconocido en el distrito capital en torno a sus usos y costumbres bajo la misionalidad del IDRD en pro de la preservación de su etnodesarrollo y de una mejor salud concertado con el consultivo y de concertación del Pueblo Rrom y su normativa vigente.</t>
  </si>
  <si>
    <t>7.1.5 Estrategia de intervención para la inclusión de la cultura Gitana en Planes de Desarrollo Local, programas y proyectos de las localidades de Kennedy y Puente Aranda, concertada con la Instancia Consultiva Rrom de Bogotá.
 Nota Aclaratoria: Se ejecutarán en total 3 estrategias de intervención para la inclusión de la cultura Gitana en Planes de Desarrollo Local, programas y proyectos de las localidades de Kennedy y Puente Aranda durante los 12 años de ejecución de la política, 1 por cada periodo de gobierno distrital; se aclara que dentro de la programación de la meta del producto se registra el 100% que corresponde al porcentaje de ejecución frente a lo programado por cada estrategia.</t>
  </si>
  <si>
    <t>7.1.6 Caracterización y actualización cuatrienal sobre zakono o prácticas culturales del pueblo Rrom o Gitano, concertado con el Consejo Consultivo y de Concertación del pueblo Gitano y su normatividad vigente.</t>
  </si>
  <si>
    <t>7.1.7 Estrategia para la mitigación de la exclusión y la prevención de la discriminación contra el pueblo gitano a través del testeo, transferencias metodológicas y promoción de acciones de Cultura Ciudadana y concertada con el consejo consultivo y de concertación y su normativa vigente.
 Nota Aclaratoria: Se ejecutarán en total 3 estrategias para la mitigación de la exclusión y la prevención de la discriminación contra el pueblo gitano a través del testeo, transferencias metodológicas y promoción de acciones de Cultura Ciudadana durante los 12 años de ejecución de la política pública, 1 por cada periodo de gobierno distrital; se aclara que dentro de la programación de la meta del producto se registra el 100% que corresponde al porcentaje de ejecución frente a lo programado por cada estrategia.</t>
  </si>
  <si>
    <t>7.1.8. Proceso de acompañamiento diferencial para el pueblo Rrom para la postulación de emprendimientos de economía cultural y creativa a la ruta de fortalecimiento empresarial de la Secretaría de Cultura, Recreación y Deporte, concertado con la instancia distrital Gitana y su normativa vigente.
 Nota: el acompañamiento diferencial podrá realizarse en el fortalecimiento a la GESTIÓN, FORMACIÓN, ARTICULACIÓN , SOCIALIZACIÓN Y VISIBILIZACIÓN.</t>
  </si>
  <si>
    <t>7.1.9 Mecanismos de fomento anuales orientados a fortalecer los procesos de identificación, activación, salvaguardia o divulgación de las manifestaciones de patrimonio cultural inmaterial, saberes ancestrales del pueblo Rrom concertada con el Consejo Consultivo y su normativa vigente.</t>
  </si>
  <si>
    <t>PIAA Indigenas</t>
  </si>
  <si>
    <t>6.3.00 Fortalecer la lengua propia de 14 pueblos indígenas concertado con el espacio autónomo.</t>
  </si>
  <si>
    <t>Indígenas Consultivos</t>
  </si>
  <si>
    <t>7.3.00 Apoyar técnica y financieramente el Encuentro Distrital de pueblos indígenas, de conformidad con el Decreto 842/19</t>
  </si>
  <si>
    <t>8.3.00 Apoyar técnica y financieramente el Encuentro Distrital de mujeres indígenas, de conformidad con el Decreto 865/19</t>
  </si>
  <si>
    <t>9.3.00 Fortalecer y visibilizar las expresiones artísticas de los pueblos indígenas para el conocimiento de la ciudadanía, a través de la difusión de diferentes ensambles musicales junto con la Orquesta Filarmónica de Bogotá - OFB y en concertación con autoridades de pueblos indígenas. La acción será desarrollada por demanda con el cabildo interesado, teniendo en cuenta su trayectoria y procesos artísticos relevantes.</t>
  </si>
  <si>
    <t>23.3.00 Garantizar la vinculación de niñas, niños, adolescentes y jóvenes de los Pueblos Indígenas que hacen parte del espacio autónomo a los procesos de formación impartidos por la OFB, en los Centros Filarmónicos Escolares y Locales</t>
  </si>
  <si>
    <t>19.3.00 Realizar un (1) campeonato distrital de fútbol y microfútbol por año, por grupos etarios para los pueblos indígenas que hacen parte del espacio autónomo. La acción se desarrollará mediante concertación con las autoridades de estos pueblos.</t>
  </si>
  <si>
    <t>20.3.00 Realizar un (1) encuentro de juegos tradicionales anual para cada pueblo indígena bajo sus usos y costumbres.</t>
  </si>
  <si>
    <t>21.3.00 Disponer de mínimo 80 cupos en procesos de formación deportiva para niños, niñas y adolescentes de los pueblos indígenas que hacen parte del espacio autónomo.</t>
  </si>
  <si>
    <t>22.3. 00 Garantizar el préstamo de canchas sintéticas de fútbol y fútbol sala, para el desarrollo deportivo de los pueblos indígenas que hacen parte del espacio autónomo</t>
  </si>
  <si>
    <t>10.3.00 Garantizar la pervivencia cultural mediante la identificación de manifestaciones de Patrimonio Cultural Inmaterial con los pueblos indígenas pertenecientes al espacio autónomo.</t>
  </si>
  <si>
    <t>14.3.00 Garantizar estímulos en el marco de la beca de grupos étnicos en concertación con los pueblos indígenas que hacen del espacio autónomo,</t>
  </si>
  <si>
    <t>4.3.00 Inclusión de niños y niñas durante el cuatrienio, pertenecientes a los pueblos indígenas del Distrito a las 14 experiencias artísticas en las que participarían gradualmente 14 sabedores (as) indígenas - artistas formadores de estos pueblos</t>
  </si>
  <si>
    <t>5.3.00 Inclusión de jóvenes, adultos y adultos mayores de los pueblos indígenas residentes en la ciudad durante el cuatrienio quienes participaran en los 14 procesos de formación artística integral que se llevaran a cabo gradualmente durante los cuatro años</t>
  </si>
  <si>
    <t>12.3.00 Fomentar y concertar catorce (14) iniciativas y/o procesos artísticos de los cabildos indígenas que hacen parte del espacio autónomo</t>
  </si>
  <si>
    <t>18.5.00 Realizar cuatro (4) mesas de Arte, una (1) anual, que fomente el diálogo intercultural con la participación de los agentes, artistas y organizaciones artísticas de los 14 cabildos indígenas que hacen parte del espacio autónomo.</t>
  </si>
  <si>
    <t>11.3.00 En el marco de la programación artística y cultural realizada en cada vigencia por la Fundación Gilberto Alzate Avendaño, se incluirán programas artísticos y culturales de los pueblos indígenas que hacen parte del espacio autónomo. Este apoyo en particular se concentra en poner a disposición de la comunidad los escenarios, espacios artísticos de la FUGA y su capacidad logística y de producción en un evento anual.</t>
  </si>
  <si>
    <t>13.3.00 En el marco de la programación artística y cultural realizada en cada vigencia por la Fundación Gilberto Álzate Avendaño, se incluirán programas artísticos y culturales de los pueblos indígenas que hacen parte del espacio autónomo. Este apoyo en particular se concentra en poner a disposición de la comunidad los escenarios, espacios artísticos de la FUGA y su capacidad logística y de producción en un evento anual.</t>
  </si>
  <si>
    <t>15.3.00 Garantizar a las comunidades indígenas que hacen parte del espacio autónomo la participación en el proceso de gestión social del proyecto Bronx Distrito Creativo, donde pueden tener cabida las expresiones de su cultura que se materialicen en la economía cultural y creativa, tales como la artesanía, las artes y los oficios propios</t>
  </si>
  <si>
    <t>16.3.00 Abrir cupos en procesos de formación para el emprendimiento en la economía cultural y creativa en una línea de orden étnico con el propósito de mejorar habilidades blandas y sofisticación de productos. Este proceso de formación incluirá un modelo de formación específica que tenga en cuenta las necesidades de los pueblos y comunidades indígenas</t>
  </si>
  <si>
    <t>17.3.00 Incluir un espacio en la plataforma tecnológica de la FUGA que facilite la circulación y consumo de los bienes, contenidos y servicios ofertados por los actores culturales y creativos del centro. Se incluirá un espacio específico destinado a la oferta de grupos étnicos y una sección para los bienes, servicios y manifestaciones de pueblos y comunidades indígenas.</t>
  </si>
  <si>
    <t>18.3.00 Desarrollar estrategias de comunicación que visibilicen procesos culturales, artísticos, recreativos y deportivos, desarrollados por los pueblos indígenas, a espacios y plataformas de circulación de las artes y la cultura. Se realizará mesa técnica para su desarrollo con los pueblos indígenas que hacen parte del espacio autónomo.</t>
  </si>
  <si>
    <t>1.1.00 Crear de forma articulada estrategias de comunicación para la visibilización de los procesos organizativos, políticos, culturales, artísticos, recreativos y deportivos, desarrollados por los pueblos, comunidades y otras formas organizativas de gobiernos propios indígenas, a espacios y plataformas de circulación de las artes y la cultura. Se realizará mesa técnica para su desarrollo en el primer trimestre de cada año con los pueblos, comunidades y otras formas organizativas de gobiernos propios indígenas.</t>
  </si>
  <si>
    <t>Indígenas Otas Formas</t>
  </si>
  <si>
    <t>2.1.00 En el marco de la programación artística y cultural realizada en cada vigencia por la Fundación Gilberto Álzate Avendaño, se incluirán programas artísticos y culturales de los pueblos indígenas. Este apoyo en particular se concentra en poner a disposición de la comunidad los escenarios, espacios artísticos de la FUGA y su capacidad logística y de producción en un evento anual. NOTA: se deben generar espacios específicos previa concertación con los pueblos y comunidades indígenas de acuerdo con sus formas de gobierno propios.</t>
  </si>
  <si>
    <t>3.1.00 Creación de contenidos digitales con información del patrimonio cultural de los pueblos indígenas que permitan un nuevo reconocimiento en el contexto urbano para ser incluido dentro de la plataforma tecnológica de la FUGA, previa concertación con los pueblos y comunidades indígenas de acuerdo con sus formas de gobierno propios.</t>
  </si>
  <si>
    <t>4.1.00 Abrir 10 cupos en procesos de formación para pueblos, comunidades y otras formas organizativas de gobiernos propios en emprendimiento, economía cultural y creativa en una línea de orden étnico con el propósito de mejorar habilidades blandas y sofisticación de productos. Este proceso de formación incluirá un modelo de capacitación específica que tenga en cuenta las necesidades de los pueblos, comunidades y otras formas organizativas de gobiernos propios. NOTA: se concertará y se seleccionará a las personas representantes de los pueblos, comunidades y otras formas organizativas de gobiernos propios por parte de estas autoridades, garantizando su participación comprometida con el proceso formativo.</t>
  </si>
  <si>
    <t>6.1.00 Fortalecer a través de experiencias culturales (usos y costumbres - prácticas artísticas), "espacios intergeneracionales" con prioridad hacia los niños y niñas de la primera infancia previa concertación con los pueblos y comunidades indígenas de acuerdo con sus formas de gobierno propios.</t>
  </si>
  <si>
    <t>7.1.00 Implementar y fortalecer procesos de formación cultural (usos y costumbres - prácticas artísticas) integrales que incluyen a niños y niñas, jóvenes, adultos y adultos mayores de las comunidades de los gobiernos propios del Distrito durante el cuatrienio</t>
  </si>
  <si>
    <t>8.1.00 Fortalecer las experiencias culturales (usos y costumbres - prácticas artísticas), en oraliteratura de pueblos, comunidades y otras formas organizativas de gobiernos propios que permitan preservar sus procesos colectivos y memorias, previa concertación con los pueblos y comunidades indígenas de acuerdo con sus formas de gobierno propios.</t>
  </si>
  <si>
    <t>9.1.00 Garantizar 30 cupos del diplomado de Patrimonio Cultural a los gobiernos propios indígenas durante el cuatrienio (10 cupos por cada año para 2021, 2022 y 2023).</t>
  </si>
  <si>
    <t>10.1.00 Fortalecer la pervivencia cultural mediante la identificación y salvaguardia de las manifestaciones de Patrimonio Cultural Inmaterial desde un enfoque diferencial indígena previa concertación con los pueblos y comunidades indígenas de acuerdo con sus formas de gobierno propios.</t>
  </si>
  <si>
    <t>11.1.00 Garantizar un estímulo en el marco de la beca de grupos étnicos, categoría pueblos, comunidades y otras formas organizativas de gobiernos propios indígenas del Distrito. NOTA: concertar criterios de formulación del estímulo con los gobiernos propios.</t>
  </si>
  <si>
    <t>12.1.00 Garantizar el fortalecimiento de los espacios de intercambio de prácticas ancestrales asociadas a juegos y actividades de deportes convencional para los pueblos y comunidades indígenas y sus formas de gobierno propios.</t>
  </si>
  <si>
    <t>13.1.00 Crear una ruta inicial para la revisión normativa en el marco de los Beneficios Económicos Periódicos (BEPS) con enfoque diferencial indígena a cargo de la Dirección de Arte, Cultura y Patrimonio de la SCRD, que articule Distrito y Nación, concertado con los pueblos y comunidades de acuerdo con sus formas de gobierno propios.</t>
  </si>
  <si>
    <t>14.1.00 Garantizar la participación en la formulación de la Política Pública de promoción de la lectura, la investigación y la circulación de obras de la literatura de los pueblos indígenas, a través de la consulta con los pueblos, comunidades y gobiernos propios indígenas del Distrito, en clave de sus necesidades, intereses y apuestas.</t>
  </si>
  <si>
    <t>15.1.00 Garantizar 15 cupos por año para los procesos de formación que adelanta la Dirección de Asuntos Locales y Participación de la SCRD previa concertación con los pueblos y comunidades de acuerdo con sus formas de gobierno propios (NOTA: se revisara apoyos logísticos de acuerdo a disponibilidad financiera).</t>
  </si>
  <si>
    <t>16.1.00 Fortalecer los espacios de intercambio de saberes de los pueblos y comunidades indígenas, para lo cual se realizará la revisión de la asignación presupuestal para los años 2022 y 2023, en el año 2021.</t>
  </si>
  <si>
    <t>17.1.00 Garantizar la participación efectiva de los pueblos y comunidades indígenas dentro del diseño de la Política Pública de las Casas de Cultura.</t>
  </si>
  <si>
    <t>18.1.00 Fortalecimiento de las capacidades técnicas de los pueblos, comunidades indígenas en todas sus formas de gobiernos propios para la participación y postulación a las acciones concernientes al desarrollo de Distritos Creativos en el marco de la implementación de esta política pública (dado el desarrollo de acciones en presencialidad se contará con el recurso logístico para el desarrollo de las mismas).</t>
  </si>
  <si>
    <t>Política Pública de los Pueblos Indígenas</t>
  </si>
  <si>
    <t>1.4.1Estrategia de fortalecimiento de la identidad cultural del Pueblo Muisca de Bosa, en concordancia con el Plan de Vida de la Comunidad Muisca de Bosa y concertado con sus autoridades.</t>
  </si>
  <si>
    <t>Indígena</t>
  </si>
  <si>
    <t>1.4.2.Proceso de salvaguardia del Festival Jizca Chía Zhue, de acuerdo con la implementación de la normativa e instrumentos de gestión del patrimonio vigentes.</t>
  </si>
  <si>
    <t>2.1.1.Procesos artísticos y culturales asociados con las conmemoraciones y festividades para cada uno de los pueblos indígenas concertado con el espacio autónomo, según la normatividad vigente.</t>
  </si>
  <si>
    <t>Producto dara inicio en 2025.</t>
  </si>
  <si>
    <t>2.1.2.Estrategia para la protección, promoción y fortalecimiento de la lengua propia de los pueblos indígenas en Bogotá, concertada, diseñada e implementada con el espacio autónomo de pueblos indígenas del Distrito.</t>
  </si>
  <si>
    <t>2.1.3.Estrategia para el fortalecimiento recreativo o deportivo de la comunidad indígena reconocidas en el distrito capital en torno a sus usos y costumbres, concertado con el espacio autónomo según la normatividad vigente.</t>
  </si>
  <si>
    <t>2.1.4.Procesos de formación en prácticas de arte propio dirigidos a niños, niñas y adolescentes de los pueblos indígenas residentes en la ciudad de Bogotá, concertado con el espacio autónomo según la normatividad vigente</t>
  </si>
  <si>
    <t>2.1.5.Parques y/o escenarios prestados a la comunidad a partir de solicitudes semestrales que recibe el IDRD por parte de los pueblos Indígenas en el uso del tiempo libre.</t>
  </si>
  <si>
    <t>2.1.6.Acceso de los niños, niñas y adolescentes de los pueblos indígenas para el desarrollo de actividades recreativas y/o deportivas focalizadas territorialmente, priorizando su participación con apoyo institucional.</t>
  </si>
  <si>
    <t>2.1.7.Campeonato distrital de fútbol, masculino y femenino, de los pueblos indígenas en concertación con el espacio autónomo.</t>
  </si>
  <si>
    <t>2.1.8.Conmemoración de dos eventos anuales, para el fomento de las prácticas artísticas, culturales y patrimoniales, concertado con el espacio autónomo según la normatividad vigente.</t>
  </si>
  <si>
    <t>2.1.9.Préstamos de escenarios y su respectivo equipo técnico para la conmemoración de dos eventos a través de diligenciamiento de formato solicitud de uso temporal de Equipamientos Culturales por parte de la representación del Espacio Autónomo según la normatividad vigente.</t>
  </si>
  <si>
    <t>2.1.10.Proceso de fortalecimiento de la fase de distribución, exhibición y consumo de la cadena de valor de la economía cultural y creativa de los pueblos indígenas a través de formación y participación en mercados y/o ferias de emprendimientos.</t>
  </si>
  <si>
    <t>2.1.11.Procesos de vinculación para la formación impartida por la OFB para niñas, niños y adolescentes de los Pueblos Indígenas que hacen parte del espacio autónomo según concertación de acuerdo a la normatividad vigente</t>
  </si>
  <si>
    <t>2.1.12.Concierto concertado con el espacio autónomo que integre a las agrupaciones de los cabildos con la agrupación designada por la Orquesta Filarmónica de Bogotá - OFB, para fortalecer y visibilizar las expresiones artísticas de los pueblos indígenas.</t>
  </si>
  <si>
    <t>3.1.4.Estrategia de fomento orientada a fortalecer los procesos de formación propia, activación o divulgación intercultural e intergeneracional que permita a la sociedad mayoritaria comprender el significado ancestral del territorio y de los sitios sagrados desde la visión y el pensamiento Muisca, concertada y ejecutada con el Pueblo Muisca de Suba y Bosa.</t>
  </si>
  <si>
    <t>3.1.10.Actividades rituales y culturales en los sitios sagrados del Pueblo Muisca, de acuerdo con las fechas conmemorativas del Calendario ancestral, concertadas con el Pueblo Muisca de Suba y Bosa.</t>
  </si>
  <si>
    <t>POLITICA PUBLICA LGBTI</t>
  </si>
  <si>
    <t>3.3.6 Formación del talento humano, con enfoque de diversidad de género y sexualidad, para las personas que intervienen en las bibliotecas orientado al fortalecimiento de la atención de la ciudadania</t>
  </si>
  <si>
    <t>LGBTI</t>
  </si>
  <si>
    <t>3.3.7 Protocolo para la gestión de estrategias de cultura ciudadana dirigidas a promover cambios voluntarios en favor de la transformación de los factores asociados a las violencias y discriminación por identidad de género y orientación sexual en el Distrito Capital</t>
  </si>
  <si>
    <t>3.3.8 Experimento social que mida las percepciones y comportamientos de los ciudadanos frente a la población transgénero en el ámbito laboral.</t>
  </si>
  <si>
    <t>Sin meta para 2025</t>
  </si>
  <si>
    <t>3.4.1 Procesos de formación artística para las personas LGBTI en sus diferencias y diversidad con propuestas artísticas y culturales que adelanta el IDARTES.</t>
  </si>
  <si>
    <t>3.4.2 Procesos de circulacion artística para las personas LGBTI en sus diferencias y diversidad con propuestas artísticas y culturales que adelanta el IDARTES.</t>
  </si>
  <si>
    <t>3.4.3 Procesos de creación artística para las personas LGBTI en sus diferencias y diversidad con propuestas artísticas y culturales que adelanta el IDARTES.</t>
  </si>
  <si>
    <t>3.4.4 Procesos de apropiación artística para las las personas LGBTI en sus diferencias y diversidad con propuestas artísticas y culturales que adelanta el IDARTES.</t>
  </si>
  <si>
    <t>3.4.5 Actividades artísticas y culturales que fortalezcan la inclusión de las personas de los sectores LGBTI y pongan en circulación prácticas de la comunidad.</t>
  </si>
  <si>
    <t>3.4.6 Proceso organizativo de articulación de la marcha LGBTI por la diversidad con organizaciones LGBTI de las localidades del centro</t>
  </si>
  <si>
    <t>3.4.7 Promoción de iniciativas de los colectivos y agentes de la comunidad LGBTI con el ánimo de resignificar el centro desde el enfoque poblacional y promover, fortalecer y visibilizar experiencias de inclusión social y de ejercicio de derechos sociales y culturales logradas mediante el desarrollo de prácticas artísticas y/o culturales de los colectivos LGBTI. Dichas experiencias (actividades o proyectos) deben haber sido realizadas en alguna de las tres localidades del centro de la ciudad (Los Mártires, Santa Fe y La Candelaria).</t>
  </si>
  <si>
    <t>3.4.8 Estrategias de apoyo a organizaciones de los sectores LGBTI en el uso del tiempo libre</t>
  </si>
  <si>
    <t>3.4.9 Estrategia que permita incorporar el enfoque diferencial y territorial en las actividades deportivas desarrolladas por el IDRD</t>
  </si>
  <si>
    <t>3.4.10 Programas, proyectos, estrategias y actividades del Instituto Dsitrital de Recreación y Deporte realizadas con enfoque diferencial por orientación sexual e identidad de género.</t>
  </si>
  <si>
    <t>3.4.11 Proyecto de comunicación pública de la PP LGBTI a través del desarrollo de una mesa de trabajo con la Secretaría Distrital de Planeación teniendo en cuenta la naturaleza de empresa industrial y comercial del Estado que tiene Canal Capital.</t>
  </si>
  <si>
    <t>3.4.12 Espacios de formación de lectura, escritura y oralidad con enfoque diferencial a personas vinculadas a los colectivos LGBTI y la ciudadania en general.</t>
  </si>
  <si>
    <t>3.4.13 Estrategias para la circulación de materiales de lectura con enfoques de identidades de género y sexualidad para la ampliación de la oferta a los colectivos LGBTI y a la ciudadania en general.</t>
  </si>
  <si>
    <t>3.4.14 Estimulos de fomento para la activación y visibilizacion de la memoria y patrimonio de los sectores sociales LGBTI como aporte al Programa de construcción participativa de la memoria implementado con enfoque territorial mediante instalación de piezas conmemorativas, desarrolladas con los sectores LGBTI.</t>
  </si>
  <si>
    <t>3.4.15 Procesos de activación y productos editoriales de visibilización de memoria y patrimonio LGBTI</t>
  </si>
  <si>
    <t>3.4.16 Dialogos con el Museo de Bogotá sobre museología, museografía, memoria y patrimonio de los sectores LGBTI, como aporte al Programa de memoria histórica y comunitaria de los sectores LGBTI</t>
  </si>
  <si>
    <t>3.4.17 Acompañamiento técnico para la consolidación del Área de Desarrollo Naranja – Distrito Creativo y Diverso de La Playa</t>
  </si>
  <si>
    <t>3.4.18 Juegos por la Igualdad realizados con la participación de personas y organizaciones
 de los sectores sociales LGBTI</t>
  </si>
  <si>
    <t>3.4.19 Consejo de cultura sectores sociales LGBTI, para la incidencia y socialización de planes, programas y proyectos que beneficien a esta población.</t>
  </si>
  <si>
    <t>POLITICA PUBLICA ACTIVIDADES SEXUALES PAGAS</t>
  </si>
  <si>
    <t>1.4.7. Actividades culturales, de recreación y de actividad física realizadas en las zonas de concentración de los establecimientos de contacto y servicio para las actividades sexuales pagadas.</t>
  </si>
  <si>
    <t>PPASP</t>
  </si>
  <si>
    <t xml:space="preserve">IDRD
 </t>
  </si>
  <si>
    <t>1.4.9. Apoyos para respaldar las iniciativas artísticas y culturales que realizan las personas que realizan actividades sexuales pagadas.</t>
  </si>
  <si>
    <t xml:space="preserve">SCRD 
 </t>
  </si>
  <si>
    <t>3.1.3 Estrategias de cambio cultural para la disminución de las estigmatización de las actividades sexuales pagadas así como de quienes las realizan.</t>
  </si>
  <si>
    <t xml:space="preserve">CANAL CAPITAL
 </t>
  </si>
  <si>
    <t>3.1.4 Protocolo para orientar y acompañar el desarrollo de estrategias para la transformación cultural, que incorpore el enfoque poblacional diferencial, dirigidas a promover cambios voluntarios en torno a las actividades sexuales pagadas</t>
  </si>
  <si>
    <t>3.2.2 Construcción de la memoria histórica, social y cultural de las actividades sexuales pagadas en Bogotá en la última década.</t>
  </si>
  <si>
    <t xml:space="preserve">SCRD 
</t>
  </si>
  <si>
    <t>JUVENTUD</t>
  </si>
  <si>
    <t>1.2.2. Programas y/o eventos de televisión juvenil emitidos en el Canal Público de Bogotá (Canal Capital).</t>
  </si>
  <si>
    <t>CAPITAL</t>
  </si>
  <si>
    <t>1.2.6 Protocolo para el diseño, implementación y seguimiento de estrategias de transformación de factores culturales relacionados con el desarrollo juvenil realizado.</t>
  </si>
  <si>
    <t>Producto terminado en 2022</t>
  </si>
  <si>
    <t>5.1.1 Estrategias comunicativas para difusión, información y socialización del portafolio, la oferta y contenidos culturales, recreativos , deportivos y de las iniciativas juveniles realizadas</t>
  </si>
  <si>
    <t>5.1.2 Jóvenes atendidos con el programa de apoyo profesionalización de artistas jóvenes.</t>
  </si>
  <si>
    <t>5.1.3 Estimulos y apoyos otorgados a jóvenes artístas que fortalezcan y promueva sus procesos de creacion artística, las diferentes prácticas y sus expresiones creativas en las localidades.</t>
  </si>
  <si>
    <t>SCRD - FUGA - IDARTES - IDPC - OFB</t>
  </si>
  <si>
    <t>5.1.4 Jóvenes atendidos en programas y contenidos de formación en apreciación de las artes y la cultura, disciplinas artistícas, patrimoniales, deportivas, recreativas y actividad física, articulados al modelo pedagógico en los niveles de educación preescolar, básica y media.</t>
  </si>
  <si>
    <t>IDARTES - OFB</t>
  </si>
  <si>
    <t>5.1.5. Jóvenes atendidos en programas de formación y apreciación artística, cultural, patrimonial por fuera de los programas del sistema escolar.</t>
  </si>
  <si>
    <t>FUGA - IDARTES - IDPC- OFB</t>
  </si>
  <si>
    <t>5.1.6. Jóvenes vinculados a programas que fortalezcan y promuevan los procesos de creación artística por parte de colectivos y jóvenes entre las diferentes prácticas y expresiones de la Orquesta Filarmónica de Bogotá.</t>
  </si>
  <si>
    <t>5.2.1. Actividades artísticas, culturales, y patrimoniales recreativas y deportivas focalizadas para la población joven realizadas.</t>
  </si>
  <si>
    <t>FUGA - IDARTES- OFB</t>
  </si>
  <si>
    <t>5.3.1. Acciones para el fomento de la lectura crítica y escritura realizadas al aire libre, bibliotecas, equipamientos comunitarios públicos y privados y espacios no convencionales dirigido a jóvenes</t>
  </si>
  <si>
    <t>SCRD  - IDARTES</t>
  </si>
  <si>
    <t>5.4.1 Jóvenes vinculados a jornadas recreativas, deportivas, en los parques y escenarios de las localidades, que promuevan el goce del tiempo libre, la apropiación de hábitos saludables y el cuidado del ambiente, con enfoques de género, diferencial y poblacional.</t>
  </si>
  <si>
    <t>5.5.1 Jóvenes vinculados a procesos de formación deportiva en los barrios, con el apoyo del gobierno distrital y la empresa privada, con especial atención de jóvenes de las poblaciones diferenciales, en condiciones de riesgo y vulnerabilidad.</t>
  </si>
  <si>
    <t>ADULTEZ</t>
  </si>
  <si>
    <t>1.1.1 Protocolo para la gestión de estrategias de transformación cultural que promuevan los derechos de las y los adultos en la ciudad.</t>
  </si>
  <si>
    <t>DE Y PARA LA ADULTEZ</t>
  </si>
  <si>
    <t xml:space="preserve">producto finalizado </t>
  </si>
  <si>
    <t>2.2.1 Personas adultas que participan en los procesos deportivos y en actividad física con enfoque poblacional.</t>
  </si>
  <si>
    <t>6.1.1 Procesos de circulación artística para las y los adultos desde un enfoque diferencial con propuestas artísticas y culturales.</t>
  </si>
  <si>
    <t>VEJEZ</t>
  </si>
  <si>
    <t>1.2.7 Fortalecimiento de la incidencia de las personas mayores en los planes, programas y proyectos que se desarrollan en los espacios de participación del Sistema Distrital de Arte, Cultura y Patrimonio y que están encaminados a garantizar sus derechos culturales.</t>
  </si>
  <si>
    <t>ENVEJECIMIENTO Y VEJEZ</t>
  </si>
  <si>
    <t xml:space="preserve">2.1.13 Recursos previstos para Beneficios Economicos Periodicos (BEPS) a personas mayores creadores y gestores culturales  </t>
  </si>
  <si>
    <t>2.3.6 Estrategia comunicativa para difusión, información y socialización del portafolio, la oferta y contenidos culturales, recreativos y deportivos para personas mayores</t>
  </si>
  <si>
    <t>2.3.7 Procesos formativos del sector artístico y cultural para personas mayores</t>
  </si>
  <si>
    <t>FUGA - IDARTES</t>
  </si>
  <si>
    <t>2.3.8 Estimulos artisticos y culturales entregados para el beneficio de las personas mayores</t>
  </si>
  <si>
    <t>SCRD - FUGA</t>
  </si>
  <si>
    <t>2.3.9 Personas mayores que participan en clases grupales de actividad física y eventos con enfoque poblacional y territorial</t>
  </si>
  <si>
    <t>2.3.10 Procesos de circulación y acompañamiento a las prácticas artísticas que desarrollan las personas mayores.</t>
  </si>
  <si>
    <t>2.3.11 Realizar actividades que aporten a la visibilización de las expresiones y prácticas artísticas, culturales y tradicionales de las personas mayores en el desarrollo cultural de la ciudad</t>
  </si>
  <si>
    <t>2.3.12 Procesos de creación artística para las personas mayores desde un enfoque diferencial con propuestas artísticas y culturales.</t>
  </si>
  <si>
    <t>2.3.13 Espacios de fomento a la lectura oral y escrita para personas mayores</t>
  </si>
  <si>
    <t>5.1.17 Acompañamiento técnico a la apropiación de los protocolos para la gestión de estrategias para la transformación de factores culturales que promueven la discriminacion, la violencia y la vulneración de los derechos de las personas mayores.</t>
  </si>
  <si>
    <t>FAMILIAS</t>
  </si>
  <si>
    <t>1.1.2. Acompañamiento técnico a la implementación de los protocolos para la gestión de estrategias de cultura ciudadana dirigidas a promover cambios voluntarios en favor de la transformación de patrones culturales hegemónicos y excluyentes para la garantía de los derechos de las familias del Distrito.</t>
  </si>
  <si>
    <t>Producto Finalizado 2023</t>
  </si>
  <si>
    <t>2.1.1. Actividades recreativas en la celebración del día de la familia y actividades recreativas con familias intervenidas por sector etario, étnico y social.</t>
  </si>
  <si>
    <t>DISCAPACIDAD</t>
  </si>
  <si>
    <t>1.1.7 Actividades recreativas dirigidas a personas con discapacidad, familias y personas cuidadoras en todo el transcurrir vital, que cuenten con las adaptaciones y ajustes razonables para el disfrute del tiempo libre.</t>
  </si>
  <si>
    <t>1.1.8 Sesiones de actividad física orientadas al desarrollo de hábitos de vida saludable y fortalecimiento de habilidades para la vida dirigidas a personas cuidadoras d personas con discapacidad, acorde a las condiciones y características específicas de esta población</t>
  </si>
  <si>
    <t>1.1.9 Atención de personas con Discapacidad en programas de formación deportiva.</t>
  </si>
  <si>
    <t>1.1.10 Apoyo técnico, científico y social a los deportistas con Discapacidad de alto rendimiento del registro de Bogotá.</t>
  </si>
  <si>
    <t>1.1.11 Formación de niños, niñas, adolescentes y jóvenes con discapacidad, en disciplinas deportivas priorizadas, en el marco de la jornada escolar complementaria.</t>
  </si>
  <si>
    <t>1.1.23  Estímulos dirigidos a personas con discapacidad para el apoyo de  iniciativas, procesos y prácticas culturales, artísticas y patrimoniales de creación, formación y circulación</t>
  </si>
  <si>
    <t>1.1.24 Procesos de formación artística y cultural para Personas con Discapacidad de todo el transcurrir vital</t>
  </si>
  <si>
    <t>1.1.25 Actividades de fomento a la lectura, escritura y oralidad para personas con discapacidad</t>
  </si>
  <si>
    <t>1.1.26 Material accesible para las personas con discapacidad disponibles en las bibliotecas públicas de Biblored</t>
  </si>
  <si>
    <t>1.1.36 Acciones comunicativas para la difusión, información y socialización del portafolio, la oferta y contenidos culturales, recreativos y deportivos para personas con discapacidad, sus familias y personas cuidadoras por localidad.</t>
  </si>
  <si>
    <t>2.1.8  Directorio de artistas y agrupaciones de discapacidad en Bogotá en el marco de lo establecido en el Decreto 813 de 2017</t>
  </si>
  <si>
    <t>3.5.1  Servicio de intérprete en los eventos relacionados con escenarios/instancias/espacios de participación local y distrital para garantizar la comunicación accesible  en el marco  del derecho a la participación de las personas discapacidad auditiva .</t>
  </si>
  <si>
    <t>4.1.3  Protocolo para la gestión de estrategias de transformación de factores culturales que promueven la discriminación múltiple y vulneran los derechos de las personas con discapacidad</t>
  </si>
  <si>
    <t>4.2.2  Eventos recreativos que promueva experiencias de reconocimiento y visibilización de habilidades y capacidades de  las personas con discapacidad y las personas cuidadoras de personas con discapacidad en todo el transcurrir vital.</t>
  </si>
  <si>
    <t>4.2.3 Actividades de visibilización de las expresiones y prácticas artísticas, culturales y tradicionales de las personas con discapacidad en el desarrollo cultural de la ciudad</t>
  </si>
  <si>
    <t>4.2.4 Actividades de reconocimiento y activación de espacios y procesos patrimoniales que garanticen la participación efectiva de personas con discapacidad, familias y personas cuidadoras de personas con discapacidad en todo el curso de vida, que permitan visibilizar y reflexionar sobre las diferentes experiencias de la población con discapacidad.</t>
  </si>
  <si>
    <t>HABITABILIDAD EN CALLE</t>
  </si>
  <si>
    <t>1.2.5 Actividades de recreación y deporte para personas habitantes de calle, en riesgo y en inclusión social con enfoque diferencial</t>
  </si>
  <si>
    <t>5.1.2 Protocolo para la gestión de estrategias de transformación de factores culturales que promueven la discriminacion múltiple y vulneran los derechos de las y los habitantes de calle.</t>
  </si>
  <si>
    <t>POBREZA</t>
  </si>
  <si>
    <t>1.1.12 Aportes para los creadores y gestores culturales - BEPS</t>
  </si>
  <si>
    <t>DISMINUCION DE LA POBREZA</t>
  </si>
  <si>
    <t>4.2.4 Actividades artísticas, culturales, patrimoniales y recreodeportivas con agentes locales.</t>
  </si>
  <si>
    <t>Economia cultural y Creativa</t>
  </si>
  <si>
    <t>1.1.1 Acompañamiento para la consolidación de los Distritos Creativos</t>
  </si>
  <si>
    <t>ECONOMIA CULTURAL Y CREATIVA</t>
  </si>
  <si>
    <t>1.1.2 Construcción del Bronx Distrito Creativo</t>
  </si>
  <si>
    <t>1.2.1 Estrategia de identificación y fortalecimiento de espacios culturales, en el marco del Plan Estratégico Cultural de Infraestructura Cultural</t>
  </si>
  <si>
    <t>Producto Finalizado</t>
  </si>
  <si>
    <t>1.2.2 Estrategia de identificación y fortalecimiento de actividades y espacios culturales, en el marco del Plan Estratégico Cultural de Patrimonio Cultural</t>
  </si>
  <si>
    <t>1.2.3 Estrategia de identificación y fortalecimiento de actividades y espacios, en el marco del Plan Estratégico Cultural de Arte en Espacio Público</t>
  </si>
  <si>
    <t>1.2.4 Estrategias implementadas sobre actualización de trámites, requisitos y buenas prácticas con relación al Sistema Único de Gestión para el Registro, Evaluación y Autorización de Actividades de Aglomeración de Público (SUGA)</t>
  </si>
  <si>
    <t>1.2.5 Acciones realizadas en los Distritos Creativos priorizados para potenciar artística y culturalmente el espacio público desde el arte, la cultura y la creatividad</t>
  </si>
  <si>
    <t>1.3.1 Programa de cultura ciudadana para la sostenibilidad cultural y social de los Distritos Creativos</t>
  </si>
  <si>
    <t>1.3.2 Activación de la Red de Distritos Creativos</t>
  </si>
  <si>
    <t>1.3.3 Recorridos urbanos de activación y visibilización de los patrimonios que componen el Distrito Creativo ZIBO.</t>
  </si>
  <si>
    <t>2.1.1 Programas de formación que respondan a las necesidades de los agentes del sector artístico</t>
  </si>
  <si>
    <t>2.1.2 Acompañamiento técnico a entidades e instituciones en la formulación y mejoramiento de programas de formación y fortalecimiento empresarial</t>
  </si>
  <si>
    <t>2.1.6 Laboratorios para los agentes culturales y creativos en competencias emprendedoras y empresariales.</t>
  </si>
  <si>
    <t>2.1.7. Acciones encaminadas al uso y explotación de la propiedad intelectual</t>
  </si>
  <si>
    <t>2.2.2 Estrategia para desarrollar programas de desarrollo de competencias profesionales, habilidades y destrezas en los campos de las disciplinas artísticas y patrimoniales, en el marco del Plan Estratégico Cultural de Formación Artística y Cultural</t>
  </si>
  <si>
    <t xml:space="preserve">2.2.3 Formación en Patrimonio Cultural orientadas al fortalecimiento de sectores culturales y creativos en el Distrito </t>
  </si>
  <si>
    <t xml:space="preserve">2.2.5. Procesos de cualificación y/o profesionalización asociados con la economía cultural y creativa dirigidos a los agentes culturales.    </t>
  </si>
  <si>
    <t>3.1.1 Portafolio distrital de estimulos dirigido a promover las industrias culturales y creativas</t>
  </si>
  <si>
    <t>SCRD - idartes</t>
  </si>
  <si>
    <t>3.1.2 Acompañamiento técnico a entidades e instituciones en el financiamiento a emprendimientos y empresas del sector cultural y creativo</t>
  </si>
  <si>
    <t>Producto inactivo</t>
  </si>
  <si>
    <t>3.1.5 Acciones estratégicas desarrolladas para el financiamiento de iniciativas del sector cultural y creativo</t>
  </si>
  <si>
    <t>4.1.1 Acompañamientos técnicos para la planeación estratégica de los programas asociados a los clusters  y/o aglomeraciones del sector cultural y creativos que son desarrollados por entidades públicas y privadas de Bogotá</t>
  </si>
  <si>
    <t>4.2.3 Estrategia para identificar acciones de ampliación de mercado en el marco del Plan Estratégico Cultural de Ciudad Creativa de la Música</t>
  </si>
  <si>
    <t>4.2.4 Programas para la circulación y/o comercialización de bienes y servicios culturales y creativos del los agentes del sector</t>
  </si>
  <si>
    <t>4.2.5 Acompañamiento técnico a las instituciones responsables de las plataformas de promoción y circulación de bienes y servicios del sector cultural y creativo</t>
  </si>
  <si>
    <t xml:space="preserve">4.2.7 Estímulos para la promoción y circulación de bienes y servicios del sector cultural y creativo </t>
  </si>
  <si>
    <t>4.2.8 Mercados para la circulación, promoción y comercialización de bienes y servicios de los agentes del sector cultural y creativo.</t>
  </si>
  <si>
    <t>4.2.9 Contenidos digitales culturales y creativos en circulación en la plataforma digital dispuesta por el sector cultura</t>
  </si>
  <si>
    <t xml:space="preserve">4.2.10  Informes con análisis sobre la implementación de la Ley 1493 de 2011 (Ley de Espectáculo Público) en el Distrito </t>
  </si>
  <si>
    <t>4.2.11 Número de emprendimientos acompañados para la promoción y circulación de sus bienes y servicios</t>
  </si>
  <si>
    <t>4.3.1 Programa para la transformación de factores culturales asociados a la economía cultural y creativa</t>
  </si>
  <si>
    <t>5.1.1 Informes con análisis estadístico sobre el desarrollo económico del sector cultural y creativo - Cuenta Satélite de Cultura de Bogotá</t>
  </si>
  <si>
    <t>5.1.2 Investigaciones de caracterización de Industrias Culturales y Creativas</t>
  </si>
  <si>
    <t>5.1.3 Acompañamiento técnico a entidades e instituciones para realizar investigaciones del sector cultural y creativo</t>
  </si>
  <si>
    <t>5.1.4 Informe de identificación y medición de factores culturales asociados a la economía cultural y creativa</t>
  </si>
  <si>
    <t>5.1.5  Acciones de divulgación sobre patrimonio cultural que contribuyan al sector cultural y creativo</t>
  </si>
  <si>
    <t>CULTURA CIUDADANA</t>
  </si>
  <si>
    <t>1.1.1 Estrategias para la transformación cultural sostenible priorizadas en cada plan de desarrollo distrital</t>
  </si>
  <si>
    <t>1.1.2 Estrategias integrales, intersectoriales y corresponsables implementadas para la transformación cultural sostenible en temas priorizados</t>
  </si>
  <si>
    <t>2.1.2 Enfoque cultural transversal incorporado en las fases del ciclo de instrumentos de planeación estratégica de la ciudad</t>
  </si>
  <si>
    <t>2.2.1 Metodologías para la priorización de problemáticas culturales de la ciudad adoptadas por entidades públicas, privadas y comunitarias</t>
  </si>
  <si>
    <t>2.2.2 Metodologías para el diálogo de actores públicos, privados y comunitarios adoptados por entidades públicas, privadas y comunitarias</t>
  </si>
  <si>
    <t>2.2.3 Instrumentos para la gestión de la cultura ciudadana adoptadas por entidades públicas, privadas y comunitarias</t>
  </si>
  <si>
    <t>2.2.4 Portafolio Distrital de Fomento a la Cultura Ciudadana</t>
  </si>
  <si>
    <t>2.2.5 Sello a la gestión de la cultura ciudadana</t>
  </si>
  <si>
    <t>2.2.6 Premio a la Gestión de la Cultura Ciudadana</t>
  </si>
  <si>
    <t>3.1.1 Esquema de coordinación de los recursos públicos para la cultura ciudadana.</t>
  </si>
  <si>
    <t>3.1.2 Lineamientos para la movilización de recursos públicos, privados y comunitarios para la cultura ciudadana.</t>
  </si>
  <si>
    <t>3.1.3 Recursos entregados anualmente por concepto de alianzas, apoyos y estímulos para cultura ciudadana</t>
  </si>
  <si>
    <t>4.1.1 Promoción de alianzas público-privadas y público-comunitarias para la cultura ciudadana</t>
  </si>
  <si>
    <t>4.1.2 Personas y organizaciones beneficiarias del Portafolio de Fomento a la Cultura Ciudadana</t>
  </si>
  <si>
    <t>4.1.3 Mecanismos para la promoción de la asociatividad entre las organizaciones de la Red de Cultura Ciudadana y Democrática</t>
  </si>
  <si>
    <t>4.1.4 Escuela de Formación de multiplicadores en Cultura Ciudadana</t>
  </si>
  <si>
    <t>5.1.1 Áreas rurales de la ciudad incorporadas en los índices, variables e instrumentos para la gestión del conocimiento sobre la cultura ciudadana</t>
  </si>
  <si>
    <t>5.1.2 Instrumentos para la gestión de la información y el conocimiento social sobre la cultura ciudadana.</t>
  </si>
  <si>
    <t>5.1.3 Plan integral para la promoción de la producción y usos sociales de conocimientos sobre Cultura Ciudadana</t>
  </si>
  <si>
    <t>5.1.4 Centro de memorias sociales de la Cultura Ciudadana</t>
  </si>
  <si>
    <t>DRAFE</t>
  </si>
  <si>
    <t>1.1.2. Medición de factores culturales asociados a las prácticas recreativas y deportivas en la ciudad</t>
  </si>
  <si>
    <t>DEPORTE, RECREACIÓN, ACTIVIDAD FÍSICA Y ESCENARIOS DEPORTIVOS</t>
  </si>
  <si>
    <t>1.1.4. Medición de la práctica de actividad física en los beneficiarios que participan en los programas de la Subdirección Técnica de Recreación en relación a las recomendaciones vigentes de la Organización Mundial de la Salud - OMS</t>
  </si>
  <si>
    <t>Debido a cambios estratégicos en los métodos de medición, se ha ajustado a la baja la meta programada para 2024, considerando el enfoque, la estructura, los objetivos y la población beneficiaria de cada proyecto e inversión. No obstante, este ajuste no impacta la meta total, ya que en 2023 se realizó una sobreejecución.</t>
  </si>
  <si>
    <t>1.1.11 Articulaciòn de Regiòn RAP-E y Regiòn Metropolitana Bogotá-Cundinamarca para incentivar el deporte la recreaciòn la actividad fìsica y el turismo en torno al uso de la bicicleta de montaña</t>
  </si>
  <si>
    <t>1.2.2. Articulaciones generadas con el sector privado para el incremento de actividades recreativas, deportivas y de actividad física.</t>
  </si>
  <si>
    <t>2.1.1 Medición de la participación de la economía del sector deporte en el PIB de la ciudad</t>
  </si>
  <si>
    <t>IDRD - SCRD</t>
  </si>
  <si>
    <t>2.1.2. Agenda de trabajo colaborativa para el fortalecimiento de la economía del sector del deporte, recreación y actividad física</t>
  </si>
  <si>
    <t>2.2.1. Servicio Social Estudiantil en los componentes de Actividad Física, Recreación y Deporte desarrollados por el IDRD.</t>
  </si>
  <si>
    <t>2.2.2. Implementación de la etapa de talento y reserva que contribuya al aumento de la base deportiva de Bogotá.</t>
  </si>
  <si>
    <t>2.2.3. Articulaciones con el sector académico que permitan el intercambio de conocimientos y el desarrollo conjunto de procesos de formación y gestión del conocimiento en torno a la Actividad Física, la Recreación y el Deporte.</t>
  </si>
  <si>
    <t>3.1.1. Investigaciones asociadas a la práctica deportiva cuyos resultados aporten a la formación integral de niños, niñas, adolescentes y jóvenes</t>
  </si>
  <si>
    <t>3.1.3. Oferta de actividades en la Biblioteca Pública del Deporte y la Actividad Física, para la promoción de hábitos saludables y beneficios del deporte, a través de las practicas de lectura, escritura y oralidad.</t>
  </si>
  <si>
    <t>4.1.1. Promoción y divulgación de campañas que incentiven la participación y la práctica deportiva.</t>
  </si>
  <si>
    <t>4.1.2. Divulgaciòn de actividades deportivas, recreativas, actividad fìsica, parques y escenarios</t>
  </si>
  <si>
    <t>5.1.1. Alianzas suscritas por el IDRD para el fortalecimiento del sistema de parques y escenarios deportivos de la ciudad.</t>
  </si>
  <si>
    <t>5.1.2 Intervenciones recreodeportivas en los espacios de influencia de los Distritos Creativos.</t>
  </si>
  <si>
    <t>5.1.3. Protocolo para el fomento del respeto a la diversidad poblacional y la prevención de violencias basadas en género en los parques y escenarios administrados directamente por el IDRD</t>
  </si>
  <si>
    <t>5.1.4. Parques y escenarios de administración directa del IDRD con oferta de conectividad digital para sus asistentes y el equipo técnico del IDRD.</t>
  </si>
  <si>
    <t>5.2.1. Estrategias de adaptación y mitigación del cambio climático implementadas en el sistema de parques y escenarios.</t>
  </si>
  <si>
    <t>LEO</t>
  </si>
  <si>
    <t>1.1.4. Escuela de lectores enfocada a programas de formación y cualificación de mediadores institucionales y comunitarios</t>
  </si>
  <si>
    <t>LECTURA, ESCRITURA Y ORALIDAD</t>
  </si>
  <si>
    <t>1.1.5. Cualificación para agentes culturales y cuidadores de la primera infancia sobre las relaciones entre arte, juego, escritura, lectura, oralidad, desarrollo integral y primera infancia.</t>
  </si>
  <si>
    <t>1.1.6. Programa de alfabetización y multialfabetización para la inclusión en la cultura escrita, con enfoques de género, poblacional-diferencial, territorial y ambiental</t>
  </si>
  <si>
    <t>1.1.9 Procesos de formación artística con énfasis en literatura para niñas, niños y jóvenes de la estrategia de Jornada Única y Completa de la Secretaría de Educación Distrital.</t>
  </si>
  <si>
    <t>1.1.10 Programa de formación en mediación para madres, padres y cuidadores en el marco del Sistema Distrital de Cuidado</t>
  </si>
  <si>
    <t>1.2.1 Fomento alrededor de la gestión del conocimiento sobre lectura, escritura y oralidad</t>
  </si>
  <si>
    <t>1.2.2. Beca de procesos locales de investigación y gestión del conocimiento en cultura escrita (PDE)</t>
  </si>
  <si>
    <t>1.2.3. Programa de formación para el desarrollo de capacidades alrededor de la ciencia, la tecnología y la innovación.</t>
  </si>
  <si>
    <t>1.2.4. Red de semilleros de investigación sobre la cultura escrita en Bogotá</t>
  </si>
  <si>
    <t>1.2.5. Semillero de investigación de cultura escrita y desarrollo humano sostenible</t>
  </si>
  <si>
    <t>1.2.6. Investigaciones en cultura escrita con enfoque poblacional diferencial en sus diferentes categorías de análisis</t>
  </si>
  <si>
    <t>1.2.7. Investigaciones sobre oralidad y oralitura</t>
  </si>
  <si>
    <t>1.2.8 Encuesta bienal de lectura, escritura, oralidad y espacios de lectura en Bogotá</t>
  </si>
  <si>
    <t>1.2.9. Ciclo bienal de socializacion del conocimiento en cultura escrita en Bogotá</t>
  </si>
  <si>
    <t>1.2.10. Observatorio de prácticas lectoras de la Escuela de Lectores</t>
  </si>
  <si>
    <t>1.2.11 Banco georreferenciado de prácticas innovadoras y agentes de lectura, la escritura y la oralidad en Bogotá.</t>
  </si>
  <si>
    <t>IDARTES - SCRD</t>
  </si>
  <si>
    <t>1.2.12 Plataforma interoperable del Sistema Distrital de Bibliotecas</t>
  </si>
  <si>
    <t>1.2.13. Desarrollo de la plataforma Sinbad para el análisis de la información de la Red Distrital de Bibliotecas Públicas BibloRed</t>
  </si>
  <si>
    <t>1.2.14. Evaluaciones de la PPLEO</t>
  </si>
  <si>
    <t>1.2.15. Medición del valor agregado del sector editorial en Bogotá</t>
  </si>
  <si>
    <t>2.1.2. Servicios bibliotecarios y de la cultura escrita desde el diseño universal</t>
  </si>
  <si>
    <t>2.1.3. Programas de atención diferenciada para el acceso de grupos poblacionales a la cultura escrita</t>
  </si>
  <si>
    <t>2.1.4. Colección diversa en la oferta pública</t>
  </si>
  <si>
    <t>2.1.5. Salas de ideas ciudadanas para una oferta diversa y pertinente</t>
  </si>
  <si>
    <t>2.1.7. Promoción de la cultura escrita en los Distritos Creativos</t>
  </si>
  <si>
    <t>2.1.8. Oferta de programación de cultura escrita alrededor de la protección, recuperación y cuidado del medio ambiente</t>
  </si>
  <si>
    <t>2.1.9. Promoción de la lectura, la oralidad y la escritura en las localidades del centro, enfocadas en memoria y patrimonio</t>
  </si>
  <si>
    <t>2.1.10. Acciones para la atención territorial y/o con enfoque diferencial en lectura y/o escritura y/u oralidad</t>
  </si>
  <si>
    <t>2.1.11. Actividades de promoción de lectura con Libro al Viento</t>
  </si>
  <si>
    <t>2.1.13. Estrategia de comunicación y difusión con componente comunitario y masivo</t>
  </si>
  <si>
    <t>2.1.14. Instancias de coordinación y participación para la cultura escrita</t>
  </si>
  <si>
    <t>3.1.1. Patrimonio local de la cultura escrita en las localidades (o UPL) de Bogotá</t>
  </si>
  <si>
    <t>3.1.2. Colección suficiente para los espacios convencionales y alternativos de lectura</t>
  </si>
  <si>
    <t>3.1.5. Espacios de la cultura escrita actualizados a partir de los lineamientos del PIGA, los lineamientos de accesibilidad y actualización tecnológica</t>
  </si>
  <si>
    <t>3.1.6. Desarrollo de edilicia bibliotecaria</t>
  </si>
  <si>
    <t>3.1.7. Oraloteca</t>
  </si>
  <si>
    <t>3.1.8. Puestos de lectura con equipamientos institucionales, sociales y redes comunitarias en la zona rural y zonas urbanas</t>
  </si>
  <si>
    <t>3.1.9. Territorios lectores en la ruralidad y zonas deficitarias</t>
  </si>
  <si>
    <t>3.1.11 Biblioteca Digital de Bogotá</t>
  </si>
  <si>
    <t>3.1.12 Programa de fotalecimiento a las bibliotecas comunitarias</t>
  </si>
  <si>
    <t>3.1.13 Estrategia de bibliotecas personales para intercambio y préstamo de libros en redes locales</t>
  </si>
  <si>
    <t>3.1.14 Mediadores con gestión territorial (agentes comunitarios con influencia que faciliten llevar los servicios bibliotecarios a zonas de difícil acceso)</t>
  </si>
  <si>
    <t>3.1.15 Sistema Distrital de Bibliotecas</t>
  </si>
  <si>
    <t>3.1.16 Publicaciones de Libro al Viento</t>
  </si>
  <si>
    <t>4.1.1 Convocatorias de fomento para el fortalecimiento de los agentes del sector</t>
  </si>
  <si>
    <t>4.1.2 Fortalecimiento para editoriales independientes, emergentes y comunitarias, y librerías independientes</t>
  </si>
  <si>
    <t>4.1.3 Programa Escrituras de Bogotá</t>
  </si>
  <si>
    <t>4.1.4 Estrategias que aporten a la disminución del impacto medioambiental en el sector del libro y la lectura en Bogotá</t>
  </si>
  <si>
    <t>4.1.5 Apoyo institucional a la FILBo</t>
  </si>
  <si>
    <t>4.1.6 Circuito de programación cultural entre BibloRed y librerías</t>
  </si>
  <si>
    <t>4.1.7 Feria Nacional de Editoriales Independientes La Vuelta</t>
  </si>
  <si>
    <t>4.1.8. Participación de editoriales y librerías locales en Comités de selección de libros para Bibliotecas Públicas</t>
  </si>
  <si>
    <t>4.1.9. Estímulos para editoriales que presenten proyectos amigables con el medio ambiente</t>
  </si>
  <si>
    <t>5.1.1 Implementación del plan de trabajo con población privada de la libertad para promover encuentros con la lectura, la escritura y la oralidad, que contribuyan al crecimiento personal y desarrollo de competencias.</t>
  </si>
  <si>
    <t>5.1.2 Afiliación universal a la Red Distrital de Bibliotecas Públicas (Cada niño nace afiliado a la Red)</t>
  </si>
  <si>
    <t>5.1.3 Estrategia piloto de bibliotecas 24-7</t>
  </si>
  <si>
    <t>5.1.4 Estrategia contra la discriminación en los espacios de acceso a la cultura escrita en la ciudad</t>
  </si>
  <si>
    <t>5.1.5 Oportunidades de trabajo en las bibliotecas con enfoque diferencial</t>
  </si>
  <si>
    <t>5.1.7 Protocolo para la prevención y atención de violencias basadas en género en las bibliotecas públicas de la ciudad</t>
  </si>
  <si>
    <t>TRANSPARENCIA</t>
  </si>
  <si>
    <t>1.1.47 Sistema de información distrital Plataforma on-line, geovisor de datos abiertos de información artística territorializada implementado</t>
  </si>
  <si>
    <t xml:space="preserve"> Transparencia, Integridad y no Tolerancia con la Corrupción</t>
  </si>
  <si>
    <t>1.1.48 Sistema de información del ecosistema artístico de Bogotá implementado</t>
  </si>
  <si>
    <t>2.2.7 Protocolo para el diseño e implementación de proyectos de transformación dirigidos a promover cambios voluntarios en conocimientos, percepciones, actitudes, emociones y prácticas en favor de la transparencia, la  integridad y la no tolerancia con la corrupción que incorporen el enfoque poblacional diferencial</t>
  </si>
  <si>
    <t>2.2.8 Acompañamiento en la aplicación del protocolo para el diseño e implementación de proyectos de transformación dirigidos a promover cambios voluntarios en conocimientos, percepciones, actitudes, emociones y prácticas en favor de la transparencia, la  integridad y la no tolerancia con la corrupción</t>
  </si>
  <si>
    <t>4.1.9 Medición del Índice Cultural de Transparencia</t>
  </si>
  <si>
    <t>SERVICIO A LA CIUDADANÍA</t>
  </si>
  <si>
    <t>3.1.12  Integración del chat institucional con las redes sociales de la entidad (WhatsApp y mensajes internos de Facebook)</t>
  </si>
  <si>
    <t>Servicio a la ciudadanía</t>
  </si>
  <si>
    <t>Canal Capital</t>
  </si>
  <si>
    <t>DERECHOS HUMANOS</t>
  </si>
  <si>
    <t>2.10.1. Protocolo para la inclusión, implementación y seguimiento del enfoque de derechos humanos y culturales en los programas y estrategias de cultura, recreación y deporte</t>
  </si>
  <si>
    <t>Política Pública de Derechos Humanos</t>
  </si>
  <si>
    <t>2.10.2 Índice del ejercicio de los derechos culturales</t>
  </si>
  <si>
    <t>5.1.5 Protocolo para la gestión de estrategias de cultura ciudadana para la  transformación cultural en favor  del ejercicio de los derechos económicos, sociales, culturales y ambientales.</t>
  </si>
  <si>
    <t>ESPACIO PÚBLICO</t>
  </si>
  <si>
    <t>2.1.5 Espacio público patrimonial activado</t>
  </si>
  <si>
    <t>Espacio público</t>
  </si>
  <si>
    <t>3.1.4 Instrumentos de gestión y planeación territorial, caracterizaciones de entornos patrimoniales y conceptos técnicos y actos administrativos expedidos relacionados con el manejo, gestión, intervención y sostenibilidad del espacio público patrimonial.</t>
  </si>
  <si>
    <t>3.3.4 Acciones pedagógicas de arte y cultura en y para el espacio público.</t>
  </si>
  <si>
    <t>3.3.5 Informes de medición de factores culturales asociados al espacio público, según lineamientos de intervención de la PPDEP</t>
  </si>
  <si>
    <t>3.3.6 Intervenciones culturales y artísticas en espacio público residual, remanente y/o culata, entre otros.</t>
  </si>
  <si>
    <t>3.4.3 Implementación de la estrategia para atender a los artistas en el marco de la regulación de las actividades artísticas en el espacio público.</t>
  </si>
  <si>
    <t>EDUCACION AMBIENTAL</t>
  </si>
  <si>
    <t>2.1.12 Medición de factores culturales asociados a las prácticas proambientales</t>
  </si>
  <si>
    <t>Educación Ambiental</t>
  </si>
  <si>
    <t>2.1.13 Protocolo para la implementación de estrategias de educación ambiental para la transformación cultural, que incorpore el enfoque poblacional-diferencial y de género, dirigidos a promover cambios voluntarios en favor de prácticas proambientales.</t>
  </si>
  <si>
    <t>BIENESTAR ANIMAL</t>
  </si>
  <si>
    <t xml:space="preserve">2.3.1. Zonas responsables de Bienestar Animal para manejo de perros en parques
</t>
  </si>
  <si>
    <t>Protección y bienestar animal</t>
  </si>
  <si>
    <t>EDUCACION</t>
  </si>
  <si>
    <t>2.3.3. Laboratorios artísticos para la primera infancia dispuestos en las localidades de la ciudad, dotados y acondicionados para esta población, donde se brindarán atenciones según su momento vital con la transversalización de los enfoques de derechos, territorial, poblacional, étnico cultural, de género e interseccional.</t>
  </si>
  <si>
    <t>Educativa</t>
  </si>
  <si>
    <t>4.3.4. Jornadas de trabajo pedagógico, didáctico y lúdico relacionadas con las ciencias del espacio a desarrollarse con maestros para fortalecer sus procesos pedagógicos hacia la transformación de realidades institucionales y territoriales.</t>
  </si>
  <si>
    <t>Pendiente de dato porque en la base no estaba</t>
  </si>
  <si>
    <t>4.5.3.. Procesos de formación integral desde las artes, la cultura, el patrimonio y la ciencia en estrategias de ampliación de tiempo escolar y extraescolar para la atención a niños y niñas desde la primera infancia, jóvenes, personas adultas y mayores</t>
  </si>
  <si>
    <t>COMPETITIVIDAD Y PRODUCTIVIDAD</t>
  </si>
  <si>
    <t>3.1.3. Servicios de acompañamiento y asistencia técnica para fortalecer la vocación económica de los distritos creativos y sus áreas de influencia en la ciudad.</t>
  </si>
  <si>
    <t>Competitividad, Productividad y Desarrollo Económico</t>
  </si>
  <si>
    <t>SALUD MENTAL</t>
  </si>
  <si>
    <t>2.1.2. Eventos culturales y/o artísticos con difusión y promoción del cuidado de la salud mental y bienestar emocional.</t>
  </si>
  <si>
    <t>Salud Mental</t>
  </si>
  <si>
    <t>ECONOMIA CIRCULAR</t>
  </si>
  <si>
    <t>1.1.1. Protocolo para la gestión de estrategias de cultura ciudadana para la  transformación cultural en favor de estilos de vida sostenible</t>
  </si>
  <si>
    <t>Economía Circular</t>
  </si>
  <si>
    <t xml:space="preserve"> RURALIDAD</t>
  </si>
  <si>
    <t>1.1.1 Actividades recreativas y deportivas que promuevan la participación de las comunidades rurales del distrito capital.</t>
  </si>
  <si>
    <t>Ruralidad</t>
  </si>
  <si>
    <t>1.1.31 Identificación de manifestaciones del patrimonio cultural campesino y rural, realizada a partir de procesos participativos</t>
  </si>
  <si>
    <t>1.1.32. Identificación del patrimonio natural en las ruralidades de Bogotá</t>
  </si>
  <si>
    <t>1.1.33. Parque Arqueológico y del Patrimonio cultural de Usme</t>
  </si>
  <si>
    <t>1.1.34. Proyectos y planes de salvaguardia del patrimonio cultural inmaterial campesino y rural implementados participativamente</t>
  </si>
  <si>
    <t>1.1.36. Formación dirigida a iniciativas de organizaciones artísticas o culturales de colectivos en las localidades rurales de Bogotá.</t>
  </si>
  <si>
    <t>1.1.37. Estímulos para apoyar colectivos artísticos y culturales campesinos de las localidades rurales de Bogotá</t>
  </si>
  <si>
    <t>1.1.35. Eventos de valoración de la cultura y la memoria campesina, a través de las prácticas y circuitos de lectura, escritura y oralidad en Sumapaz, Ciudad Bolívar y Usme</t>
  </si>
  <si>
    <t>TRATA</t>
  </si>
  <si>
    <t>2.1.3. Actividades artísticas de apropiación, circulación y sensibilización desarrolladas con las victimas y las posibles víctimas de trata en la ciudad.</t>
  </si>
  <si>
    <t>Lucha de trata de personas</t>
  </si>
  <si>
    <t>P2.1.4. Actividades de recreación y deporte para personas Víctimas y posibles víctimas de trata</t>
  </si>
  <si>
    <t>P3.1.3. Espacios informativos y de prevención sobre el fenómeno de la Trata de Personas en alianza con entidades especializadas en el tema en las Bibliotecas de las localidades de Bogotá.</t>
  </si>
  <si>
    <t>ACCION COMUNAL</t>
  </si>
  <si>
    <t>1.1.2 Juntas de Acción Comunal participantes en los cursos o capacitaciones en procesos deportivos y recreativos</t>
  </si>
  <si>
    <t>de Acción Comunal</t>
  </si>
  <si>
    <t>1.3.10 Diplomado virtual de "formación en patrimonio cultural" para el fortalecimiento en herramientas de identificación del patrimonio natural y vivo, orientado a promover la participación  de las organizaciones de Acción Comunal (JAC)</t>
  </si>
  <si>
    <t>4.1.2 Jornadas de socialización con las personas afiliadas de las juntas de acción comunal sobre las líneas y programas de fomento a las cuales las juntas de acción comunal, y sus integrantes, podrán postular proyectos artísticos, culturales, patrimoniales y recreodeportivos.</t>
  </si>
  <si>
    <t>4.2.4 Organizaciones de Acción Comunal - OAC que participan de las actividades deportivas y recreativas</t>
  </si>
  <si>
    <t>COMUNICACION COMUNITARIA</t>
  </si>
  <si>
    <t>3.1.2. incentivos entregados mediante los programas de fomento para la cultura</t>
  </si>
  <si>
    <t>Comunicación Comunitaria y Alternativa</t>
  </si>
  <si>
    <t>PARTICIPACION INCIDENTE</t>
  </si>
  <si>
    <t>1.2.9 Sesiones de trabajo que promuevan acciones de diálogo ciudadano y  deliberación  para concertar la gestión del IDPC con los integrantes del Consejo Distrital de Patrimonio Cultural y de la Mesa de Consejeros y Consejeras Locales de Patrimonio Cultural.</t>
  </si>
  <si>
    <t>Participación incidente</t>
  </si>
  <si>
    <t>1.2.12 Mesas de Participación de las Artes de los Sectores Sociales y los grupos étnicos.</t>
  </si>
  <si>
    <t xml:space="preserve">1.2.14 Acciones de concertación y diálogo ciudadano
</t>
  </si>
  <si>
    <t>1.2.16 Desarrollo de las Agendas Participativas Anuales de los Consejos Distritales de las Artes</t>
  </si>
  <si>
    <t>2.2.12 Acciones de fortalecimiento institucional del IDPC orientadas a mejorar las dimensiones de participación que se miden con el Índice Institucional de Participación Ciudadana IIPC elaborado por la Veeduría</t>
  </si>
  <si>
    <t>2.2.14  Jornadas de inducción y reinducción sobre temas específicos de participación ciudadana</t>
  </si>
  <si>
    <t>2.2.20 Acciones de fortalecimiento institucional en IDARTES orientadas a mejorar las dimensiones de participación que se miden con el Índice Institucional de Participación Ciudadana IIPC elaborado por la Veeduría</t>
  </si>
  <si>
    <t>3.1.3  Estrategia de fortalecimiento a las organizaciones sociales para el fomento de las artes</t>
  </si>
  <si>
    <t>3.2.2 Fortalecimiento de las instancias de participación ciudadana de patrimonio cultural</t>
  </si>
  <si>
    <t>3.3.8 Procesos de fortalecimiento de competencias y capacidades ciudadanas para el ejercicio de la participación, diseñado y articulado</t>
  </si>
  <si>
    <t>SEGURIDAD</t>
  </si>
  <si>
    <t>1.1.8 Proceso de integración realizado entre Línea Calma y Línea 123</t>
  </si>
  <si>
    <t>Seguridad, Convivencia, Justicia y, Construcción de Paz y Reconciliación</t>
  </si>
  <si>
    <t>4.3.4. Encuentros Culturales Comunitarios que contribuyan al fortalecimiento del tejido social, la reconciliación y la paz, con enfoque diferencial-poblacional, de género y territorial</t>
  </si>
  <si>
    <t>4.1.4. Actividades de homenaje y reconocimiento a las víctimas concertadas con las Organizaciones de víctimas y con la ACDVPR incluidas en el marco del PAD víctimas</t>
  </si>
  <si>
    <t>4.3.7. Laboratorios artísticos de arte y memoria para la convivencia y la paz que aporten a procesos de reparación simbólica, construcción de memoria y promuevan escenarios de convivencia y paz, con enfoque diferencial y poblacional</t>
  </si>
  <si>
    <t>4.3.8. Formación y creación artística para apoyar Iniciativas de memoria artísticas y culturales con enfoque diferencial-poblacional y de género</t>
  </si>
  <si>
    <t>MIGRANTES</t>
  </si>
  <si>
    <t>1.1.2. Protocolo para la estandarización y ampliación de la categoría que permita el registro e identificación en los sistemas de Información de las personas migrantes internacionales beneficiados por la oferta del sector Cultura, Recreación y Deporte.</t>
  </si>
  <si>
    <t>Acogida, Inclusión y Desarrollo para las y los Nuevos Bogotanos (POBLACIÓN MIGRANTE INTERNACIONAL)</t>
  </si>
  <si>
    <t>1.1.3. Reporte periódico de personas migrantes internacionales que acceden a la oferta del sector Cultura, Recreación y Deporte.</t>
  </si>
  <si>
    <t>2.1.4 . Atención a personas  migrantes internacionales en los programas recreo-deportivos</t>
  </si>
  <si>
    <t>3. 1 4. Parques y/o escenarios administrados por el IDRD, facilitados a las organizaciones pertenecientes a la población migrante internacional a partir de las solicitudes recibidas.</t>
  </si>
  <si>
    <t>3.1.5. Actividades de sensibilización con las organizaciones de la población migrante internacional a quienes se brinde el préstamo de parques y escenarios, enfocadas en promover su uso adecuado</t>
  </si>
  <si>
    <t>SEGURIDAD ALIMENTARIA</t>
  </si>
  <si>
    <t>3.2.4. Sesiones de Actividad Física dirigidas que aporten en la disminución del sobrepeso y obesidad en la población del Distrito Capital.</t>
  </si>
  <si>
    <t>Seguridad Alimentaria y Nutricional "CONSTRUYENDO CIUDADANIA ALIMENTARIA</t>
  </si>
  <si>
    <t>Son corresponsables, lo reporta Salud</t>
  </si>
  <si>
    <t>3.2.5. Programas deportivos y de actividad física, en los ámbitos comunitario y educativo.</t>
  </si>
  <si>
    <t>PAD VICTIMAS</t>
  </si>
  <si>
    <t>Realizar el 100% de los procesos participativos y acciones de fortalecimiento socio-cultural para la transformación de espacios identificados como entornos conflictivos en los territorios priorizados</t>
  </si>
  <si>
    <t>Plan de Acción Distrital para Víctimas del Conflicto Armado</t>
  </si>
  <si>
    <t>Realizar 8 laboratorios de transformación cultural para la paz en territorios PDET y/o territorios priorizados por la estrategia de Transformaciones Rurales Integrales</t>
  </si>
  <si>
    <t>Otorgar (3) tres estímulos anuales a agentes culturales, artísticos, patrimoniales víctimas del conflicto armado, para fortalecer la reconstrucción de su tejido social, así como promover la participación de las comunidades a favor de la construcción de la paz desde los territorios.</t>
  </si>
  <si>
    <t>Implementar y fortalecer  el 100% de las acciones relacionadas con el componente cultural de los planes integrales de reparación colectiva PIRC, así como con las organizaciones de los sujetos de reparación colectiva y espacios de concertación priorizados</t>
  </si>
  <si>
    <t>Item</t>
  </si>
  <si>
    <t>Nombre de la Política Pública</t>
  </si>
  <si>
    <t xml:space="preserve"> % de Avance Promedio 2024</t>
  </si>
  <si>
    <t>Peso de la PP para el indicador</t>
  </si>
  <si>
    <t xml:space="preserve"> % de Avance Ponderado 2024 según el peso de la PP</t>
  </si>
  <si>
    <t>Consolidado Seguimiento Políticas Públicas 2024 sector CRD</t>
  </si>
  <si>
    <t>N° de Productos de la PP  con meta 2024</t>
  </si>
  <si>
    <t xml:space="preserve">N° de Productos de la PP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</si>
</sst>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 #,##0;[Red]\-&quot;$&quot;\ #,##0"/>
    <numFmt numFmtId="44" formatCode="_-&quot;$&quot;\ * #,##0.00_-;\-&quot;$&quot;\ * #,##0.00_-;_-&quot;$&quot;\ * &quot;-&quot;??_-;_-@_-"/>
    <numFmt numFmtId="164" formatCode="0.0%"/>
    <numFmt numFmtId="165" formatCode="_-&quot;$&quot;\ * #,##0_-;\-&quot;$&quot;\ * #,##0_-;_-&quot;$&quot;\ * &quot;-&quot;??_-;_-@_-"/>
    <numFmt numFmtId="166" formatCode="&quot;$&quot;\ #,##0"/>
    <numFmt numFmtId="167" formatCode="d\.m"/>
    <numFmt numFmtId="168" formatCode="d/m/yyyy"/>
    <numFmt numFmtId="169" formatCode="0.0"/>
    <numFmt numFmtId="170" formatCode="0.0000%"/>
  </numFmts>
  <fonts count="83">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0"/>
      <color rgb="FF000000"/>
      <name val="Times New Roman"/>
      <family val="1"/>
    </font>
    <font>
      <sz val="11"/>
      <color rgb="FF000000"/>
      <name val="Aptos Narrow"/>
      <family val="2"/>
      <scheme val="minor"/>
    </font>
    <font>
      <sz val="10"/>
      <color rgb="FF000000"/>
      <name val="Arial Narrow"/>
      <family val="2"/>
    </font>
    <font>
      <b/>
      <sz val="10"/>
      <name val="Arial Narrow"/>
      <family val="2"/>
    </font>
    <font>
      <sz val="10"/>
      <name val="Arial Narrow"/>
      <family val="2"/>
    </font>
    <font>
      <sz val="9"/>
      <color indexed="81"/>
      <name val="Tahoma"/>
      <family val="2"/>
    </font>
    <font>
      <sz val="10"/>
      <color rgb="FF000000"/>
      <name val="Aptos Narrow"/>
      <family val="2"/>
      <scheme val="minor"/>
    </font>
    <font>
      <u/>
      <sz val="11"/>
      <color theme="10"/>
      <name val="Aptos Narrow"/>
      <family val="2"/>
      <scheme val="minor"/>
    </font>
    <font>
      <sz val="10"/>
      <name val="Arial"/>
      <family val="2"/>
    </font>
    <font>
      <b/>
      <sz val="24"/>
      <color theme="1"/>
      <name val="Aptos Narrow"/>
      <family val="2"/>
      <scheme val="minor"/>
    </font>
    <font>
      <b/>
      <sz val="30"/>
      <color rgb="FF0B5394"/>
      <name val="Roboto"/>
    </font>
    <font>
      <b/>
      <sz val="20"/>
      <color rgb="FF0B5394"/>
      <name val="Roboto"/>
    </font>
    <font>
      <sz val="10"/>
      <color theme="1"/>
      <name val="Arial"/>
      <family val="2"/>
    </font>
    <font>
      <b/>
      <sz val="11"/>
      <color rgb="FF434343"/>
      <name val="Poppins"/>
    </font>
    <font>
      <sz val="11"/>
      <color rgb="FF434343"/>
      <name val="Poppins"/>
    </font>
    <font>
      <sz val="10"/>
      <color theme="1"/>
      <name val="Poppins"/>
    </font>
    <font>
      <b/>
      <sz val="9"/>
      <color rgb="FF000000"/>
      <name val="Roboto"/>
    </font>
    <font>
      <b/>
      <sz val="8"/>
      <color rgb="FF000000"/>
      <name val="Roboto"/>
    </font>
    <font>
      <b/>
      <sz val="11"/>
      <color rgb="FF000000"/>
      <name val="Roboto"/>
    </font>
    <font>
      <sz val="10"/>
      <color rgb="FF434343"/>
      <name val="Roboto"/>
    </font>
    <font>
      <b/>
      <sz val="10"/>
      <color rgb="FF434343"/>
      <name val="Roboto"/>
    </font>
    <font>
      <sz val="10"/>
      <color theme="1"/>
      <name val="Roboto"/>
    </font>
    <font>
      <sz val="10"/>
      <color rgb="FFFFC000"/>
      <name val="Roboto"/>
    </font>
    <font>
      <b/>
      <i/>
      <sz val="10"/>
      <color rgb="FF434343"/>
      <name val="Roboto"/>
    </font>
    <font>
      <u/>
      <sz val="10"/>
      <color rgb="FF434343"/>
      <name val="Roboto"/>
    </font>
    <font>
      <sz val="10"/>
      <color rgb="FF595959"/>
      <name val="Roboto"/>
    </font>
    <font>
      <sz val="10"/>
      <color theme="8"/>
      <name val="Roboto"/>
    </font>
    <font>
      <b/>
      <sz val="10"/>
      <color theme="1"/>
      <name val="Roboto"/>
    </font>
    <font>
      <sz val="10"/>
      <color theme="5"/>
      <name val="Roboto"/>
    </font>
    <font>
      <sz val="10"/>
      <color rgb="FFFF0000"/>
      <name val="Roboto"/>
    </font>
    <font>
      <sz val="11"/>
      <color rgb="FF434343"/>
      <name val="Roboto"/>
    </font>
    <font>
      <sz val="10"/>
      <color rgb="FF000000"/>
      <name val="Arial"/>
      <family val="2"/>
    </font>
    <font>
      <b/>
      <sz val="10"/>
      <color rgb="FF000000"/>
      <name val="Calibri"/>
      <family val="2"/>
    </font>
    <font>
      <sz val="10"/>
      <color theme="1"/>
      <name val="Calibri"/>
      <family val="2"/>
    </font>
    <font>
      <sz val="10"/>
      <color rgb="FF000000"/>
      <name val="Calibri"/>
      <family val="2"/>
    </font>
    <font>
      <sz val="10"/>
      <name val="Arial"/>
      <family val="2"/>
      <charset val="1"/>
    </font>
    <font>
      <b/>
      <sz val="12"/>
      <color theme="1"/>
      <name val="Aptos Narrow"/>
      <family val="2"/>
      <scheme val="minor"/>
    </font>
    <font>
      <sz val="8"/>
      <name val="Aptos Narrow"/>
      <family val="2"/>
      <scheme val="minor"/>
    </font>
    <font>
      <b/>
      <sz val="8"/>
      <color rgb="FF666666"/>
      <name val="Roboto"/>
    </font>
    <font>
      <b/>
      <sz val="20"/>
      <name val="Roboto"/>
    </font>
    <font>
      <u/>
      <sz val="10"/>
      <color theme="10"/>
      <name val="Arial"/>
      <family val="2"/>
    </font>
    <font>
      <sz val="10"/>
      <color rgb="FF000000"/>
      <name val="Roboto"/>
    </font>
    <font>
      <b/>
      <sz val="10"/>
      <color rgb="FF000000"/>
      <name val="Aptos Narrow"/>
      <family val="2"/>
      <scheme val="minor"/>
    </font>
    <font>
      <sz val="10"/>
      <color theme="1"/>
      <name val="Aptos Narrow"/>
      <family val="2"/>
      <scheme val="minor"/>
    </font>
    <font>
      <b/>
      <sz val="11"/>
      <color rgb="FF000000"/>
      <name val="Aptos Narrow"/>
      <family val="2"/>
      <scheme val="minor"/>
    </font>
    <font>
      <sz val="11"/>
      <name val="Arial"/>
      <family val="2"/>
    </font>
    <font>
      <b/>
      <sz val="16"/>
      <name val="Arial"/>
      <family val="2"/>
    </font>
    <font>
      <b/>
      <sz val="11"/>
      <color theme="0"/>
      <name val="Arial"/>
      <family val="2"/>
    </font>
    <font>
      <b/>
      <sz val="10"/>
      <color rgb="FF000000"/>
      <name val="Arial"/>
      <family val="2"/>
    </font>
    <font>
      <sz val="11"/>
      <color rgb="FF000000"/>
      <name val="Aptos Narrow"/>
      <family val="2"/>
    </font>
    <font>
      <b/>
      <sz val="10"/>
      <color rgb="FF000000"/>
      <name val="Aptos Narrow"/>
      <family val="2"/>
    </font>
    <font>
      <b/>
      <sz val="10"/>
      <color rgb="FF00000A"/>
      <name val="Arial"/>
      <family val="2"/>
    </font>
    <font>
      <sz val="10"/>
      <color rgb="FF00000A"/>
      <name val="Arial"/>
      <family val="2"/>
    </font>
    <font>
      <b/>
      <sz val="20"/>
      <color theme="1"/>
      <name val="Aptos Narrow"/>
      <family val="2"/>
      <scheme val="minor"/>
    </font>
    <font>
      <b/>
      <sz val="11"/>
      <color theme="1"/>
      <name val="Calibri"/>
      <family val="2"/>
    </font>
    <font>
      <b/>
      <sz val="8"/>
      <color theme="1"/>
      <name val="Arial"/>
      <family val="2"/>
    </font>
    <font>
      <b/>
      <sz val="16"/>
      <color theme="1"/>
      <name val="Arial"/>
      <family val="2"/>
    </font>
    <font>
      <sz val="11"/>
      <name val="Calibri"/>
      <family val="2"/>
    </font>
    <font>
      <b/>
      <sz val="16"/>
      <color theme="1"/>
      <name val="Calibri"/>
      <family val="2"/>
    </font>
    <font>
      <sz val="11"/>
      <color theme="1"/>
      <name val="Calibri"/>
      <family val="2"/>
    </font>
    <font>
      <b/>
      <sz val="11"/>
      <color rgb="FFFFFFFF"/>
      <name val="Calibri"/>
      <family val="2"/>
    </font>
    <font>
      <b/>
      <sz val="10"/>
      <color theme="1"/>
      <name val="Calibri"/>
      <family val="2"/>
    </font>
    <font>
      <sz val="11"/>
      <color rgb="FFFFFFFF"/>
      <name val="Calibri"/>
      <family val="2"/>
    </font>
    <font>
      <sz val="11"/>
      <color rgb="FF000000"/>
      <name val="Calibri"/>
      <family val="2"/>
    </font>
    <font>
      <sz val="9"/>
      <color theme="1"/>
      <name val="Arial"/>
      <family val="2"/>
    </font>
    <font>
      <sz val="11"/>
      <color theme="1"/>
      <name val="Arial Narrow"/>
      <family val="2"/>
    </font>
    <font>
      <sz val="11"/>
      <color theme="1"/>
      <name val="&quot;Ȫrial Narrow\&quot;&quot;"/>
    </font>
    <font>
      <b/>
      <sz val="11"/>
      <color theme="0"/>
      <name val="Calibri"/>
      <family val="2"/>
    </font>
    <font>
      <sz val="11"/>
      <color rgb="FF000000"/>
      <name val="Arial Narrow"/>
      <family val="2"/>
    </font>
    <font>
      <sz val="11"/>
      <color rgb="FF000000"/>
      <name val="&quot;\&quot;ȫrial narrow\\\&quot;\&quot;&quot;"/>
    </font>
    <font>
      <sz val="12"/>
      <color theme="1"/>
      <name val="Arial Narrow"/>
      <family val="2"/>
    </font>
    <font>
      <b/>
      <i/>
      <sz val="11"/>
      <color rgb="FFFFFFFF"/>
      <name val="Calibri"/>
      <family val="2"/>
    </font>
    <font>
      <sz val="11"/>
      <color rgb="FF000000"/>
      <name val="&quot;Aptos Narrow&quot;"/>
    </font>
    <font>
      <sz val="11"/>
      <color rgb="FF000000"/>
      <name val="Arial"/>
      <family val="2"/>
    </font>
    <font>
      <b/>
      <sz val="13"/>
      <color theme="1"/>
      <name val="Calibri"/>
      <family val="2"/>
    </font>
    <font>
      <i/>
      <sz val="11"/>
      <color theme="1"/>
      <name val="Calibri"/>
      <family val="2"/>
    </font>
    <font>
      <b/>
      <i/>
      <sz val="12"/>
      <color rgb="FFFFFFFF"/>
      <name val="Calibri"/>
      <family val="2"/>
    </font>
    <font>
      <b/>
      <u/>
      <sz val="16"/>
      <color theme="10"/>
      <name val="Aptos Narrow"/>
      <family val="2"/>
      <scheme val="minor"/>
    </font>
    <font>
      <b/>
      <sz val="16"/>
      <name val="Aptos Narrow"/>
      <family val="2"/>
      <scheme val="minor"/>
    </font>
  </fonts>
  <fills count="41">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BEC9D1"/>
      </patternFill>
    </fill>
    <fill>
      <patternFill patternType="solid">
        <fgColor rgb="FF800080"/>
        <bgColor indexed="64"/>
      </patternFill>
    </fill>
    <fill>
      <patternFill patternType="solid">
        <fgColor theme="9"/>
        <bgColor indexed="64"/>
      </patternFill>
    </fill>
    <fill>
      <patternFill patternType="solid">
        <fgColor theme="8" tint="0.39997558519241921"/>
        <bgColor indexed="64"/>
      </patternFill>
    </fill>
    <fill>
      <patternFill patternType="solid">
        <fgColor rgb="FFFFFFFF"/>
        <bgColor rgb="FFFFFFFF"/>
      </patternFill>
    </fill>
    <fill>
      <patternFill patternType="solid">
        <fgColor rgb="FFEFEFEF"/>
        <bgColor rgb="FFEFEFEF"/>
      </patternFill>
    </fill>
    <fill>
      <patternFill patternType="solid">
        <fgColor rgb="FFF2F2F2"/>
        <bgColor rgb="FFF2F2F2"/>
      </patternFill>
    </fill>
    <fill>
      <patternFill patternType="solid">
        <fgColor rgb="FFCCCCCC"/>
        <bgColor rgb="FFCCCCCC"/>
      </patternFill>
    </fill>
    <fill>
      <patternFill patternType="solid">
        <fgColor rgb="FFF3F3F3"/>
        <bgColor rgb="FFF3F3F3"/>
      </patternFill>
    </fill>
    <fill>
      <patternFill patternType="solid">
        <fgColor theme="0"/>
        <bgColor rgb="FFFFFF00"/>
      </patternFill>
    </fill>
    <fill>
      <patternFill patternType="solid">
        <fgColor theme="0"/>
        <bgColor rgb="FFF1CEEE"/>
      </patternFill>
    </fill>
    <fill>
      <patternFill patternType="solid">
        <fgColor theme="0"/>
        <bgColor indexed="64"/>
      </patternFill>
    </fill>
    <fill>
      <patternFill patternType="solid">
        <fgColor theme="0"/>
        <bgColor theme="0"/>
      </patternFill>
    </fill>
    <fill>
      <patternFill patternType="solid">
        <fgColor rgb="FFFFFF00"/>
        <bgColor rgb="FFFFFF00"/>
      </patternFill>
    </fill>
    <fill>
      <patternFill patternType="solid">
        <fgColor rgb="FFF1CEEE"/>
        <bgColor rgb="FFF1CEEE"/>
      </patternFill>
    </fill>
    <fill>
      <patternFill patternType="solid">
        <fgColor rgb="FFEDEDED"/>
        <bgColor indexed="64"/>
      </patternFill>
    </fill>
    <fill>
      <patternFill patternType="solid">
        <fgColor rgb="FFFFFFFF"/>
        <bgColor indexed="64"/>
      </patternFill>
    </fill>
    <fill>
      <patternFill patternType="solid">
        <fgColor theme="9" tint="0.79998168889431442"/>
        <bgColor rgb="FFF3F3F3"/>
      </patternFill>
    </fill>
    <fill>
      <patternFill patternType="solid">
        <fgColor rgb="FFEAD1DC"/>
        <bgColor rgb="FFEAD1DC"/>
      </patternFill>
    </fill>
    <fill>
      <patternFill patternType="solid">
        <fgColor theme="9" tint="0.79998168889431442"/>
        <bgColor indexed="64"/>
      </patternFill>
    </fill>
    <fill>
      <patternFill patternType="solid">
        <fgColor theme="2"/>
        <bgColor rgb="FFEAD1DC"/>
      </patternFill>
    </fill>
    <fill>
      <patternFill patternType="solid">
        <fgColor theme="2"/>
        <bgColor indexed="64"/>
      </patternFill>
    </fill>
    <fill>
      <patternFill patternType="solid">
        <fgColor rgb="FF92D050"/>
        <bgColor indexed="64"/>
      </patternFill>
    </fill>
    <fill>
      <patternFill patternType="solid">
        <fgColor rgb="FFCC00CC"/>
        <bgColor indexed="64"/>
      </patternFill>
    </fill>
    <fill>
      <patternFill patternType="solid">
        <fgColor rgb="FFE8E8E8"/>
        <bgColor indexed="64"/>
      </patternFill>
    </fill>
    <fill>
      <patternFill patternType="solid">
        <fgColor rgb="FFF2F2F2"/>
        <bgColor indexed="64"/>
      </patternFill>
    </fill>
    <fill>
      <patternFill patternType="solid">
        <fgColor rgb="FF00B050"/>
        <bgColor indexed="64"/>
      </patternFill>
    </fill>
    <fill>
      <patternFill patternType="solid">
        <fgColor theme="4"/>
        <bgColor theme="4"/>
      </patternFill>
    </fill>
    <fill>
      <patternFill patternType="solid">
        <fgColor rgb="FFF4B083"/>
        <bgColor rgb="FFF4B083"/>
      </patternFill>
    </fill>
    <fill>
      <patternFill patternType="solid">
        <fgColor theme="9"/>
        <bgColor theme="9"/>
      </patternFill>
    </fill>
    <fill>
      <patternFill patternType="solid">
        <fgColor rgb="FFFFCE33"/>
        <bgColor rgb="FFFFCE33"/>
      </patternFill>
    </fill>
    <fill>
      <patternFill patternType="solid">
        <fgColor rgb="FFF7CAAC"/>
        <bgColor rgb="FFF7CAAC"/>
      </patternFill>
    </fill>
    <fill>
      <patternFill patternType="solid">
        <fgColor theme="5"/>
        <bgColor theme="5"/>
      </patternFill>
    </fill>
    <fill>
      <patternFill patternType="solid">
        <fgColor rgb="FFC5E0B3"/>
        <bgColor rgb="FFC5E0B3"/>
      </patternFill>
    </fill>
    <fill>
      <patternFill patternType="solid">
        <fgColor rgb="FF9900FF"/>
        <bgColor rgb="FF9900FF"/>
      </patternFill>
    </fill>
    <fill>
      <patternFill patternType="solid">
        <fgColor rgb="FFD58DFD"/>
        <bgColor rgb="FFD58DFD"/>
      </patternFill>
    </fill>
    <fill>
      <patternFill patternType="solid">
        <fgColor theme="1"/>
        <bgColor theme="1"/>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BFBFBF"/>
      </top>
      <bottom/>
      <diagonal/>
    </border>
    <border>
      <left style="dotted">
        <color rgb="FF000000"/>
      </left>
      <right style="dotted">
        <color rgb="FF000000"/>
      </right>
      <top/>
      <bottom/>
      <diagonal/>
    </border>
    <border>
      <left/>
      <right/>
      <top/>
      <bottom style="thin">
        <color rgb="FFCCCCCC"/>
      </bottom>
      <diagonal/>
    </border>
    <border>
      <left/>
      <right/>
      <top/>
      <bottom style="thin">
        <color rgb="FFB7B7B7"/>
      </bottom>
      <diagonal/>
    </border>
    <border>
      <left/>
      <right style="dotted">
        <color rgb="FF7F7F7F"/>
      </right>
      <top/>
      <bottom style="thin">
        <color rgb="FF7F7F7F"/>
      </bottom>
      <diagonal/>
    </border>
    <border>
      <left/>
      <right style="dotted">
        <color rgb="FF7F7F7F"/>
      </right>
      <top/>
      <bottom style="thin">
        <color rgb="FFB7B7B7"/>
      </bottom>
      <diagonal/>
    </border>
    <border>
      <left/>
      <right/>
      <top style="thin">
        <color rgb="FFB7B7B7"/>
      </top>
      <bottom style="double">
        <color rgb="FF7F7F7F"/>
      </bottom>
      <diagonal/>
    </border>
    <border>
      <left/>
      <right style="dotted">
        <color rgb="FF7F7F7F"/>
      </right>
      <top/>
      <bottom/>
      <diagonal/>
    </border>
    <border>
      <left/>
      <right style="dotted">
        <color rgb="FF7F7F7F"/>
      </right>
      <top style="double">
        <color rgb="FF7F7F7F"/>
      </top>
      <bottom style="thin">
        <color rgb="FF7F7F7F"/>
      </bottom>
      <diagonal/>
    </border>
    <border>
      <left/>
      <right style="dotted">
        <color rgb="FF7F7F7F"/>
      </right>
      <top style="double">
        <color rgb="FF7F7F7F"/>
      </top>
      <bottom style="double">
        <color rgb="FF7F7F7F"/>
      </bottom>
      <diagonal/>
    </border>
    <border>
      <left/>
      <right/>
      <top/>
      <bottom style="thin">
        <color rgb="FF7F7F7F"/>
      </bottom>
      <diagonal/>
    </border>
    <border>
      <left/>
      <right style="dotted">
        <color rgb="FF7F7F7F"/>
      </right>
      <top/>
      <bottom style="double">
        <color rgb="FF000000"/>
      </bottom>
      <diagonal/>
    </border>
    <border>
      <left/>
      <right/>
      <top style="double">
        <color rgb="FF7F7F7F"/>
      </top>
      <bottom style="double">
        <color rgb="FF000000"/>
      </bottom>
      <diagonal/>
    </border>
    <border>
      <left/>
      <right/>
      <top style="double">
        <color rgb="FF7F7F7F"/>
      </top>
      <bottom style="thin">
        <color rgb="FF7F7F7F"/>
      </bottom>
      <diagonal/>
    </border>
    <border>
      <left/>
      <right/>
      <top style="double">
        <color rgb="FF7F7F7F"/>
      </top>
      <bottom style="double">
        <color rgb="FF7F7F7F"/>
      </bottom>
      <diagonal/>
    </border>
    <border>
      <left/>
      <right style="dotted">
        <color rgb="FF7F7F7F"/>
      </right>
      <top style="thin">
        <color rgb="FFB7B7B7"/>
      </top>
      <bottom style="double">
        <color rgb="FF7F7F7F"/>
      </bottom>
      <diagonal/>
    </border>
    <border>
      <left/>
      <right/>
      <top style="thin">
        <color rgb="FFB7B7B7"/>
      </top>
      <bottom style="thin">
        <color rgb="FFB7B7B7"/>
      </bottom>
      <diagonal/>
    </border>
    <border>
      <left/>
      <right style="dotted">
        <color rgb="FF7F7F7F"/>
      </right>
      <top/>
      <bottom style="double">
        <color rgb="FF7F7F7F"/>
      </bottom>
      <diagonal/>
    </border>
    <border>
      <left/>
      <right style="dotted">
        <color rgb="FF7F7F7F"/>
      </right>
      <top style="thin">
        <color rgb="FFCCCCCC"/>
      </top>
      <bottom style="double">
        <color rgb="FF7F7F7F"/>
      </bottom>
      <diagonal/>
    </border>
    <border>
      <left/>
      <right/>
      <top style="thin">
        <color rgb="FFCCCCCC"/>
      </top>
      <bottom style="double">
        <color rgb="FFBFBFBF"/>
      </bottom>
      <diagonal/>
    </border>
    <border>
      <left/>
      <right style="dotted">
        <color rgb="FF7F7F7F"/>
      </right>
      <top style="double">
        <color rgb="FF7F7F7F"/>
      </top>
      <bottom style="thin">
        <color rgb="FFB7B7B7"/>
      </bottom>
      <diagonal/>
    </border>
    <border>
      <left/>
      <right/>
      <top style="double">
        <color rgb="FF7F7F7F"/>
      </top>
      <bottom style="thin">
        <color rgb="FFCCCCCC"/>
      </bottom>
      <diagonal/>
    </border>
    <border>
      <left/>
      <right style="dotted">
        <color rgb="FF7F7F7F"/>
      </right>
      <top/>
      <bottom style="double">
        <color rgb="FFBFBFBF"/>
      </bottom>
      <diagonal/>
    </border>
    <border>
      <left/>
      <right/>
      <top style="double">
        <color rgb="FF7F7F7F"/>
      </top>
      <bottom style="thin">
        <color rgb="FFB7B7B7"/>
      </bottom>
      <diagonal/>
    </border>
    <border>
      <left/>
      <right/>
      <top/>
      <bottom style="double">
        <color rgb="FF7F7F7F"/>
      </bottom>
      <diagonal/>
    </border>
    <border>
      <left/>
      <right/>
      <top style="thin">
        <color rgb="FFCCCCCC"/>
      </top>
      <bottom style="double">
        <color rgb="FF000000"/>
      </bottom>
      <diagonal/>
    </border>
    <border>
      <left/>
      <right style="dotted">
        <color rgb="FF7F7F7F"/>
      </right>
      <top style="thin">
        <color rgb="FFB7B7B7"/>
      </top>
      <bottom style="double">
        <color rgb="FF000000"/>
      </bottom>
      <diagonal/>
    </border>
    <border>
      <left/>
      <right/>
      <top style="thin">
        <color rgb="FFB7B7B7"/>
      </top>
      <bottom style="double">
        <color rgb="FF000000"/>
      </bottom>
      <diagonal/>
    </border>
    <border>
      <left/>
      <right style="dotted">
        <color rgb="FF7F7F7F"/>
      </right>
      <top style="double">
        <color rgb="FF000000"/>
      </top>
      <bottom style="double">
        <color rgb="FF000000"/>
      </bottom>
      <diagonal/>
    </border>
    <border>
      <left/>
      <right/>
      <top style="double">
        <color rgb="FF000000"/>
      </top>
      <bottom style="double">
        <color rgb="FF000000"/>
      </bottom>
      <diagonal/>
    </border>
    <border>
      <left/>
      <right style="dotted">
        <color rgb="FF7F7F7F"/>
      </right>
      <top style="thin">
        <color rgb="FFB7B7B7"/>
      </top>
      <bottom style="thin">
        <color rgb="FFBFBFBF"/>
      </bottom>
      <diagonal/>
    </border>
    <border>
      <left/>
      <right/>
      <top style="thin">
        <color rgb="FFB7B7B7"/>
      </top>
      <bottom style="thin">
        <color rgb="FFBFBFBF"/>
      </bottom>
      <diagonal/>
    </border>
    <border>
      <left/>
      <right/>
      <top style="thin">
        <color rgb="FF999999"/>
      </top>
      <bottom style="thin">
        <color rgb="FFB7B7B7"/>
      </bottom>
      <diagonal/>
    </border>
    <border>
      <left/>
      <right style="dotted">
        <color rgb="FF7F7F7F"/>
      </right>
      <top style="thin">
        <color rgb="FFCCCCCC"/>
      </top>
      <bottom style="double">
        <color rgb="FF000000"/>
      </bottom>
      <diagonal/>
    </border>
    <border>
      <left/>
      <right/>
      <top/>
      <bottom style="double">
        <color rgb="FF000000"/>
      </bottom>
      <diagonal/>
    </border>
    <border>
      <left/>
      <right/>
      <top/>
      <bottom style="thin">
        <color rgb="FF999999"/>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thin">
        <color rgb="FFD9D9D9"/>
      </top>
      <bottom/>
      <diagonal/>
    </border>
    <border>
      <left/>
      <right/>
      <top style="thin">
        <color rgb="FFD9D9D9"/>
      </top>
      <bottom style="thin">
        <color rgb="FFD9D9D9"/>
      </bottom>
      <diagonal/>
    </border>
    <border>
      <left/>
      <right/>
      <top style="thin">
        <color rgb="FFD9D9D9"/>
      </top>
      <bottom style="thin">
        <color rgb="FFBFBFBF"/>
      </bottom>
      <diagonal/>
    </border>
    <border>
      <left style="dotted">
        <color rgb="FF000000"/>
      </left>
      <right style="dotted">
        <color rgb="FF000000"/>
      </right>
      <top style="thin">
        <color rgb="FFA5A5A5"/>
      </top>
      <bottom/>
      <diagonal/>
    </border>
    <border>
      <left style="dotted">
        <color rgb="FF000000"/>
      </left>
      <right/>
      <top style="thin">
        <color rgb="FFBFBFBF"/>
      </top>
      <bottom/>
      <diagonal/>
    </border>
    <border>
      <left style="dotted">
        <color rgb="FF000000"/>
      </left>
      <right/>
      <top/>
      <bottom/>
      <diagonal/>
    </border>
    <border>
      <left style="dotted">
        <color rgb="FF7F7F7F"/>
      </left>
      <right style="dotted">
        <color rgb="FFBFBFBF"/>
      </right>
      <top/>
      <bottom style="thin">
        <color rgb="FFB7B7B7"/>
      </bottom>
      <diagonal/>
    </border>
    <border>
      <left style="dotted">
        <color rgb="FF7F7F7F"/>
      </left>
      <right style="dotted">
        <color rgb="FF7F7F7F"/>
      </right>
      <top/>
      <bottom style="thin">
        <color rgb="FFB7B7B7"/>
      </bottom>
      <diagonal/>
    </border>
    <border>
      <left/>
      <right/>
      <top/>
      <bottom style="double">
        <color rgb="FFBFBFBF"/>
      </bottom>
      <diagonal/>
    </border>
    <border>
      <left style="dotted">
        <color rgb="FF7F7F7F"/>
      </left>
      <right style="dotted">
        <color rgb="FF7F7F7F"/>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s>
  <cellStyleXfs count="11">
    <xf numFmtId="0" fontId="0" fillId="0" borderId="0"/>
    <xf numFmtId="44" fontId="1" fillId="0" borderId="0" applyFont="0" applyFill="0" applyBorder="0" applyAlignment="0" applyProtection="0"/>
    <xf numFmtId="0" fontId="4" fillId="0" borderId="0"/>
    <xf numFmtId="9" fontId="4" fillId="0" borderId="0" applyFont="0" applyFill="0" applyBorder="0" applyAlignment="0" applyProtection="0"/>
    <xf numFmtId="0" fontId="5" fillId="0" borderId="0"/>
    <xf numFmtId="0" fontId="10" fillId="0" borderId="0"/>
    <xf numFmtId="0" fontId="11"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39" fillId="0" borderId="0"/>
  </cellStyleXfs>
  <cellXfs count="509">
    <xf numFmtId="0" fontId="0" fillId="0" borderId="0" xfId="0"/>
    <xf numFmtId="0" fontId="8" fillId="0" borderId="1" xfId="2" applyFont="1" applyBorder="1" applyAlignment="1">
      <alignment horizontal="left" vertical="center" wrapText="1"/>
    </xf>
    <xf numFmtId="0" fontId="6" fillId="0" borderId="0" xfId="2" applyFont="1" applyAlignment="1">
      <alignment horizontal="left" vertical="top"/>
    </xf>
    <xf numFmtId="0" fontId="7" fillId="0" borderId="1" xfId="2" applyFont="1" applyBorder="1" applyAlignment="1">
      <alignment vertical="center" wrapText="1"/>
    </xf>
    <xf numFmtId="0" fontId="7" fillId="0" borderId="13" xfId="2" applyFont="1" applyBorder="1" applyAlignment="1">
      <alignment horizontal="center" vertical="center" wrapText="1"/>
    </xf>
    <xf numFmtId="0" fontId="7" fillId="0" borderId="16" xfId="2" applyFont="1" applyBorder="1" applyAlignment="1">
      <alignment horizontal="center" vertical="center" wrapText="1"/>
    </xf>
    <xf numFmtId="1" fontId="6" fillId="0" borderId="13" xfId="2" applyNumberFormat="1" applyFont="1" applyBorder="1" applyAlignment="1">
      <alignment horizontal="center" vertical="center" shrinkToFit="1"/>
    </xf>
    <xf numFmtId="0" fontId="8" fillId="0" borderId="13" xfId="2" applyFont="1" applyBorder="1" applyAlignment="1">
      <alignment horizontal="center" vertical="center" wrapText="1"/>
    </xf>
    <xf numFmtId="164" fontId="6" fillId="0" borderId="0" xfId="2" applyNumberFormat="1" applyFont="1" applyAlignment="1">
      <alignment horizontal="left" vertical="top"/>
    </xf>
    <xf numFmtId="0" fontId="7" fillId="0" borderId="14" xfId="2" applyFont="1" applyBorder="1" applyAlignment="1">
      <alignment horizontal="center" vertical="center" wrapText="1"/>
    </xf>
    <xf numFmtId="0" fontId="3" fillId="0" borderId="1" xfId="0" applyFont="1" applyBorder="1" applyAlignment="1">
      <alignment horizontal="center" vertical="center"/>
    </xf>
    <xf numFmtId="165" fontId="8" fillId="0" borderId="1" xfId="7" applyNumberFormat="1" applyFont="1" applyFill="1" applyBorder="1" applyAlignment="1">
      <alignment horizontal="center" vertical="center" wrapText="1"/>
    </xf>
    <xf numFmtId="0" fontId="7" fillId="6" borderId="1" xfId="2" applyFont="1" applyFill="1" applyBorder="1" applyAlignment="1">
      <alignment vertical="center" wrapText="1"/>
    </xf>
    <xf numFmtId="0" fontId="7" fillId="2" borderId="1" xfId="2" applyFont="1" applyFill="1" applyBorder="1" applyAlignment="1">
      <alignment vertical="center" wrapText="1"/>
    </xf>
    <xf numFmtId="0" fontId="7" fillId="3" borderId="1" xfId="2" applyFont="1" applyFill="1" applyBorder="1" applyAlignment="1">
      <alignment vertical="center" wrapText="1"/>
    </xf>
    <xf numFmtId="1" fontId="8" fillId="0" borderId="1" xfId="3" applyNumberFormat="1" applyFont="1" applyFill="1" applyBorder="1" applyAlignment="1">
      <alignment horizontal="center" vertical="center" wrapText="1"/>
    </xf>
    <xf numFmtId="166" fontId="8" fillId="0" borderId="1" xfId="3" applyNumberFormat="1" applyFont="1" applyFill="1" applyBorder="1" applyAlignment="1">
      <alignment horizontal="center" vertical="center" wrapText="1"/>
    </xf>
    <xf numFmtId="9" fontId="0" fillId="0" borderId="0" xfId="8" applyFont="1" applyBorder="1" applyAlignment="1">
      <alignment horizontal="center" vertical="center" wrapText="1"/>
    </xf>
    <xf numFmtId="3" fontId="6" fillId="0" borderId="0" xfId="2" applyNumberFormat="1" applyFont="1" applyAlignment="1">
      <alignment horizontal="left" vertical="top"/>
    </xf>
    <xf numFmtId="9" fontId="8" fillId="0" borderId="1" xfId="3" applyFont="1" applyFill="1" applyBorder="1" applyAlignment="1">
      <alignment horizontal="center" vertical="center" wrapText="1"/>
    </xf>
    <xf numFmtId="164" fontId="8" fillId="0" borderId="1" xfId="3"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9" fontId="0" fillId="0" borderId="1" xfId="8" applyFont="1" applyFill="1" applyBorder="1" applyAlignment="1">
      <alignment horizontal="center" vertical="center" wrapText="1"/>
    </xf>
    <xf numFmtId="9"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10" fontId="0" fillId="0" borderId="1" xfId="0" applyNumberFormat="1" applyBorder="1" applyAlignment="1">
      <alignment horizontal="center" vertical="center" wrapText="1"/>
    </xf>
    <xf numFmtId="0" fontId="16" fillId="0" borderId="0" xfId="5" applyFont="1"/>
    <xf numFmtId="0" fontId="10" fillId="0" borderId="0" xfId="5"/>
    <xf numFmtId="0" fontId="17" fillId="0" borderId="0" xfId="5" applyFont="1" applyAlignment="1">
      <alignment horizontal="left" vertical="center"/>
    </xf>
    <xf numFmtId="0" fontId="18" fillId="8" borderId="0" xfId="5" applyFont="1" applyFill="1" applyAlignment="1">
      <alignment vertical="center"/>
    </xf>
    <xf numFmtId="0" fontId="18" fillId="8" borderId="0" xfId="5" applyFont="1" applyFill="1" applyAlignment="1">
      <alignment horizontal="center" vertical="center"/>
    </xf>
    <xf numFmtId="0" fontId="19" fillId="0" borderId="0" xfId="5" applyFont="1" applyAlignment="1">
      <alignment vertical="center"/>
    </xf>
    <xf numFmtId="0" fontId="21" fillId="10" borderId="22" xfId="5" applyFont="1" applyFill="1" applyBorder="1" applyAlignment="1">
      <alignment horizontal="center" vertical="center" wrapText="1"/>
    </xf>
    <xf numFmtId="0" fontId="21" fillId="10" borderId="23" xfId="5" applyFont="1" applyFill="1" applyBorder="1" applyAlignment="1">
      <alignment horizontal="center" vertical="center" wrapText="1"/>
    </xf>
    <xf numFmtId="0" fontId="22" fillId="11" borderId="23" xfId="5" applyFont="1" applyFill="1" applyBorder="1" applyAlignment="1">
      <alignment horizontal="left" vertical="center" wrapText="1"/>
    </xf>
    <xf numFmtId="0" fontId="22" fillId="11" borderId="23" xfId="5" applyFont="1" applyFill="1" applyBorder="1" applyAlignment="1">
      <alignment vertical="center"/>
    </xf>
    <xf numFmtId="0" fontId="22" fillId="11" borderId="23" xfId="5" applyFont="1" applyFill="1" applyBorder="1" applyAlignment="1">
      <alignment vertical="center" wrapText="1"/>
    </xf>
    <xf numFmtId="9" fontId="22" fillId="11" borderId="23" xfId="5" applyNumberFormat="1" applyFont="1" applyFill="1" applyBorder="1" applyAlignment="1">
      <alignment horizontal="center" vertical="center" wrapText="1"/>
    </xf>
    <xf numFmtId="0" fontId="22" fillId="11" borderId="23" xfId="5" applyFont="1" applyFill="1" applyBorder="1" applyAlignment="1">
      <alignment horizontal="center" vertical="center" wrapText="1"/>
    </xf>
    <xf numFmtId="167" fontId="23" fillId="12" borderId="24" xfId="5" applyNumberFormat="1" applyFont="1" applyFill="1" applyBorder="1" applyAlignment="1">
      <alignment horizontal="left" vertical="center" wrapText="1"/>
    </xf>
    <xf numFmtId="0" fontId="24" fillId="12" borderId="24" xfId="5" applyFont="1" applyFill="1" applyBorder="1" applyAlignment="1">
      <alignment vertical="center" wrapText="1"/>
    </xf>
    <xf numFmtId="0" fontId="23" fillId="12" borderId="24" xfId="5" applyFont="1" applyFill="1" applyBorder="1" applyAlignment="1">
      <alignment horizontal="center" vertical="center" wrapText="1"/>
    </xf>
    <xf numFmtId="9" fontId="23" fillId="12" borderId="25" xfId="5" applyNumberFormat="1" applyFont="1" applyFill="1" applyBorder="1" applyAlignment="1">
      <alignment horizontal="center" vertical="center" wrapText="1"/>
    </xf>
    <xf numFmtId="9" fontId="23" fillId="12" borderId="26" xfId="5" applyNumberFormat="1" applyFont="1" applyFill="1" applyBorder="1" applyAlignment="1">
      <alignment horizontal="center" vertical="center" wrapText="1"/>
    </xf>
    <xf numFmtId="9" fontId="23" fillId="12" borderId="27" xfId="5" applyNumberFormat="1" applyFont="1" applyFill="1" applyBorder="1" applyAlignment="1">
      <alignment horizontal="center" vertical="center" wrapText="1"/>
    </xf>
    <xf numFmtId="167" fontId="23" fillId="0" borderId="24" xfId="5" applyNumberFormat="1" applyFont="1" applyBorder="1" applyAlignment="1">
      <alignment horizontal="left" vertical="center" wrapText="1"/>
    </xf>
    <xf numFmtId="0" fontId="23" fillId="0" borderId="24" xfId="5" applyFont="1" applyBorder="1" applyAlignment="1">
      <alignment vertical="center" wrapText="1"/>
    </xf>
    <xf numFmtId="0" fontId="23" fillId="0" borderId="24" xfId="5" applyFont="1" applyBorder="1" applyAlignment="1">
      <alignment horizontal="center" vertical="center" wrapText="1"/>
    </xf>
    <xf numFmtId="9" fontId="23" fillId="0" borderId="26" xfId="5" applyNumberFormat="1" applyFont="1" applyBorder="1" applyAlignment="1">
      <alignment horizontal="center" vertical="center" wrapText="1"/>
    </xf>
    <xf numFmtId="9" fontId="23" fillId="0" borderId="24" xfId="5" applyNumberFormat="1" applyFont="1" applyBorder="1" applyAlignment="1">
      <alignment horizontal="center" vertical="center" wrapText="1"/>
    </xf>
    <xf numFmtId="0" fontId="25" fillId="0" borderId="24" xfId="5" applyFont="1" applyBorder="1" applyAlignment="1">
      <alignment horizontal="center" vertical="center" wrapText="1"/>
    </xf>
    <xf numFmtId="9" fontId="23" fillId="0" borderId="28" xfId="5" applyNumberFormat="1" applyFont="1" applyBorder="1" applyAlignment="1">
      <alignment horizontal="center" vertical="center" wrapText="1"/>
    </xf>
    <xf numFmtId="9" fontId="23" fillId="12" borderId="29" xfId="5" applyNumberFormat="1" applyFont="1" applyFill="1" applyBorder="1" applyAlignment="1">
      <alignment horizontal="center" vertical="center" wrapText="1"/>
    </xf>
    <xf numFmtId="0" fontId="26" fillId="0" borderId="24" xfId="5" applyFont="1" applyBorder="1" applyAlignment="1">
      <alignment horizontal="center" vertical="center" wrapText="1"/>
    </xf>
    <xf numFmtId="9" fontId="23" fillId="12" borderId="30" xfId="5" applyNumberFormat="1" applyFont="1" applyFill="1" applyBorder="1" applyAlignment="1">
      <alignment horizontal="center" vertical="center" wrapText="1"/>
    </xf>
    <xf numFmtId="9" fontId="23" fillId="12" borderId="31" xfId="5" applyNumberFormat="1" applyFont="1" applyFill="1" applyBorder="1" applyAlignment="1">
      <alignment horizontal="center" vertical="center" wrapText="1"/>
    </xf>
    <xf numFmtId="9" fontId="23" fillId="0" borderId="0" xfId="5" applyNumberFormat="1" applyFont="1" applyAlignment="1">
      <alignment horizontal="center" vertical="center" wrapText="1"/>
    </xf>
    <xf numFmtId="9" fontId="23" fillId="12" borderId="32" xfId="5" applyNumberFormat="1" applyFont="1" applyFill="1" applyBorder="1" applyAlignment="1">
      <alignment horizontal="center" vertical="center" wrapText="1"/>
    </xf>
    <xf numFmtId="9" fontId="23" fillId="12" borderId="33" xfId="5" applyNumberFormat="1" applyFont="1" applyFill="1" applyBorder="1" applyAlignment="1">
      <alignment horizontal="center" vertical="center" wrapText="1"/>
    </xf>
    <xf numFmtId="0" fontId="27" fillId="12" borderId="24" xfId="5" applyFont="1" applyFill="1" applyBorder="1" applyAlignment="1">
      <alignment vertical="center" wrapText="1"/>
    </xf>
    <xf numFmtId="9" fontId="23" fillId="12" borderId="24" xfId="5" applyNumberFormat="1" applyFont="1" applyFill="1" applyBorder="1" applyAlignment="1">
      <alignment horizontal="center" vertical="center" wrapText="1"/>
    </xf>
    <xf numFmtId="9" fontId="23" fillId="15" borderId="24" xfId="5" applyNumberFormat="1" applyFont="1" applyFill="1" applyBorder="1" applyAlignment="1">
      <alignment horizontal="center" vertical="center" wrapText="1"/>
    </xf>
    <xf numFmtId="0" fontId="26" fillId="12" borderId="24" xfId="5" applyFont="1" applyFill="1" applyBorder="1" applyAlignment="1">
      <alignment horizontal="center" vertical="center" wrapText="1"/>
    </xf>
    <xf numFmtId="9" fontId="23" fillId="12" borderId="34" xfId="5" applyNumberFormat="1" applyFont="1" applyFill="1" applyBorder="1" applyAlignment="1">
      <alignment horizontal="center" vertical="center" wrapText="1"/>
    </xf>
    <xf numFmtId="9" fontId="23" fillId="12" borderId="35" xfId="5" applyNumberFormat="1" applyFont="1" applyFill="1" applyBorder="1" applyAlignment="1">
      <alignment horizontal="center" vertical="center" wrapText="1"/>
    </xf>
    <xf numFmtId="9" fontId="23" fillId="16" borderId="26" xfId="5" applyNumberFormat="1" applyFont="1" applyFill="1" applyBorder="1" applyAlignment="1">
      <alignment horizontal="center" vertical="center" wrapText="1"/>
    </xf>
    <xf numFmtId="9" fontId="23" fillId="12" borderId="36" xfId="5" applyNumberFormat="1" applyFont="1" applyFill="1" applyBorder="1" applyAlignment="1">
      <alignment horizontal="center" vertical="center" wrapText="1"/>
    </xf>
    <xf numFmtId="9" fontId="23" fillId="12" borderId="38" xfId="5" applyNumberFormat="1" applyFont="1" applyFill="1" applyBorder="1" applyAlignment="1">
      <alignment horizontal="center" vertical="center" wrapText="1"/>
    </xf>
    <xf numFmtId="0" fontId="23" fillId="0" borderId="24" xfId="5" applyFont="1" applyBorder="1" applyAlignment="1">
      <alignment horizontal="left" vertical="center" wrapText="1"/>
    </xf>
    <xf numFmtId="9" fontId="23" fillId="16" borderId="24" xfId="5" applyNumberFormat="1" applyFont="1" applyFill="1" applyBorder="1" applyAlignment="1">
      <alignment horizontal="center" vertical="center" wrapText="1"/>
    </xf>
    <xf numFmtId="9" fontId="23" fillId="13" borderId="24" xfId="5" applyNumberFormat="1" applyFont="1" applyFill="1" applyBorder="1" applyAlignment="1">
      <alignment horizontal="center" vertical="center" wrapText="1"/>
    </xf>
    <xf numFmtId="0" fontId="24" fillId="0" borderId="24" xfId="5" applyFont="1" applyBorder="1" applyAlignment="1">
      <alignment vertical="center" wrapText="1"/>
    </xf>
    <xf numFmtId="9" fontId="23" fillId="0" borderId="39" xfId="5" applyNumberFormat="1" applyFont="1" applyBorder="1" applyAlignment="1">
      <alignment horizontal="center" vertical="center" wrapText="1"/>
    </xf>
    <xf numFmtId="9" fontId="23" fillId="0" borderId="40" xfId="5" applyNumberFormat="1" applyFont="1" applyBorder="1" applyAlignment="1">
      <alignment horizontal="center" vertical="center" wrapText="1"/>
    </xf>
    <xf numFmtId="9" fontId="23" fillId="8" borderId="24" xfId="5" applyNumberFormat="1" applyFont="1" applyFill="1" applyBorder="1" applyAlignment="1">
      <alignment horizontal="center" wrapText="1"/>
    </xf>
    <xf numFmtId="9" fontId="16" fillId="8" borderId="24" xfId="5" applyNumberFormat="1" applyFont="1" applyFill="1" applyBorder="1"/>
    <xf numFmtId="0" fontId="23" fillId="8" borderId="24" xfId="5" applyFont="1" applyFill="1" applyBorder="1" applyAlignment="1">
      <alignment horizontal="center" wrapText="1"/>
    </xf>
    <xf numFmtId="0" fontId="23" fillId="0" borderId="24" xfId="5" applyFont="1" applyBorder="1" applyAlignment="1">
      <alignment horizontal="center" wrapText="1"/>
    </xf>
    <xf numFmtId="9" fontId="16" fillId="8" borderId="0" xfId="5" applyNumberFormat="1" applyFont="1" applyFill="1"/>
    <xf numFmtId="0" fontId="24" fillId="0" borderId="37" xfId="5" applyFont="1" applyBorder="1" applyAlignment="1">
      <alignment vertical="center" wrapText="1"/>
    </xf>
    <xf numFmtId="9" fontId="23" fillId="0" borderId="30" xfId="5" applyNumberFormat="1" applyFont="1" applyBorder="1" applyAlignment="1">
      <alignment horizontal="center" vertical="center" wrapText="1"/>
    </xf>
    <xf numFmtId="9" fontId="23" fillId="0" borderId="35" xfId="5" applyNumberFormat="1" applyFont="1" applyBorder="1" applyAlignment="1">
      <alignment horizontal="center" vertical="center" wrapText="1"/>
    </xf>
    <xf numFmtId="167" fontId="23" fillId="0" borderId="24" xfId="5" applyNumberFormat="1" applyFont="1" applyBorder="1" applyAlignment="1">
      <alignment horizontal="center" vertical="center" wrapText="1"/>
    </xf>
    <xf numFmtId="9" fontId="23" fillId="14" borderId="24" xfId="5" applyNumberFormat="1" applyFont="1" applyFill="1" applyBorder="1" applyAlignment="1">
      <alignment horizontal="center" vertical="center" wrapText="1"/>
    </xf>
    <xf numFmtId="1" fontId="23" fillId="0" borderId="24" xfId="5" applyNumberFormat="1" applyFont="1" applyBorder="1" applyAlignment="1">
      <alignment horizontal="left" vertical="center" wrapText="1"/>
    </xf>
    <xf numFmtId="9" fontId="23" fillId="0" borderId="43" xfId="5" applyNumberFormat="1" applyFont="1" applyBorder="1" applyAlignment="1">
      <alignment horizontal="center" vertical="center" wrapText="1"/>
    </xf>
    <xf numFmtId="9" fontId="23" fillId="17" borderId="24" xfId="5" applyNumberFormat="1" applyFont="1" applyFill="1" applyBorder="1" applyAlignment="1">
      <alignment horizontal="center" vertical="center" wrapText="1"/>
    </xf>
    <xf numFmtId="0" fontId="25" fillId="0" borderId="24" xfId="5" applyFont="1" applyBorder="1" applyAlignment="1">
      <alignment vertical="center" wrapText="1"/>
    </xf>
    <xf numFmtId="9" fontId="23" fillId="18" borderId="24" xfId="5" applyNumberFormat="1" applyFont="1" applyFill="1" applyBorder="1" applyAlignment="1">
      <alignment horizontal="center" vertical="center" wrapText="1"/>
    </xf>
    <xf numFmtId="0" fontId="23" fillId="16" borderId="24" xfId="5" applyFont="1" applyFill="1" applyBorder="1" applyAlignment="1">
      <alignment horizontal="center" vertical="center" wrapText="1"/>
    </xf>
    <xf numFmtId="9" fontId="23" fillId="0" borderId="41" xfId="5" applyNumberFormat="1" applyFont="1" applyBorder="1" applyAlignment="1">
      <alignment horizontal="center" vertical="center" wrapText="1"/>
    </xf>
    <xf numFmtId="9" fontId="23" fillId="0" borderId="44" xfId="5" applyNumberFormat="1" applyFont="1" applyBorder="1" applyAlignment="1">
      <alignment horizontal="center" vertical="center" wrapText="1"/>
    </xf>
    <xf numFmtId="167" fontId="23" fillId="0" borderId="0" xfId="5" applyNumberFormat="1" applyFont="1" applyAlignment="1">
      <alignment horizontal="left" vertical="center" wrapText="1"/>
    </xf>
    <xf numFmtId="0" fontId="23" fillId="0" borderId="0" xfId="5" applyFont="1" applyAlignment="1">
      <alignment horizontal="center" vertical="center" wrapText="1"/>
    </xf>
    <xf numFmtId="9" fontId="23" fillId="0" borderId="38" xfId="5" applyNumberFormat="1" applyFont="1" applyBorder="1" applyAlignment="1">
      <alignment horizontal="center" vertical="center" wrapText="1"/>
    </xf>
    <xf numFmtId="9" fontId="23" fillId="0" borderId="45" xfId="5" applyNumberFormat="1" applyFont="1" applyBorder="1" applyAlignment="1">
      <alignment horizontal="center" vertical="center" wrapText="1"/>
    </xf>
    <xf numFmtId="9" fontId="29" fillId="0" borderId="45" xfId="5" applyNumberFormat="1" applyFont="1" applyBorder="1" applyAlignment="1">
      <alignment horizontal="center" vertical="center" wrapText="1"/>
    </xf>
    <xf numFmtId="9" fontId="32" fillId="0" borderId="26" xfId="5" applyNumberFormat="1" applyFont="1" applyBorder="1" applyAlignment="1">
      <alignment horizontal="center" vertical="center" wrapText="1"/>
    </xf>
    <xf numFmtId="9" fontId="32" fillId="0" borderId="24" xfId="5" applyNumberFormat="1" applyFont="1" applyBorder="1" applyAlignment="1">
      <alignment horizontal="center" vertical="center" wrapText="1"/>
    </xf>
    <xf numFmtId="9" fontId="33" fillId="0" borderId="26" xfId="5" applyNumberFormat="1" applyFont="1" applyBorder="1" applyAlignment="1">
      <alignment horizontal="center" vertical="center" wrapText="1"/>
    </xf>
    <xf numFmtId="9" fontId="33" fillId="0" borderId="24" xfId="5" applyNumberFormat="1" applyFont="1" applyBorder="1" applyAlignment="1">
      <alignment horizontal="center" vertical="center" wrapText="1"/>
    </xf>
    <xf numFmtId="9" fontId="33" fillId="0" borderId="28" xfId="5" applyNumberFormat="1" applyFont="1" applyBorder="1" applyAlignment="1">
      <alignment horizontal="center" vertical="center" wrapText="1"/>
    </xf>
    <xf numFmtId="9" fontId="23" fillId="0" borderId="32" xfId="5" applyNumberFormat="1" applyFont="1" applyBorder="1" applyAlignment="1">
      <alignment horizontal="center" vertical="center" wrapText="1"/>
    </xf>
    <xf numFmtId="9" fontId="23" fillId="0" borderId="46" xfId="5" applyNumberFormat="1" applyFont="1" applyBorder="1" applyAlignment="1">
      <alignment horizontal="center" vertical="center" wrapText="1"/>
    </xf>
    <xf numFmtId="9" fontId="23" fillId="0" borderId="47" xfId="5" applyNumberFormat="1" applyFont="1" applyBorder="1" applyAlignment="1">
      <alignment horizontal="center" vertical="center" wrapText="1"/>
    </xf>
    <xf numFmtId="9" fontId="23" fillId="0" borderId="48" xfId="5" applyNumberFormat="1" applyFont="1" applyBorder="1" applyAlignment="1">
      <alignment horizontal="center" vertical="center" wrapText="1"/>
    </xf>
    <xf numFmtId="9" fontId="23" fillId="0" borderId="49" xfId="5" applyNumberFormat="1" applyFont="1" applyBorder="1" applyAlignment="1">
      <alignment horizontal="center" vertical="center" wrapText="1"/>
    </xf>
    <xf numFmtId="9" fontId="23" fillId="0" borderId="50" xfId="5" applyNumberFormat="1" applyFont="1" applyBorder="1" applyAlignment="1">
      <alignment horizontal="center" vertical="center" wrapText="1"/>
    </xf>
    <xf numFmtId="9" fontId="23" fillId="0" borderId="51" xfId="5" applyNumberFormat="1" applyFont="1" applyBorder="1" applyAlignment="1">
      <alignment horizontal="center" vertical="center" wrapText="1"/>
    </xf>
    <xf numFmtId="9" fontId="23" fillId="0" borderId="52" xfId="5" applyNumberFormat="1" applyFont="1" applyBorder="1" applyAlignment="1">
      <alignment horizontal="center" vertical="center" wrapText="1"/>
    </xf>
    <xf numFmtId="0" fontId="24" fillId="0" borderId="53" xfId="5" applyFont="1" applyBorder="1" applyAlignment="1">
      <alignment vertical="center" wrapText="1"/>
    </xf>
    <xf numFmtId="9" fontId="23" fillId="0" borderId="54" xfId="5" applyNumberFormat="1" applyFont="1" applyBorder="1" applyAlignment="1">
      <alignment horizontal="center" vertical="center" wrapText="1"/>
    </xf>
    <xf numFmtId="9" fontId="23" fillId="0" borderId="55" xfId="5" applyNumberFormat="1" applyFont="1" applyBorder="1" applyAlignment="1">
      <alignment horizontal="center" vertical="center" wrapText="1"/>
    </xf>
    <xf numFmtId="0" fontId="34" fillId="0" borderId="24" xfId="5" applyFont="1" applyBorder="1" applyAlignment="1">
      <alignment horizontal="center" wrapText="1"/>
    </xf>
    <xf numFmtId="9" fontId="23" fillId="0" borderId="24" xfId="5" applyNumberFormat="1" applyFont="1" applyBorder="1" applyAlignment="1">
      <alignment horizontal="center" wrapText="1"/>
    </xf>
    <xf numFmtId="0" fontId="23" fillId="0" borderId="53" xfId="5" applyFont="1" applyBorder="1" applyAlignment="1">
      <alignment horizontal="left" vertical="top" wrapText="1"/>
    </xf>
    <xf numFmtId="0" fontId="23" fillId="0" borderId="53" xfId="5" applyFont="1" applyBorder="1" applyAlignment="1">
      <alignment horizontal="left" vertical="center" wrapText="1"/>
    </xf>
    <xf numFmtId="0" fontId="23" fillId="0" borderId="0" xfId="5" applyFont="1" applyAlignment="1">
      <alignment horizontal="left" vertical="center" wrapText="1"/>
    </xf>
    <xf numFmtId="0" fontId="23" fillId="16" borderId="56" xfId="5" applyFont="1" applyFill="1" applyBorder="1" applyAlignment="1">
      <alignment horizontal="left" vertical="center" wrapText="1"/>
    </xf>
    <xf numFmtId="9" fontId="16" fillId="0" borderId="24" xfId="5" applyNumberFormat="1" applyFont="1" applyBorder="1"/>
    <xf numFmtId="0" fontId="23" fillId="8" borderId="24" xfId="5" applyFont="1" applyFill="1" applyBorder="1" applyAlignment="1">
      <alignment horizontal="center" vertical="center" wrapText="1"/>
    </xf>
    <xf numFmtId="0" fontId="33" fillId="0" borderId="24" xfId="5" applyFont="1" applyBorder="1" applyAlignment="1">
      <alignment horizontal="center" vertical="center" wrapText="1"/>
    </xf>
    <xf numFmtId="9" fontId="25" fillId="0" borderId="24" xfId="5" applyNumberFormat="1" applyFont="1" applyBorder="1" applyAlignment="1">
      <alignment horizontal="center" vertical="center" wrapText="1"/>
    </xf>
    <xf numFmtId="0" fontId="31" fillId="12" borderId="24" xfId="5" applyFont="1" applyFill="1" applyBorder="1" applyAlignment="1">
      <alignment vertical="center" wrapText="1"/>
    </xf>
    <xf numFmtId="9" fontId="23" fillId="12" borderId="46" xfId="5" applyNumberFormat="1" applyFont="1" applyFill="1" applyBorder="1" applyAlignment="1">
      <alignment horizontal="center" vertical="center" wrapText="1"/>
    </xf>
    <xf numFmtId="9" fontId="23" fillId="12" borderId="55" xfId="5" applyNumberFormat="1" applyFont="1" applyFill="1" applyBorder="1" applyAlignment="1">
      <alignment horizontal="center" vertical="center" wrapText="1"/>
    </xf>
    <xf numFmtId="0" fontId="34" fillId="15" borderId="24" xfId="5" applyFont="1" applyFill="1" applyBorder="1" applyAlignment="1">
      <alignment horizontal="center" vertical="center" wrapText="1"/>
    </xf>
    <xf numFmtId="0" fontId="34" fillId="0" borderId="24" xfId="5" applyFont="1" applyBorder="1" applyAlignment="1">
      <alignment horizontal="center" vertical="center" wrapText="1"/>
    </xf>
    <xf numFmtId="0" fontId="35" fillId="0" borderId="0" xfId="5" applyFont="1" applyAlignment="1">
      <alignment vertical="center"/>
    </xf>
    <xf numFmtId="0" fontId="35" fillId="0" borderId="0" xfId="5" applyFont="1" applyAlignment="1">
      <alignment horizontal="center"/>
    </xf>
    <xf numFmtId="0" fontId="36" fillId="19" borderId="57" xfId="0" applyFont="1" applyFill="1" applyBorder="1" applyAlignment="1">
      <alignment horizontal="center" vertical="center" wrapText="1"/>
    </xf>
    <xf numFmtId="0" fontId="36" fillId="19" borderId="58" xfId="0" applyFont="1" applyFill="1" applyBorder="1" applyAlignment="1">
      <alignment horizontal="center" vertical="center" wrapText="1"/>
    </xf>
    <xf numFmtId="0" fontId="37" fillId="0" borderId="59" xfId="0" applyFont="1" applyBorder="1" applyAlignment="1">
      <alignment vertical="center" wrapText="1"/>
    </xf>
    <xf numFmtId="6" fontId="38" fillId="20" borderId="60" xfId="0" applyNumberFormat="1" applyFont="1" applyFill="1" applyBorder="1" applyAlignment="1">
      <alignment horizontal="right" vertical="center" wrapText="1"/>
    </xf>
    <xf numFmtId="6" fontId="37" fillId="0" borderId="60" xfId="0" applyNumberFormat="1" applyFont="1" applyBorder="1" applyAlignment="1">
      <alignment horizontal="right" vertical="center" wrapText="1"/>
    </xf>
    <xf numFmtId="0" fontId="36" fillId="19" borderId="59" xfId="0" applyFont="1" applyFill="1" applyBorder="1" applyAlignment="1">
      <alignment vertical="center" wrapText="1"/>
    </xf>
    <xf numFmtId="6" fontId="36" fillId="19" borderId="60" xfId="0" applyNumberFormat="1" applyFont="1" applyFill="1" applyBorder="1" applyAlignment="1">
      <alignment horizontal="right" vertical="center" wrapText="1"/>
    </xf>
    <xf numFmtId="6" fontId="36" fillId="19" borderId="62" xfId="0" applyNumberFormat="1" applyFont="1" applyFill="1" applyBorder="1" applyAlignment="1">
      <alignment horizontal="right" vertical="center" wrapText="1"/>
    </xf>
    <xf numFmtId="10" fontId="36" fillId="19" borderId="61" xfId="8" applyNumberFormat="1" applyFont="1" applyFill="1" applyBorder="1" applyAlignment="1">
      <alignment horizontal="right" vertical="center" wrapText="1"/>
    </xf>
    <xf numFmtId="0" fontId="3" fillId="0" borderId="0" xfId="0" applyFont="1" applyAlignment="1">
      <alignment vertical="center"/>
    </xf>
    <xf numFmtId="10" fontId="3" fillId="6" borderId="1" xfId="0" applyNumberFormat="1" applyFont="1" applyFill="1" applyBorder="1" applyAlignment="1">
      <alignment horizontal="center" vertical="center" wrapText="1"/>
    </xf>
    <xf numFmtId="10" fontId="3" fillId="3" borderId="1" xfId="0" applyNumberFormat="1" applyFont="1" applyFill="1" applyBorder="1" applyAlignment="1">
      <alignment horizontal="center" vertical="center" wrapText="1"/>
    </xf>
    <xf numFmtId="0" fontId="0" fillId="15" borderId="0" xfId="0" applyFill="1"/>
    <xf numFmtId="2" fontId="38" fillId="20" borderId="60" xfId="0" applyNumberFormat="1" applyFont="1" applyFill="1" applyBorder="1" applyAlignment="1">
      <alignment horizontal="right" vertical="center" wrapText="1"/>
    </xf>
    <xf numFmtId="2" fontId="37" fillId="0" borderId="60" xfId="0" applyNumberFormat="1" applyFont="1" applyBorder="1" applyAlignment="1">
      <alignment horizontal="right" vertical="center" wrapText="1"/>
    </xf>
    <xf numFmtId="2" fontId="36" fillId="19" borderId="60" xfId="0" applyNumberFormat="1" applyFont="1" applyFill="1" applyBorder="1" applyAlignment="1">
      <alignment horizontal="right" vertical="center" wrapText="1"/>
    </xf>
    <xf numFmtId="169" fontId="38" fillId="20" borderId="60" xfId="0" applyNumberFormat="1" applyFont="1" applyFill="1" applyBorder="1" applyAlignment="1">
      <alignment horizontal="right" vertical="center" wrapText="1"/>
    </xf>
    <xf numFmtId="169" fontId="37" fillId="0" borderId="60" xfId="0" applyNumberFormat="1" applyFont="1" applyBorder="1" applyAlignment="1">
      <alignment horizontal="right" vertical="center" wrapText="1"/>
    </xf>
    <xf numFmtId="2" fontId="6" fillId="0" borderId="1" xfId="2" applyNumberFormat="1" applyFont="1" applyBorder="1" applyAlignment="1">
      <alignment horizontal="center" vertical="center"/>
    </xf>
    <xf numFmtId="0" fontId="3" fillId="0" borderId="0" xfId="0" applyFont="1"/>
    <xf numFmtId="10" fontId="0" fillId="6" borderId="1" xfId="0" applyNumberFormat="1" applyFill="1" applyBorder="1" applyAlignment="1">
      <alignment horizontal="center" vertical="center"/>
    </xf>
    <xf numFmtId="9" fontId="0" fillId="6" borderId="1" xfId="0" applyNumberFormat="1" applyFill="1" applyBorder="1" applyAlignment="1">
      <alignment horizontal="center" vertical="center"/>
    </xf>
    <xf numFmtId="10"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40" fillId="0" borderId="1" xfId="0" applyFont="1" applyBorder="1" applyAlignment="1">
      <alignment horizontal="center" vertical="center"/>
    </xf>
    <xf numFmtId="0" fontId="40" fillId="0" borderId="1" xfId="0" applyFont="1" applyBorder="1" applyAlignment="1">
      <alignment vertical="center" wrapText="1"/>
    </xf>
    <xf numFmtId="0" fontId="42" fillId="0" borderId="64" xfId="5" applyFont="1" applyBorder="1" applyAlignment="1">
      <alignment vertical="center"/>
    </xf>
    <xf numFmtId="0" fontId="42" fillId="0" borderId="64" xfId="5" applyFont="1" applyBorder="1" applyAlignment="1">
      <alignment horizontal="center" vertical="center" wrapText="1"/>
    </xf>
    <xf numFmtId="0" fontId="42" fillId="0" borderId="66" xfId="5" applyFont="1" applyBorder="1" applyAlignment="1">
      <alignment horizontal="center" vertical="center" wrapText="1"/>
    </xf>
    <xf numFmtId="9" fontId="42" fillId="0" borderId="66" xfId="5" applyNumberFormat="1" applyFont="1" applyBorder="1" applyAlignment="1">
      <alignment horizontal="center" vertical="center" wrapText="1"/>
    </xf>
    <xf numFmtId="9" fontId="43" fillId="0" borderId="66" xfId="5" applyNumberFormat="1" applyFont="1" applyBorder="1" applyAlignment="1">
      <alignment horizontal="center" vertical="center" wrapText="1"/>
    </xf>
    <xf numFmtId="0" fontId="22" fillId="11" borderId="0" xfId="5" applyFont="1" applyFill="1" applyAlignment="1">
      <alignment horizontal="center" vertical="center" wrapText="1"/>
    </xf>
    <xf numFmtId="9" fontId="23" fillId="12" borderId="70" xfId="5" applyNumberFormat="1" applyFont="1" applyFill="1" applyBorder="1" applyAlignment="1">
      <alignment horizontal="center" vertical="center" wrapText="1"/>
    </xf>
    <xf numFmtId="9" fontId="23" fillId="21" borderId="27" xfId="5" applyNumberFormat="1" applyFont="1" applyFill="1" applyBorder="1" applyAlignment="1">
      <alignment horizontal="center" vertical="center" wrapText="1"/>
    </xf>
    <xf numFmtId="9" fontId="23" fillId="0" borderId="70" xfId="5" applyNumberFormat="1" applyFont="1" applyBorder="1" applyAlignment="1">
      <alignment horizontal="center" vertical="center" wrapText="1"/>
    </xf>
    <xf numFmtId="0" fontId="44" fillId="0" borderId="24" xfId="5" applyFont="1" applyBorder="1" applyAlignment="1">
      <alignment vertical="center" wrapText="1"/>
    </xf>
    <xf numFmtId="9" fontId="23" fillId="17" borderId="26" xfId="5" applyNumberFormat="1" applyFont="1" applyFill="1" applyBorder="1" applyAlignment="1">
      <alignment horizontal="center" vertical="center" wrapText="1"/>
    </xf>
    <xf numFmtId="9" fontId="23" fillId="18" borderId="26" xfId="5" applyNumberFormat="1" applyFont="1" applyFill="1" applyBorder="1" applyAlignment="1">
      <alignment horizontal="center" vertical="center" wrapText="1"/>
    </xf>
    <xf numFmtId="9" fontId="23" fillId="12" borderId="0" xfId="5" applyNumberFormat="1" applyFont="1" applyFill="1" applyAlignment="1">
      <alignment horizontal="center" vertical="center" wrapText="1"/>
    </xf>
    <xf numFmtId="0" fontId="28" fillId="8" borderId="24" xfId="5" applyFont="1" applyFill="1" applyBorder="1" applyAlignment="1">
      <alignment horizontal="center" vertical="top" wrapText="1"/>
    </xf>
    <xf numFmtId="0" fontId="23" fillId="22" borderId="26" xfId="5" applyFont="1" applyFill="1" applyBorder="1" applyAlignment="1">
      <alignment horizontal="center" vertical="center" wrapText="1"/>
    </xf>
    <xf numFmtId="0" fontId="23" fillId="17" borderId="26" xfId="5" applyFont="1" applyFill="1" applyBorder="1" applyAlignment="1">
      <alignment horizontal="center" vertical="center" wrapText="1"/>
    </xf>
    <xf numFmtId="0" fontId="22" fillId="11" borderId="0" xfId="5" applyFont="1" applyFill="1" applyAlignment="1">
      <alignment vertical="center" wrapText="1"/>
    </xf>
    <xf numFmtId="9" fontId="23" fillId="0" borderId="71" xfId="5" applyNumberFormat="1" applyFont="1" applyBorder="1" applyAlignment="1">
      <alignment horizontal="center" vertical="center" wrapText="1"/>
    </xf>
    <xf numFmtId="9" fontId="23" fillId="23" borderId="40" xfId="5" applyNumberFormat="1" applyFont="1" applyFill="1" applyBorder="1" applyAlignment="1">
      <alignment horizontal="center" vertical="center" wrapText="1"/>
    </xf>
    <xf numFmtId="9" fontId="23" fillId="17" borderId="24" xfId="5" applyNumberFormat="1" applyFont="1" applyFill="1" applyBorder="1" applyAlignment="1">
      <alignment horizontal="center" wrapText="1"/>
    </xf>
    <xf numFmtId="0" fontId="23" fillId="17" borderId="24" xfId="5" applyFont="1" applyFill="1" applyBorder="1" applyAlignment="1">
      <alignment horizontal="center" wrapText="1"/>
    </xf>
    <xf numFmtId="0" fontId="23" fillId="0" borderId="71" xfId="5" applyFont="1" applyBorder="1" applyAlignment="1">
      <alignment horizontal="center" vertical="center" wrapText="1"/>
    </xf>
    <xf numFmtId="0" fontId="16" fillId="0" borderId="23" xfId="5" applyFont="1" applyBorder="1"/>
    <xf numFmtId="0" fontId="23" fillId="0" borderId="26" xfId="5" applyFont="1" applyBorder="1" applyAlignment="1">
      <alignment horizontal="center" vertical="center" wrapText="1"/>
    </xf>
    <xf numFmtId="0" fontId="16" fillId="8" borderId="23" xfId="5" applyFont="1" applyFill="1" applyBorder="1"/>
    <xf numFmtId="9" fontId="23" fillId="23" borderId="35" xfId="5" applyNumberFormat="1" applyFont="1" applyFill="1" applyBorder="1" applyAlignment="1">
      <alignment horizontal="center" vertical="center" wrapText="1"/>
    </xf>
    <xf numFmtId="167" fontId="23" fillId="0" borderId="41" xfId="5" applyNumberFormat="1" applyFont="1" applyBorder="1" applyAlignment="1">
      <alignment horizontal="left" vertical="center" wrapText="1"/>
    </xf>
    <xf numFmtId="0" fontId="16" fillId="0" borderId="42" xfId="5" applyFont="1" applyBorder="1"/>
    <xf numFmtId="167" fontId="23" fillId="0" borderId="26" xfId="5" applyNumberFormat="1" applyFont="1" applyBorder="1" applyAlignment="1">
      <alignment horizontal="left" vertical="center" wrapText="1"/>
    </xf>
    <xf numFmtId="9" fontId="23" fillId="0" borderId="72" xfId="5" applyNumberFormat="1" applyFont="1" applyBorder="1" applyAlignment="1">
      <alignment horizontal="center" vertical="center" wrapText="1"/>
    </xf>
    <xf numFmtId="9" fontId="23" fillId="23" borderId="43" xfId="5" applyNumberFormat="1" applyFont="1" applyFill="1" applyBorder="1" applyAlignment="1">
      <alignment horizontal="center" vertical="center" wrapText="1"/>
    </xf>
    <xf numFmtId="9" fontId="23" fillId="16" borderId="71" xfId="5" applyNumberFormat="1" applyFont="1" applyFill="1" applyBorder="1" applyAlignment="1">
      <alignment horizontal="center" vertical="center" wrapText="1"/>
    </xf>
    <xf numFmtId="9" fontId="23" fillId="0" borderId="73" xfId="5" applyNumberFormat="1" applyFont="1" applyBorder="1" applyAlignment="1">
      <alignment horizontal="center" vertical="center" wrapText="1"/>
    </xf>
    <xf numFmtId="9" fontId="23" fillId="23" borderId="45" xfId="5" applyNumberFormat="1" applyFont="1" applyFill="1" applyBorder="1" applyAlignment="1">
      <alignment horizontal="center" vertical="center" wrapText="1"/>
    </xf>
    <xf numFmtId="9" fontId="25" fillId="0" borderId="71" xfId="5" applyNumberFormat="1" applyFont="1" applyBorder="1" applyAlignment="1">
      <alignment horizontal="center" vertical="center" wrapText="1"/>
    </xf>
    <xf numFmtId="9" fontId="25" fillId="0" borderId="26" xfId="5" applyNumberFormat="1" applyFont="1" applyBorder="1" applyAlignment="1">
      <alignment horizontal="center" vertical="center" wrapText="1"/>
    </xf>
    <xf numFmtId="9" fontId="29" fillId="23" borderId="45" xfId="5" applyNumberFormat="1" applyFont="1" applyFill="1" applyBorder="1" applyAlignment="1">
      <alignment horizontal="center" vertical="center" wrapText="1"/>
    </xf>
    <xf numFmtId="9" fontId="45" fillId="0" borderId="26" xfId="5" applyNumberFormat="1" applyFont="1" applyBorder="1" applyAlignment="1">
      <alignment horizontal="center" vertical="center" wrapText="1"/>
    </xf>
    <xf numFmtId="9" fontId="45" fillId="0" borderId="24" xfId="5" applyNumberFormat="1" applyFont="1" applyBorder="1" applyAlignment="1">
      <alignment horizontal="center" vertical="center" wrapText="1"/>
    </xf>
    <xf numFmtId="9" fontId="23" fillId="17" borderId="28" xfId="5" applyNumberFormat="1" applyFont="1" applyFill="1" applyBorder="1" applyAlignment="1">
      <alignment horizontal="center" vertical="center" wrapText="1"/>
    </xf>
    <xf numFmtId="0" fontId="23" fillId="17" borderId="28" xfId="5" applyFont="1" applyFill="1" applyBorder="1" applyAlignment="1">
      <alignment horizontal="center" vertical="center" wrapText="1"/>
    </xf>
    <xf numFmtId="9" fontId="23" fillId="23" borderId="46" xfId="5" applyNumberFormat="1" applyFont="1" applyFill="1" applyBorder="1" applyAlignment="1">
      <alignment horizontal="center" vertical="center" wrapText="1"/>
    </xf>
    <xf numFmtId="9" fontId="23" fillId="23" borderId="48" xfId="5" applyNumberFormat="1" applyFont="1" applyFill="1" applyBorder="1" applyAlignment="1">
      <alignment horizontal="center" vertical="center" wrapText="1"/>
    </xf>
    <xf numFmtId="9" fontId="23" fillId="23" borderId="50" xfId="5" applyNumberFormat="1" applyFont="1" applyFill="1" applyBorder="1" applyAlignment="1">
      <alignment horizontal="center" vertical="center" wrapText="1"/>
    </xf>
    <xf numFmtId="9" fontId="23" fillId="23" borderId="55" xfId="5" applyNumberFormat="1" applyFont="1" applyFill="1" applyBorder="1" applyAlignment="1">
      <alignment horizontal="center" vertical="center" wrapText="1"/>
    </xf>
    <xf numFmtId="9" fontId="23" fillId="0" borderId="24" xfId="5" applyNumberFormat="1" applyFont="1" applyBorder="1" applyAlignment="1">
      <alignment horizontal="center" vertical="center"/>
    </xf>
    <xf numFmtId="9" fontId="23" fillId="0" borderId="24" xfId="5" applyNumberFormat="1" applyFont="1" applyBorder="1" applyAlignment="1">
      <alignment horizontal="center"/>
    </xf>
    <xf numFmtId="0" fontId="23" fillId="0" borderId="26" xfId="5" applyFont="1" applyBorder="1" applyAlignment="1">
      <alignment vertical="center" wrapText="1"/>
    </xf>
    <xf numFmtId="0" fontId="16" fillId="0" borderId="24" xfId="5" applyFont="1" applyBorder="1"/>
    <xf numFmtId="9" fontId="23" fillId="21" borderId="55" xfId="5" applyNumberFormat="1" applyFont="1" applyFill="1" applyBorder="1" applyAlignment="1">
      <alignment horizontal="center" vertical="center" wrapText="1"/>
    </xf>
    <xf numFmtId="9" fontId="23" fillId="24" borderId="24" xfId="5" applyNumberFormat="1" applyFont="1" applyFill="1" applyBorder="1" applyAlignment="1">
      <alignment horizontal="center" vertical="center" wrapText="1"/>
    </xf>
    <xf numFmtId="9" fontId="23" fillId="25" borderId="24" xfId="5" applyNumberFormat="1" applyFont="1" applyFill="1" applyBorder="1" applyAlignment="1">
      <alignment horizontal="center" vertical="center" wrapText="1"/>
    </xf>
    <xf numFmtId="0" fontId="34" fillId="13" borderId="24" xfId="5" applyFont="1" applyFill="1" applyBorder="1" applyAlignment="1">
      <alignment horizontal="center" vertical="center" wrapText="1"/>
    </xf>
    <xf numFmtId="0" fontId="46" fillId="19" borderId="57" xfId="0" applyFont="1" applyFill="1" applyBorder="1" applyAlignment="1">
      <alignment horizontal="center" vertical="center" wrapText="1"/>
    </xf>
    <xf numFmtId="0" fontId="46" fillId="19" borderId="58" xfId="0" applyFont="1" applyFill="1" applyBorder="1" applyAlignment="1">
      <alignment horizontal="center" vertical="center" wrapText="1"/>
    </xf>
    <xf numFmtId="0" fontId="47" fillId="0" borderId="59" xfId="0" applyFont="1" applyBorder="1" applyAlignment="1">
      <alignment vertical="center" wrapText="1"/>
    </xf>
    <xf numFmtId="1" fontId="10" fillId="20" borderId="60" xfId="0" applyNumberFormat="1" applyFont="1" applyFill="1" applyBorder="1" applyAlignment="1">
      <alignment horizontal="center" vertical="center" wrapText="1"/>
    </xf>
    <xf numFmtId="14" fontId="0" fillId="0" borderId="1" xfId="0" applyNumberFormat="1" applyBorder="1"/>
    <xf numFmtId="1" fontId="47" fillId="0" borderId="60" xfId="0" applyNumberFormat="1" applyFont="1" applyBorder="1" applyAlignment="1">
      <alignment horizontal="center" vertical="center" wrapText="1"/>
    </xf>
    <xf numFmtId="0" fontId="46" fillId="19" borderId="59" xfId="0" applyFont="1" applyFill="1" applyBorder="1" applyAlignment="1">
      <alignment vertical="center" wrapText="1"/>
    </xf>
    <xf numFmtId="1" fontId="46" fillId="19" borderId="60" xfId="0" applyNumberFormat="1" applyFont="1" applyFill="1" applyBorder="1" applyAlignment="1">
      <alignment horizontal="center" vertical="center" wrapText="1"/>
    </xf>
    <xf numFmtId="0" fontId="0" fillId="0" borderId="1" xfId="0" applyBorder="1" applyAlignment="1">
      <alignment horizontal="right" vertical="center" wrapText="1"/>
    </xf>
    <xf numFmtId="0" fontId="0" fillId="0" borderId="0" xfId="0" applyAlignment="1">
      <alignment vertical="center"/>
    </xf>
    <xf numFmtId="0" fontId="2" fillId="5" borderId="19" xfId="0" applyFont="1" applyFill="1" applyBorder="1" applyAlignment="1">
      <alignment horizontal="center" vertical="center"/>
    </xf>
    <xf numFmtId="0" fontId="2" fillId="5" borderId="19"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0" fillId="0" borderId="0" xfId="0" applyAlignment="1">
      <alignment horizontal="center"/>
    </xf>
    <xf numFmtId="0" fontId="3" fillId="0" borderId="19" xfId="0" applyFont="1" applyBorder="1" applyAlignment="1">
      <alignment horizontal="center" vertical="center"/>
    </xf>
    <xf numFmtId="0" fontId="0" fillId="0" borderId="75" xfId="0" applyBorder="1" applyAlignment="1">
      <alignment horizontal="center" vertical="center" wrapText="1"/>
    </xf>
    <xf numFmtId="0" fontId="0" fillId="0" borderId="77" xfId="0" applyBorder="1" applyAlignment="1">
      <alignment horizontal="center" vertical="center" wrapText="1"/>
    </xf>
    <xf numFmtId="9" fontId="49" fillId="2" borderId="1" xfId="0" applyNumberFormat="1" applyFont="1" applyFill="1" applyBorder="1" applyAlignment="1" applyProtection="1">
      <alignment horizontal="center" vertical="center" wrapText="1"/>
      <protection locked="0"/>
    </xf>
    <xf numFmtId="9" fontId="49" fillId="26" borderId="1" xfId="0" applyNumberFormat="1" applyFont="1" applyFill="1" applyBorder="1" applyAlignment="1" applyProtection="1">
      <alignment horizontal="center" vertical="center" wrapText="1"/>
      <protection locked="0"/>
    </xf>
    <xf numFmtId="9" fontId="49" fillId="3" borderId="1" xfId="0" applyNumberFormat="1" applyFont="1" applyFill="1" applyBorder="1" applyAlignment="1" applyProtection="1">
      <alignment horizontal="center" vertical="center" wrapText="1"/>
      <protection locked="0"/>
    </xf>
    <xf numFmtId="9" fontId="49" fillId="0" borderId="1" xfId="0" applyNumberFormat="1" applyFont="1" applyBorder="1" applyAlignment="1" applyProtection="1">
      <alignment horizontal="center" vertical="center" wrapText="1"/>
      <protection locked="0"/>
    </xf>
    <xf numFmtId="0" fontId="2" fillId="27" borderId="1" xfId="0" applyFont="1" applyFill="1" applyBorder="1" applyAlignment="1">
      <alignment horizontal="center" vertical="center"/>
    </xf>
    <xf numFmtId="0" fontId="2" fillId="27" borderId="1" xfId="0" applyFont="1" applyFill="1" applyBorder="1" applyAlignment="1">
      <alignment horizontal="center" vertical="center" wrapText="1"/>
    </xf>
    <xf numFmtId="0" fontId="2" fillId="27" borderId="77" xfId="0" applyFont="1" applyFill="1" applyBorder="1" applyAlignment="1">
      <alignment horizontal="center" vertical="center"/>
    </xf>
    <xf numFmtId="0" fontId="51" fillId="27" borderId="1" xfId="0" applyFont="1" applyFill="1" applyBorder="1" applyAlignment="1">
      <alignment horizontal="center" vertical="center" wrapText="1"/>
    </xf>
    <xf numFmtId="0" fontId="0" fillId="0" borderId="76" xfId="0" applyBorder="1" applyAlignment="1">
      <alignment vertical="center" wrapText="1"/>
    </xf>
    <xf numFmtId="9" fontId="0" fillId="0" borderId="1" xfId="0" applyNumberFormat="1" applyBorder="1" applyAlignment="1">
      <alignment horizontal="center" vertical="center"/>
    </xf>
    <xf numFmtId="0" fontId="0" fillId="15" borderId="1" xfId="0" applyFill="1" applyBorder="1" applyAlignment="1">
      <alignment vertical="center" wrapText="1"/>
    </xf>
    <xf numFmtId="0" fontId="0" fillId="0" borderId="1" xfId="0" applyBorder="1" applyAlignment="1">
      <alignment vertical="center"/>
    </xf>
    <xf numFmtId="0" fontId="1" fillId="0" borderId="1" xfId="0" applyFont="1" applyBorder="1" applyAlignment="1">
      <alignment vertical="center" wrapText="1"/>
    </xf>
    <xf numFmtId="9" fontId="0" fillId="0" borderId="1" xfId="8" applyFont="1" applyBorder="1" applyAlignment="1">
      <alignment horizontal="center" vertical="center"/>
    </xf>
    <xf numFmtId="9" fontId="0" fillId="0" borderId="1" xfId="8" applyFont="1" applyBorder="1" applyAlignment="1">
      <alignment vertical="center"/>
    </xf>
    <xf numFmtId="10" fontId="0" fillId="0" borderId="1" xfId="8" applyNumberFormat="1" applyFont="1" applyBorder="1" applyAlignment="1">
      <alignment horizontal="center" vertical="center"/>
    </xf>
    <xf numFmtId="10" fontId="0" fillId="0" borderId="1" xfId="0" applyNumberFormat="1" applyBorder="1" applyAlignment="1">
      <alignment horizontal="center" vertical="center"/>
    </xf>
    <xf numFmtId="0" fontId="0" fillId="0" borderId="77" xfId="0" applyBorder="1" applyAlignment="1">
      <alignment vertical="center" wrapText="1"/>
    </xf>
    <xf numFmtId="0" fontId="0" fillId="0" borderId="1" xfId="0" applyBorder="1" applyAlignment="1">
      <alignment horizontal="justify" vertical="center"/>
    </xf>
    <xf numFmtId="9" fontId="0" fillId="0" borderId="1" xfId="0" applyNumberFormat="1" applyBorder="1" applyAlignment="1">
      <alignment vertical="center"/>
    </xf>
    <xf numFmtId="0" fontId="1" fillId="0" borderId="1" xfId="0" applyFont="1" applyBorder="1" applyAlignment="1">
      <alignment wrapText="1"/>
    </xf>
    <xf numFmtId="0" fontId="1" fillId="0" borderId="1" xfId="0" applyFont="1" applyBorder="1" applyAlignment="1">
      <alignment vertical="center"/>
    </xf>
    <xf numFmtId="0" fontId="2" fillId="0" borderId="0" xfId="0" applyFont="1" applyAlignment="1">
      <alignment horizontal="center" vertical="center"/>
    </xf>
    <xf numFmtId="0" fontId="53" fillId="20" borderId="0" xfId="0" applyFont="1" applyFill="1" applyAlignment="1">
      <alignment vertical="center" wrapText="1"/>
    </xf>
    <xf numFmtId="0" fontId="52" fillId="28" borderId="1" xfId="0" applyFont="1" applyFill="1" applyBorder="1" applyAlignment="1">
      <alignment horizontal="center" vertical="center" wrapText="1"/>
    </xf>
    <xf numFmtId="0" fontId="52" fillId="0" borderId="1" xfId="0" applyFont="1" applyBorder="1" applyAlignment="1">
      <alignment horizontal="center" vertical="center" wrapText="1"/>
    </xf>
    <xf numFmtId="0" fontId="52" fillId="29" borderId="1" xfId="0" applyFont="1" applyFill="1" applyBorder="1" applyAlignment="1">
      <alignment horizontal="center" vertical="center" wrapText="1"/>
    </xf>
    <xf numFmtId="9" fontId="52" fillId="0" borderId="1" xfId="0" applyNumberFormat="1" applyFont="1" applyBorder="1" applyAlignment="1">
      <alignment horizontal="center" vertical="center" wrapText="1"/>
    </xf>
    <xf numFmtId="0" fontId="52" fillId="0" borderId="1" xfId="0" applyFont="1" applyBorder="1" applyAlignment="1">
      <alignment vertical="center" wrapText="1"/>
    </xf>
    <xf numFmtId="0" fontId="54" fillId="28" borderId="1" xfId="0" applyFont="1" applyFill="1" applyBorder="1" applyAlignment="1">
      <alignment horizontal="center" vertical="center" wrapText="1"/>
    </xf>
    <xf numFmtId="9" fontId="12" fillId="2" borderId="1" xfId="0" applyNumberFormat="1" applyFont="1" applyFill="1" applyBorder="1" applyAlignment="1" applyProtection="1">
      <alignment horizontal="center" vertical="center" wrapText="1"/>
      <protection locked="0"/>
    </xf>
    <xf numFmtId="9" fontId="12" fillId="26" borderId="1" xfId="0" applyNumberFormat="1" applyFont="1" applyFill="1" applyBorder="1" applyAlignment="1" applyProtection="1">
      <alignment horizontal="center" vertical="center" wrapText="1"/>
      <protection locked="0"/>
    </xf>
    <xf numFmtId="9" fontId="12" fillId="3" borderId="1" xfId="0" applyNumberFormat="1" applyFont="1" applyFill="1" applyBorder="1" applyAlignment="1" applyProtection="1">
      <alignment horizontal="center" vertical="center" wrapText="1"/>
      <protection locked="0"/>
    </xf>
    <xf numFmtId="9" fontId="12" fillId="0" borderId="1" xfId="0" applyNumberFormat="1" applyFont="1" applyBorder="1" applyAlignment="1" applyProtection="1">
      <alignment horizontal="center" vertical="center" wrapText="1"/>
      <protection locked="0"/>
    </xf>
    <xf numFmtId="0" fontId="55" fillId="0" borderId="57" xfId="0" applyFont="1" applyBorder="1" applyAlignment="1">
      <alignment horizontal="center" vertical="center" wrapText="1"/>
    </xf>
    <xf numFmtId="0" fontId="55" fillId="0" borderId="58" xfId="0" applyFont="1" applyBorder="1" applyAlignment="1">
      <alignment horizontal="center" vertical="center" wrapText="1"/>
    </xf>
    <xf numFmtId="0" fontId="56" fillId="0" borderId="59" xfId="0" applyFont="1" applyBorder="1" applyAlignment="1">
      <alignment vertical="center" wrapText="1"/>
    </xf>
    <xf numFmtId="10" fontId="56" fillId="0" borderId="60" xfId="0" applyNumberFormat="1" applyFont="1" applyBorder="1" applyAlignment="1">
      <alignment horizontal="right" vertical="center" wrapText="1"/>
    </xf>
    <xf numFmtId="0" fontId="55" fillId="0" borderId="59" xfId="0" applyFont="1" applyBorder="1" applyAlignment="1">
      <alignment vertical="center" wrapText="1"/>
    </xf>
    <xf numFmtId="10" fontId="55" fillId="30" borderId="60" xfId="0" applyNumberFormat="1" applyFont="1" applyFill="1" applyBorder="1" applyAlignment="1">
      <alignment horizontal="center" vertical="center" wrapText="1"/>
    </xf>
    <xf numFmtId="9" fontId="57" fillId="0" borderId="1" xfId="8" applyFont="1" applyFill="1" applyBorder="1" applyAlignment="1">
      <alignment horizontal="center" vertical="center" wrapText="1"/>
    </xf>
    <xf numFmtId="0" fontId="58" fillId="31" borderId="79" xfId="0" applyFont="1" applyFill="1" applyBorder="1" applyAlignment="1">
      <alignment horizontal="center" vertical="top" wrapText="1"/>
    </xf>
    <xf numFmtId="2" fontId="58" fillId="31" borderId="80" xfId="0" applyNumberFormat="1" applyFont="1" applyFill="1" applyBorder="1" applyAlignment="1">
      <alignment horizontal="center" vertical="center" wrapText="1"/>
    </xf>
    <xf numFmtId="0" fontId="58" fillId="31" borderId="79" xfId="0" applyFont="1" applyFill="1" applyBorder="1" applyAlignment="1">
      <alignment horizontal="center" vertical="center" wrapText="1"/>
    </xf>
    <xf numFmtId="0" fontId="63" fillId="0" borderId="0" xfId="0" applyFont="1" applyAlignment="1">
      <alignment vertical="center"/>
    </xf>
    <xf numFmtId="0" fontId="58" fillId="31" borderId="62" xfId="0" applyFont="1" applyFill="1" applyBorder="1" applyAlignment="1">
      <alignment horizontal="center" vertical="top" wrapText="1"/>
    </xf>
    <xf numFmtId="2" fontId="58" fillId="31" borderId="83" xfId="0" applyNumberFormat="1" applyFont="1" applyFill="1" applyBorder="1" applyAlignment="1">
      <alignment horizontal="center" vertical="center" wrapText="1"/>
    </xf>
    <xf numFmtId="0" fontId="58" fillId="31" borderId="62" xfId="0" applyFont="1" applyFill="1" applyBorder="1" applyAlignment="1">
      <alignment horizontal="center" vertical="center" wrapText="1"/>
    </xf>
    <xf numFmtId="0" fontId="58" fillId="31" borderId="57" xfId="0" applyFont="1" applyFill="1" applyBorder="1" applyAlignment="1">
      <alignment horizontal="center" vertical="top" wrapText="1"/>
    </xf>
    <xf numFmtId="2" fontId="58" fillId="31" borderId="84" xfId="0" applyNumberFormat="1" applyFont="1" applyFill="1" applyBorder="1" applyAlignment="1">
      <alignment horizontal="center" vertical="center" wrapText="1"/>
    </xf>
    <xf numFmtId="0" fontId="64" fillId="31" borderId="0" xfId="0" applyFont="1" applyFill="1" applyAlignment="1">
      <alignment horizontal="center" vertical="center" wrapText="1"/>
    </xf>
    <xf numFmtId="0" fontId="64" fillId="31" borderId="7" xfId="0" applyFont="1" applyFill="1" applyBorder="1" applyAlignment="1">
      <alignment horizontal="center" vertical="center" wrapText="1"/>
    </xf>
    <xf numFmtId="0" fontId="58" fillId="34" borderId="59" xfId="0" applyFont="1" applyFill="1" applyBorder="1" applyAlignment="1">
      <alignment horizontal="center" vertical="center" wrapText="1"/>
    </xf>
    <xf numFmtId="0" fontId="65" fillId="35" borderId="85" xfId="0" applyFont="1" applyFill="1" applyBorder="1" applyAlignment="1">
      <alignment horizontal="center" vertical="center" wrapText="1"/>
    </xf>
    <xf numFmtId="0" fontId="65" fillId="35" borderId="63" xfId="0" applyFont="1" applyFill="1" applyBorder="1" applyAlignment="1">
      <alignment horizontal="center" vertical="center" wrapText="1"/>
    </xf>
    <xf numFmtId="0" fontId="65" fillId="35" borderId="57" xfId="0" applyFont="1" applyFill="1" applyBorder="1" applyAlignment="1">
      <alignment horizontal="center" vertical="center" wrapText="1"/>
    </xf>
    <xf numFmtId="0" fontId="58" fillId="36" borderId="59" xfId="0" applyFont="1" applyFill="1" applyBorder="1" applyAlignment="1">
      <alignment horizontal="center" vertical="center" wrapText="1"/>
    </xf>
    <xf numFmtId="0" fontId="58" fillId="37" borderId="86" xfId="0" applyFont="1" applyFill="1" applyBorder="1" applyAlignment="1">
      <alignment horizontal="center" vertical="center" wrapText="1"/>
    </xf>
    <xf numFmtId="9" fontId="58" fillId="37" borderId="86" xfId="0" applyNumberFormat="1" applyFont="1" applyFill="1" applyBorder="1" applyAlignment="1">
      <alignment horizontal="center" vertical="center" wrapText="1"/>
    </xf>
    <xf numFmtId="0" fontId="58" fillId="37" borderId="86" xfId="0" applyFont="1" applyFill="1" applyBorder="1" applyAlignment="1">
      <alignment horizontal="center" vertical="center"/>
    </xf>
    <xf numFmtId="0" fontId="66" fillId="38" borderId="10" xfId="0" applyFont="1" applyFill="1" applyBorder="1" applyAlignment="1">
      <alignment horizontal="left" vertical="center"/>
    </xf>
    <xf numFmtId="1" fontId="64" fillId="38" borderId="10" xfId="0" applyNumberFormat="1" applyFont="1" applyFill="1" applyBorder="1" applyAlignment="1">
      <alignment horizontal="center" vertical="center"/>
    </xf>
    <xf numFmtId="0" fontId="63" fillId="38" borderId="14" xfId="0" applyFont="1" applyFill="1" applyBorder="1" applyAlignment="1">
      <alignment horizontal="left" vertical="center" wrapText="1"/>
    </xf>
    <xf numFmtId="0" fontId="63" fillId="38" borderId="13" xfId="0" applyFont="1" applyFill="1" applyBorder="1" applyAlignment="1">
      <alignment vertical="center" wrapText="1"/>
    </xf>
    <xf numFmtId="0" fontId="63" fillId="38" borderId="13" xfId="0" applyFont="1" applyFill="1" applyBorder="1" applyAlignment="1">
      <alignment horizontal="center" vertical="center"/>
    </xf>
    <xf numFmtId="2" fontId="63" fillId="38" borderId="7" xfId="0" applyNumberFormat="1" applyFont="1" applyFill="1" applyBorder="1" applyAlignment="1">
      <alignment horizontal="center" vertical="center" wrapText="1"/>
    </xf>
    <xf numFmtId="10" fontId="63" fillId="38" borderId="13" xfId="0" applyNumberFormat="1" applyFont="1" applyFill="1" applyBorder="1" applyAlignment="1">
      <alignment vertical="center"/>
    </xf>
    <xf numFmtId="9" fontId="58" fillId="17" borderId="13" xfId="0" applyNumberFormat="1" applyFont="1" applyFill="1" applyBorder="1" applyAlignment="1">
      <alignment vertical="center"/>
    </xf>
    <xf numFmtId="0" fontId="63" fillId="38" borderId="0" xfId="0" applyFont="1" applyFill="1" applyAlignment="1">
      <alignment vertical="center"/>
    </xf>
    <xf numFmtId="0" fontId="63" fillId="16" borderId="14" xfId="0" applyFont="1" applyFill="1" applyBorder="1" applyAlignment="1">
      <alignment horizontal="left" vertical="top" wrapText="1"/>
    </xf>
    <xf numFmtId="0" fontId="63" fillId="16" borderId="13" xfId="0" applyFont="1" applyFill="1" applyBorder="1" applyAlignment="1">
      <alignment horizontal="center" vertical="center"/>
    </xf>
    <xf numFmtId="0" fontId="63" fillId="16" borderId="13" xfId="0" applyFont="1" applyFill="1" applyBorder="1" applyAlignment="1">
      <alignment horizontal="left" vertical="center" wrapText="1"/>
    </xf>
    <xf numFmtId="0" fontId="67" fillId="8" borderId="0" xfId="0" applyFont="1" applyFill="1" applyAlignment="1">
      <alignment horizontal="left" vertical="center"/>
    </xf>
    <xf numFmtId="0" fontId="63" fillId="0" borderId="13" xfId="0" applyFont="1" applyBorder="1" applyAlignment="1">
      <alignment vertical="center"/>
    </xf>
    <xf numFmtId="2" fontId="63" fillId="35" borderId="13" xfId="0" applyNumberFormat="1" applyFont="1" applyFill="1" applyBorder="1" applyAlignment="1">
      <alignment horizontal="center" vertical="center" wrapText="1"/>
    </xf>
    <xf numFmtId="10" fontId="67" fillId="0" borderId="0" xfId="0" applyNumberFormat="1" applyFont="1"/>
    <xf numFmtId="9" fontId="63" fillId="0" borderId="0" xfId="0" applyNumberFormat="1" applyFont="1" applyAlignment="1">
      <alignment vertical="center"/>
    </xf>
    <xf numFmtId="0" fontId="63" fillId="16" borderId="13" xfId="0" applyFont="1" applyFill="1" applyBorder="1" applyAlignment="1">
      <alignment horizontal="left" vertical="top" wrapText="1"/>
    </xf>
    <xf numFmtId="0" fontId="64" fillId="38" borderId="10" xfId="0" applyFont="1" applyFill="1" applyBorder="1" applyAlignment="1">
      <alignment horizontal="left" vertical="center"/>
    </xf>
    <xf numFmtId="0" fontId="63" fillId="16" borderId="10" xfId="0" applyFont="1" applyFill="1" applyBorder="1" applyAlignment="1">
      <alignment horizontal="center" vertical="center"/>
    </xf>
    <xf numFmtId="0" fontId="63" fillId="16" borderId="14" xfId="0" applyFont="1" applyFill="1" applyBorder="1" applyAlignment="1">
      <alignment horizontal="left" vertical="center" wrapText="1"/>
    </xf>
    <xf numFmtId="0" fontId="63" fillId="0" borderId="13" xfId="0" applyFont="1" applyBorder="1" applyAlignment="1">
      <alignment vertical="center" wrapText="1"/>
    </xf>
    <xf numFmtId="3" fontId="63" fillId="0" borderId="13" xfId="0" applyNumberFormat="1" applyFont="1" applyBorder="1" applyAlignment="1">
      <alignment vertical="center"/>
    </xf>
    <xf numFmtId="9" fontId="63" fillId="0" borderId="13" xfId="0" applyNumberFormat="1" applyFont="1" applyBorder="1" applyAlignment="1">
      <alignment vertical="center"/>
    </xf>
    <xf numFmtId="9" fontId="63" fillId="16" borderId="13" xfId="0" applyNumberFormat="1" applyFont="1" applyFill="1" applyBorder="1" applyAlignment="1">
      <alignment horizontal="center" vertical="center"/>
    </xf>
    <xf numFmtId="0" fontId="67" fillId="0" borderId="13" xfId="0" applyFont="1" applyBorder="1" applyAlignment="1">
      <alignment vertical="top" wrapText="1"/>
    </xf>
    <xf numFmtId="0" fontId="63" fillId="0" borderId="14" xfId="0" applyFont="1" applyBorder="1" applyAlignment="1">
      <alignment horizontal="left" vertical="center" wrapText="1"/>
    </xf>
    <xf numFmtId="0" fontId="63" fillId="0" borderId="13" xfId="0" applyFont="1" applyBorder="1" applyAlignment="1">
      <alignment horizontal="left" vertical="center" wrapText="1"/>
    </xf>
    <xf numFmtId="0" fontId="67" fillId="0" borderId="14" xfId="0" applyFont="1" applyBorder="1" applyAlignment="1">
      <alignment vertical="top" wrapText="1"/>
    </xf>
    <xf numFmtId="0" fontId="68" fillId="8" borderId="9" xfId="0" applyFont="1" applyFill="1" applyBorder="1" applyAlignment="1">
      <alignment horizontal="left"/>
    </xf>
    <xf numFmtId="0" fontId="68" fillId="8" borderId="14" xfId="0" applyFont="1" applyFill="1" applyBorder="1" applyAlignment="1">
      <alignment horizontal="left"/>
    </xf>
    <xf numFmtId="0" fontId="68" fillId="8" borderId="13" xfId="0" applyFont="1" applyFill="1" applyBorder="1" applyAlignment="1">
      <alignment horizontal="left"/>
    </xf>
    <xf numFmtId="0" fontId="69" fillId="8" borderId="14" xfId="0" applyFont="1" applyFill="1" applyBorder="1" applyAlignment="1">
      <alignment horizontal="left"/>
    </xf>
    <xf numFmtId="0" fontId="70" fillId="8" borderId="14" xfId="0" applyFont="1" applyFill="1" applyBorder="1" applyAlignment="1">
      <alignment horizontal="left"/>
    </xf>
    <xf numFmtId="0" fontId="71" fillId="31" borderId="0" xfId="0" applyFont="1" applyFill="1" applyAlignment="1">
      <alignment horizontal="left" vertical="top"/>
    </xf>
    <xf numFmtId="2" fontId="63" fillId="35" borderId="14" xfId="0" applyNumberFormat="1" applyFont="1" applyFill="1" applyBorder="1" applyAlignment="1">
      <alignment horizontal="center" vertical="center" wrapText="1"/>
    </xf>
    <xf numFmtId="0" fontId="63" fillId="8" borderId="14" xfId="0" applyFont="1" applyFill="1" applyBorder="1" applyAlignment="1">
      <alignment horizontal="left" vertical="center" wrapText="1"/>
    </xf>
    <xf numFmtId="0" fontId="63" fillId="0" borderId="13" xfId="0" applyFont="1" applyBorder="1" applyAlignment="1">
      <alignment vertical="top"/>
    </xf>
    <xf numFmtId="0" fontId="63" fillId="16" borderId="13" xfId="0" applyFont="1" applyFill="1" applyBorder="1" applyAlignment="1">
      <alignment horizontal="center" vertical="top"/>
    </xf>
    <xf numFmtId="10" fontId="67" fillId="0" borderId="0" xfId="0" applyNumberFormat="1" applyFont="1" applyAlignment="1">
      <alignment vertical="top"/>
    </xf>
    <xf numFmtId="9" fontId="63" fillId="0" borderId="0" xfId="0" applyNumberFormat="1" applyFont="1" applyAlignment="1">
      <alignment vertical="top"/>
    </xf>
    <xf numFmtId="0" fontId="63" fillId="0" borderId="0" xfId="0" applyFont="1" applyAlignment="1">
      <alignment vertical="top"/>
    </xf>
    <xf numFmtId="0" fontId="63" fillId="8" borderId="0" xfId="0" applyFont="1" applyFill="1" applyAlignment="1">
      <alignment vertical="center"/>
    </xf>
    <xf numFmtId="0" fontId="72" fillId="8" borderId="14" xfId="0" applyFont="1" applyFill="1" applyBorder="1" applyAlignment="1">
      <alignment horizontal="left"/>
    </xf>
    <xf numFmtId="4" fontId="63" fillId="16" borderId="13" xfId="0" applyNumberFormat="1" applyFont="1" applyFill="1" applyBorder="1" applyAlignment="1">
      <alignment horizontal="center" vertical="top"/>
    </xf>
    <xf numFmtId="2" fontId="63" fillId="35" borderId="14" xfId="0" applyNumberFormat="1" applyFont="1" applyFill="1" applyBorder="1" applyAlignment="1">
      <alignment horizontal="center" vertical="top" wrapText="1"/>
    </xf>
    <xf numFmtId="0" fontId="73" fillId="8" borderId="14" xfId="0" applyFont="1" applyFill="1" applyBorder="1" applyAlignment="1">
      <alignment horizontal="left"/>
    </xf>
    <xf numFmtId="0" fontId="51" fillId="38" borderId="13" xfId="0" applyFont="1" applyFill="1" applyBorder="1" applyAlignment="1">
      <alignment vertical="center" wrapText="1"/>
    </xf>
    <xf numFmtId="0" fontId="63" fillId="0" borderId="13" xfId="0" applyFont="1" applyBorder="1" applyAlignment="1">
      <alignment horizontal="left" vertical="top" wrapText="1"/>
    </xf>
    <xf numFmtId="9" fontId="63" fillId="0" borderId="13" xfId="0" applyNumberFormat="1" applyFont="1" applyBorder="1" applyAlignment="1">
      <alignment vertical="top"/>
    </xf>
    <xf numFmtId="9" fontId="63" fillId="16" borderId="13" xfId="0" applyNumberFormat="1" applyFont="1" applyFill="1" applyBorder="1" applyAlignment="1">
      <alignment horizontal="center" vertical="top"/>
    </xf>
    <xf numFmtId="0" fontId="66" fillId="38" borderId="0" xfId="0" applyFont="1" applyFill="1" applyAlignment="1">
      <alignment vertical="top"/>
    </xf>
    <xf numFmtId="0" fontId="66" fillId="0" borderId="0" xfId="0" applyFont="1" applyAlignment="1">
      <alignment vertical="top"/>
    </xf>
    <xf numFmtId="0" fontId="66" fillId="8" borderId="0" xfId="0" applyFont="1" applyFill="1" applyAlignment="1">
      <alignment vertical="center"/>
    </xf>
    <xf numFmtId="0" fontId="72" fillId="8" borderId="7" xfId="0" applyFont="1" applyFill="1" applyBorder="1" applyAlignment="1">
      <alignment horizontal="left"/>
    </xf>
    <xf numFmtId="0" fontId="63" fillId="8" borderId="13" xfId="0" applyFont="1" applyFill="1" applyBorder="1" applyAlignment="1">
      <alignment horizontal="left" vertical="center" wrapText="1"/>
    </xf>
    <xf numFmtId="0" fontId="66" fillId="38" borderId="0" xfId="0" applyFont="1" applyFill="1" applyAlignment="1">
      <alignment vertical="center"/>
    </xf>
    <xf numFmtId="0" fontId="66" fillId="0" borderId="0" xfId="0" applyFont="1" applyAlignment="1">
      <alignment vertical="center"/>
    </xf>
    <xf numFmtId="0" fontId="67" fillId="0" borderId="13" xfId="0" applyFont="1" applyBorder="1" applyAlignment="1">
      <alignment horizontal="left" vertical="top" wrapText="1"/>
    </xf>
    <xf numFmtId="0" fontId="63" fillId="16" borderId="13" xfId="0" applyFont="1" applyFill="1" applyBorder="1" applyAlignment="1">
      <alignment horizontal="center" vertical="center" wrapText="1"/>
    </xf>
    <xf numFmtId="0" fontId="66" fillId="38" borderId="2" xfId="0" applyFont="1" applyFill="1" applyBorder="1" applyAlignment="1">
      <alignment horizontal="left" vertical="center"/>
    </xf>
    <xf numFmtId="0" fontId="63" fillId="8" borderId="9" xfId="0" applyFont="1" applyFill="1" applyBorder="1" applyAlignment="1">
      <alignment horizontal="left" vertical="center" wrapText="1"/>
    </xf>
    <xf numFmtId="0" fontId="74" fillId="0" borderId="13" xfId="0" applyFont="1" applyBorder="1" applyAlignment="1">
      <alignment horizontal="left"/>
    </xf>
    <xf numFmtId="0" fontId="74" fillId="0" borderId="14" xfId="0" applyFont="1" applyBorder="1" applyAlignment="1">
      <alignment horizontal="left"/>
    </xf>
    <xf numFmtId="0" fontId="75" fillId="38" borderId="7" xfId="0" applyFont="1" applyFill="1" applyBorder="1" applyAlignment="1">
      <alignment horizontal="left" vertical="center"/>
    </xf>
    <xf numFmtId="0" fontId="75" fillId="38" borderId="10" xfId="0" applyFont="1" applyFill="1" applyBorder="1" applyAlignment="1">
      <alignment horizontal="left" vertical="center"/>
    </xf>
    <xf numFmtId="0" fontId="67" fillId="0" borderId="13" xfId="0" applyFont="1" applyBorder="1" applyAlignment="1">
      <alignment horizontal="left" vertical="center" wrapText="1"/>
    </xf>
    <xf numFmtId="0" fontId="67" fillId="8" borderId="13" xfId="0" applyFont="1" applyFill="1" applyBorder="1" applyAlignment="1">
      <alignment horizontal="left" vertical="center"/>
    </xf>
    <xf numFmtId="0" fontId="76" fillId="0" borderId="0" xfId="0" applyFont="1"/>
    <xf numFmtId="0" fontId="67" fillId="0" borderId="13" xfId="0" applyFont="1" applyBorder="1" applyAlignment="1">
      <alignment horizontal="center" vertical="center" wrapText="1"/>
    </xf>
    <xf numFmtId="9" fontId="67" fillId="0" borderId="13" xfId="0" applyNumberFormat="1" applyFont="1" applyBorder="1" applyAlignment="1">
      <alignment horizontal="center" vertical="center" wrapText="1"/>
    </xf>
    <xf numFmtId="10" fontId="67" fillId="0" borderId="13" xfId="0" applyNumberFormat="1" applyFont="1" applyBorder="1" applyAlignment="1">
      <alignment horizontal="center" vertical="center" wrapText="1"/>
    </xf>
    <xf numFmtId="3" fontId="67" fillId="0" borderId="13" xfId="0" applyNumberFormat="1" applyFont="1" applyBorder="1" applyAlignment="1">
      <alignment horizontal="center" vertical="center" wrapText="1"/>
    </xf>
    <xf numFmtId="0" fontId="77" fillId="0" borderId="0" xfId="0" applyFont="1"/>
    <xf numFmtId="0" fontId="63" fillId="0" borderId="13" xfId="0" applyFont="1" applyBorder="1" applyAlignment="1">
      <alignment horizontal="center" vertical="center"/>
    </xf>
    <xf numFmtId="10" fontId="63" fillId="0" borderId="0" xfId="0" applyNumberFormat="1" applyFont="1" applyAlignment="1">
      <alignment horizontal="right"/>
    </xf>
    <xf numFmtId="9" fontId="63" fillId="0" borderId="0" xfId="0" applyNumberFormat="1" applyFont="1" applyAlignment="1">
      <alignment horizontal="right"/>
    </xf>
    <xf numFmtId="4" fontId="63" fillId="0" borderId="13" xfId="0" applyNumberFormat="1" applyFont="1" applyBorder="1" applyAlignment="1">
      <alignment vertical="center"/>
    </xf>
    <xf numFmtId="0" fontId="63" fillId="0" borderId="13" xfId="0" applyFont="1" applyBorder="1" applyAlignment="1">
      <alignment vertical="top" wrapText="1"/>
    </xf>
    <xf numFmtId="0" fontId="77" fillId="0" borderId="13" xfId="0" applyFont="1" applyBorder="1" applyAlignment="1">
      <alignment vertical="center"/>
    </xf>
    <xf numFmtId="0" fontId="35" fillId="0" borderId="0" xfId="0" applyFont="1"/>
    <xf numFmtId="0" fontId="63" fillId="0" borderId="0" xfId="0" applyFont="1"/>
    <xf numFmtId="0" fontId="78" fillId="0" borderId="0" xfId="0" applyFont="1"/>
    <xf numFmtId="0" fontId="64" fillId="39" borderId="13" xfId="0" applyFont="1" applyFill="1" applyBorder="1" applyAlignment="1">
      <alignment horizontal="center" vertical="center"/>
    </xf>
    <xf numFmtId="0" fontId="64" fillId="39" borderId="13" xfId="0" applyFont="1" applyFill="1" applyBorder="1" applyAlignment="1">
      <alignment horizontal="center" vertical="center" wrapText="1"/>
    </xf>
    <xf numFmtId="0" fontId="64" fillId="39" borderId="10" xfId="0" applyFont="1" applyFill="1" applyBorder="1" applyAlignment="1">
      <alignment horizontal="center" vertical="center" wrapText="1"/>
    </xf>
    <xf numFmtId="0" fontId="67" fillId="8" borderId="13" xfId="0" applyFont="1" applyFill="1" applyBorder="1" applyAlignment="1">
      <alignment horizontal="center" vertical="center"/>
    </xf>
    <xf numFmtId="0" fontId="80" fillId="40" borderId="13" xfId="0" applyFont="1" applyFill="1" applyBorder="1" applyAlignment="1">
      <alignment horizontal="center" vertical="center"/>
    </xf>
    <xf numFmtId="1" fontId="80" fillId="40" borderId="13" xfId="0" applyNumberFormat="1" applyFont="1" applyFill="1" applyBorder="1" applyAlignment="1">
      <alignment horizontal="center" vertical="center"/>
    </xf>
    <xf numFmtId="10" fontId="80" fillId="40" borderId="10" xfId="0" applyNumberFormat="1" applyFont="1" applyFill="1" applyBorder="1" applyAlignment="1">
      <alignment horizontal="center" vertical="center" wrapText="1"/>
    </xf>
    <xf numFmtId="10" fontId="58" fillId="17" borderId="13" xfId="0" applyNumberFormat="1" applyFont="1" applyFill="1" applyBorder="1"/>
    <xf numFmtId="10" fontId="58" fillId="0" borderId="13" xfId="0" applyNumberFormat="1" applyFont="1" applyBorder="1" applyAlignment="1">
      <alignment horizontal="center" vertical="center" wrapText="1"/>
    </xf>
    <xf numFmtId="0" fontId="67" fillId="0" borderId="13" xfId="0" applyFont="1" applyBorder="1" applyAlignment="1">
      <alignment horizontal="center" vertical="center"/>
    </xf>
    <xf numFmtId="0" fontId="79" fillId="0" borderId="7" xfId="0" applyFont="1" applyBorder="1" applyAlignment="1">
      <alignment horizontal="left" vertical="center"/>
    </xf>
    <xf numFmtId="1" fontId="63" fillId="0" borderId="13" xfId="0" applyNumberFormat="1" applyFont="1" applyBorder="1" applyAlignment="1">
      <alignment horizontal="center" vertical="center"/>
    </xf>
    <xf numFmtId="9" fontId="63" fillId="0" borderId="10" xfId="0" applyNumberFormat="1" applyFont="1" applyBorder="1" applyAlignment="1">
      <alignment horizontal="center" vertical="center"/>
    </xf>
    <xf numFmtId="10" fontId="63" fillId="0" borderId="13" xfId="0" applyNumberFormat="1" applyFont="1" applyBorder="1"/>
    <xf numFmtId="1" fontId="79" fillId="0" borderId="10" xfId="0" applyNumberFormat="1" applyFont="1" applyBorder="1" applyAlignment="1">
      <alignment horizontal="left" vertical="center"/>
    </xf>
    <xf numFmtId="0" fontId="58" fillId="0" borderId="13" xfId="0" applyFont="1" applyBorder="1" applyAlignment="1">
      <alignment horizontal="center" vertical="center" wrapText="1"/>
    </xf>
    <xf numFmtId="10" fontId="0" fillId="0" borderId="0" xfId="0" applyNumberFormat="1"/>
    <xf numFmtId="170" fontId="0" fillId="0" borderId="1" xfId="0" applyNumberFormat="1" applyBorder="1" applyAlignment="1">
      <alignment horizontal="center" vertical="center" wrapText="1"/>
    </xf>
    <xf numFmtId="9" fontId="81" fillId="0" borderId="1" xfId="6" applyNumberFormat="1" applyFont="1" applyFill="1" applyBorder="1" applyAlignment="1">
      <alignment horizontal="center" vertical="center" wrapText="1"/>
    </xf>
    <xf numFmtId="0" fontId="82" fillId="0" borderId="0" xfId="0" applyFont="1"/>
    <xf numFmtId="0" fontId="42" fillId="0" borderId="65" xfId="5"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9" fontId="0" fillId="0" borderId="1" xfId="8" applyFont="1" applyFill="1" applyBorder="1" applyAlignment="1">
      <alignment horizontal="center" vertical="center" wrapText="1"/>
    </xf>
    <xf numFmtId="0" fontId="3" fillId="0" borderId="1" xfId="0" applyFont="1" applyBorder="1" applyAlignment="1">
      <alignment horizontal="center" vertical="center" wrapText="1"/>
    </xf>
    <xf numFmtId="9" fontId="57" fillId="0" borderId="1" xfId="8" applyFont="1" applyFill="1" applyBorder="1" applyAlignment="1">
      <alignment horizontal="center" vertical="center" wrapText="1"/>
    </xf>
    <xf numFmtId="164" fontId="13" fillId="2" borderId="1" xfId="0" applyNumberFormat="1" applyFont="1" applyFill="1" applyBorder="1" applyAlignment="1">
      <alignment horizontal="center" vertical="center"/>
    </xf>
    <xf numFmtId="0" fontId="54" fillId="28" borderId="1" xfId="0" applyFont="1" applyFill="1" applyBorder="1" applyAlignment="1">
      <alignment horizontal="center" vertical="center" wrapText="1"/>
    </xf>
    <xf numFmtId="0" fontId="52" fillId="0" borderId="1" xfId="0" applyFont="1" applyBorder="1" applyAlignment="1">
      <alignment horizontal="center" vertical="center" wrapText="1"/>
    </xf>
    <xf numFmtId="0" fontId="52" fillId="28" borderId="1" xfId="0" applyFont="1" applyFill="1" applyBorder="1" applyAlignment="1">
      <alignment horizontal="center" vertical="center" wrapText="1"/>
    </xf>
    <xf numFmtId="0" fontId="52" fillId="28" borderId="1" xfId="0" applyFont="1" applyFill="1" applyBorder="1" applyAlignment="1">
      <alignment vertical="center" wrapText="1"/>
    </xf>
    <xf numFmtId="164" fontId="50" fillId="2" borderId="77" xfId="0" applyNumberFormat="1" applyFont="1" applyFill="1" applyBorder="1" applyAlignment="1" applyProtection="1">
      <alignment horizontal="center" vertical="center" wrapText="1"/>
      <protection locked="0"/>
    </xf>
    <xf numFmtId="164" fontId="50" fillId="2" borderId="78" xfId="0" applyNumberFormat="1" applyFont="1" applyFill="1" applyBorder="1" applyAlignment="1" applyProtection="1">
      <alignment horizontal="center" vertical="center" wrapText="1"/>
      <protection locked="0"/>
    </xf>
    <xf numFmtId="164" fontId="50" fillId="26" borderId="77" xfId="0" applyNumberFormat="1" applyFont="1" applyFill="1" applyBorder="1" applyAlignment="1" applyProtection="1">
      <alignment horizontal="center" vertical="center" wrapText="1"/>
      <protection locked="0"/>
    </xf>
    <xf numFmtId="164" fontId="50" fillId="26" borderId="78" xfId="0" applyNumberFormat="1" applyFont="1" applyFill="1" applyBorder="1" applyAlignment="1" applyProtection="1">
      <alignment horizontal="center" vertical="center" wrapText="1"/>
      <protection locked="0"/>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0" xfId="2" applyFont="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4" borderId="10" xfId="2" applyFont="1" applyFill="1" applyBorder="1" applyAlignment="1">
      <alignment horizontal="center" vertical="center" wrapText="1"/>
    </xf>
    <xf numFmtId="0" fontId="7" fillId="4" borderId="11" xfId="2" applyFont="1" applyFill="1" applyBorder="1" applyAlignment="1">
      <alignment horizontal="center" vertical="center" wrapText="1"/>
    </xf>
    <xf numFmtId="0" fontId="7" fillId="4" borderId="9" xfId="2" applyFont="1" applyFill="1" applyBorder="1" applyAlignment="1">
      <alignment horizontal="center" vertical="center" wrapText="1"/>
    </xf>
    <xf numFmtId="0" fontId="7" fillId="0" borderId="10"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12"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7" fillId="4" borderId="12" xfId="2" applyFont="1" applyFill="1" applyBorder="1" applyAlignment="1">
      <alignment horizontal="center" vertical="center" wrapText="1"/>
    </xf>
    <xf numFmtId="10" fontId="8" fillId="0" borderId="10" xfId="2" applyNumberFormat="1" applyFont="1" applyBorder="1" applyAlignment="1">
      <alignment horizontal="center" vertical="center" wrapText="1"/>
    </xf>
    <xf numFmtId="0" fontId="7" fillId="0" borderId="9" xfId="2" applyFont="1" applyBorder="1" applyAlignment="1">
      <alignment horizontal="center" vertical="center" wrapText="1"/>
    </xf>
    <xf numFmtId="10" fontId="6" fillId="0" borderId="10" xfId="2" applyNumberFormat="1" applyFont="1" applyBorder="1" applyAlignment="1">
      <alignment horizontal="center" vertical="center" shrinkToFit="1"/>
    </xf>
    <xf numFmtId="10" fontId="6" fillId="0" borderId="11" xfId="2" applyNumberFormat="1" applyFont="1" applyBorder="1" applyAlignment="1">
      <alignment horizontal="center" vertical="center" shrinkToFit="1"/>
    </xf>
    <xf numFmtId="10" fontId="6" fillId="0" borderId="12" xfId="2" applyNumberFormat="1" applyFont="1" applyBorder="1" applyAlignment="1">
      <alignment horizontal="center" vertical="center" shrinkToFit="1"/>
    </xf>
    <xf numFmtId="0" fontId="7" fillId="0" borderId="4" xfId="2" applyFont="1" applyBorder="1" applyAlignment="1">
      <alignment horizontal="center" vertical="center" wrapText="1"/>
    </xf>
    <xf numFmtId="0" fontId="8" fillId="0" borderId="2" xfId="2" applyFont="1" applyBorder="1" applyAlignment="1">
      <alignment horizontal="center" vertical="center" wrapText="1"/>
    </xf>
    <xf numFmtId="0" fontId="8"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0" xfId="2" applyFont="1" applyAlignment="1">
      <alignment horizontal="center" vertical="center" wrapText="1"/>
    </xf>
    <xf numFmtId="0" fontId="7" fillId="0" borderId="6" xfId="2" applyFont="1" applyBorder="1" applyAlignment="1">
      <alignment horizontal="center" vertical="center" wrapText="1"/>
    </xf>
    <xf numFmtId="0" fontId="8" fillId="0" borderId="3" xfId="2" applyFont="1" applyBorder="1" applyAlignment="1">
      <alignment horizontal="center" vertical="center" wrapText="1"/>
    </xf>
    <xf numFmtId="0" fontId="8" fillId="0" borderId="5" xfId="2" applyFont="1" applyBorder="1" applyAlignment="1">
      <alignment horizontal="center" vertical="center" wrapText="1"/>
    </xf>
    <xf numFmtId="0" fontId="8" fillId="0" borderId="0" xfId="2" applyFont="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7" fillId="0" borderId="1" xfId="2" applyFont="1" applyBorder="1" applyAlignment="1">
      <alignment horizontal="center" vertical="center" wrapText="1"/>
    </xf>
    <xf numFmtId="10" fontId="7" fillId="0" borderId="19" xfId="8" applyNumberFormat="1" applyFont="1" applyBorder="1" applyAlignment="1">
      <alignment horizontal="center" vertical="center" wrapText="1"/>
    </xf>
    <xf numFmtId="10" fontId="7" fillId="0" borderId="20" xfId="8" applyNumberFormat="1" applyFont="1" applyBorder="1" applyAlignment="1">
      <alignment horizontal="center" vertical="center" wrapText="1"/>
    </xf>
    <xf numFmtId="0" fontId="7" fillId="6" borderId="1" xfId="2" applyFont="1" applyFill="1" applyBorder="1" applyAlignment="1">
      <alignment horizontal="center" vertical="center" wrapText="1"/>
    </xf>
    <xf numFmtId="10" fontId="6" fillId="0" borderId="1" xfId="2" applyNumberFormat="1" applyFont="1" applyBorder="1" applyAlignment="1">
      <alignment horizontal="center" vertical="center"/>
    </xf>
    <xf numFmtId="0" fontId="6" fillId="0" borderId="10" xfId="2" applyFont="1" applyBorder="1" applyAlignment="1">
      <alignment horizontal="center" vertical="center" wrapText="1"/>
    </xf>
    <xf numFmtId="0" fontId="6" fillId="0" borderId="11" xfId="2" applyFont="1" applyBorder="1" applyAlignment="1">
      <alignment horizontal="center" vertical="center" wrapText="1"/>
    </xf>
    <xf numFmtId="1" fontId="6" fillId="0" borderId="15" xfId="2" applyNumberFormat="1" applyFont="1" applyBorder="1" applyAlignment="1">
      <alignment horizontal="center" vertical="center" shrinkToFit="1"/>
    </xf>
    <xf numFmtId="1" fontId="6" fillId="0" borderId="14" xfId="2" applyNumberFormat="1" applyFont="1" applyBorder="1" applyAlignment="1">
      <alignment horizontal="center" vertical="center" shrinkToFi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10" xfId="2" applyFont="1" applyBorder="1" applyAlignment="1">
      <alignment horizontal="center" vertical="top" wrapText="1"/>
    </xf>
    <xf numFmtId="0" fontId="6" fillId="0" borderId="11" xfId="2" applyFont="1" applyBorder="1" applyAlignment="1">
      <alignment horizontal="center" vertical="top" wrapText="1"/>
    </xf>
    <xf numFmtId="0" fontId="6" fillId="0" borderId="12" xfId="2" applyFont="1" applyBorder="1" applyAlignment="1">
      <alignment horizontal="center" vertical="top" wrapText="1"/>
    </xf>
    <xf numFmtId="10" fontId="7" fillId="0" borderId="1" xfId="2" applyNumberFormat="1" applyFont="1" applyBorder="1" applyAlignment="1">
      <alignment horizontal="center" vertical="center" wrapText="1"/>
    </xf>
    <xf numFmtId="0" fontId="7" fillId="2" borderId="1" xfId="2" applyFont="1" applyFill="1" applyBorder="1" applyAlignment="1">
      <alignment horizontal="center" vertical="center" wrapText="1"/>
    </xf>
    <xf numFmtId="0" fontId="6" fillId="0" borderId="12" xfId="2" applyFont="1" applyBorder="1" applyAlignment="1">
      <alignment horizontal="center" vertical="center" wrapText="1"/>
    </xf>
    <xf numFmtId="10" fontId="7" fillId="0" borderId="1" xfId="8" applyNumberFormat="1" applyFont="1" applyBorder="1" applyAlignment="1">
      <alignment horizontal="center" vertical="center" wrapText="1"/>
    </xf>
    <xf numFmtId="0" fontId="7" fillId="3" borderId="1" xfId="2" applyFont="1" applyFill="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xf>
    <xf numFmtId="1" fontId="59" fillId="32" borderId="81" xfId="0" applyNumberFormat="1" applyFont="1" applyFill="1" applyBorder="1" applyAlignment="1">
      <alignment horizontal="center" vertical="center" wrapText="1"/>
    </xf>
    <xf numFmtId="0" fontId="61" fillId="0" borderId="60" xfId="0" applyFont="1" applyBorder="1"/>
    <xf numFmtId="168" fontId="60" fillId="32" borderId="80" xfId="0" applyNumberFormat="1" applyFont="1" applyFill="1" applyBorder="1" applyAlignment="1">
      <alignment horizontal="center" vertical="center" wrapText="1"/>
    </xf>
    <xf numFmtId="0" fontId="61" fillId="0" borderId="79" xfId="0" applyFont="1" applyBorder="1"/>
    <xf numFmtId="0" fontId="61" fillId="0" borderId="81" xfId="0" applyFont="1" applyBorder="1"/>
    <xf numFmtId="0" fontId="62" fillId="33" borderId="63" xfId="0" applyFont="1" applyFill="1" applyBorder="1" applyAlignment="1">
      <alignment horizontal="center" vertical="center"/>
    </xf>
    <xf numFmtId="0" fontId="61" fillId="0" borderId="82" xfId="0" applyFont="1" applyBorder="1"/>
    <xf numFmtId="0" fontId="61" fillId="0" borderId="58" xfId="0" applyFont="1" applyBorder="1"/>
    <xf numFmtId="1" fontId="60" fillId="32" borderId="63" xfId="0" applyNumberFormat="1" applyFont="1" applyFill="1" applyBorder="1" applyAlignment="1">
      <alignment horizontal="center" vertical="center" wrapText="1"/>
    </xf>
    <xf numFmtId="0" fontId="48" fillId="19" borderId="1" xfId="0" applyFont="1" applyFill="1" applyBorder="1" applyAlignment="1">
      <alignment horizontal="center" vertical="center" wrapText="1"/>
    </xf>
    <xf numFmtId="0" fontId="14" fillId="8" borderId="0" xfId="5" applyFont="1" applyFill="1" applyAlignment="1">
      <alignment horizontal="center" vertical="center"/>
    </xf>
    <xf numFmtId="0" fontId="12" fillId="0" borderId="0" xfId="5" applyFont="1"/>
    <xf numFmtId="0" fontId="20" fillId="9" borderId="0" xfId="5" applyFont="1" applyFill="1" applyAlignment="1">
      <alignment horizontal="center" vertical="center" wrapText="1"/>
    </xf>
    <xf numFmtId="0" fontId="20" fillId="9" borderId="21" xfId="5" applyFont="1" applyFill="1" applyBorder="1" applyAlignment="1">
      <alignment horizontal="center" vertical="center" wrapText="1"/>
    </xf>
    <xf numFmtId="0" fontId="12" fillId="0" borderId="21" xfId="5" applyFont="1" applyBorder="1"/>
    <xf numFmtId="0" fontId="20" fillId="9" borderId="67" xfId="5" applyFont="1" applyFill="1" applyBorder="1" applyAlignment="1">
      <alignment horizontal="center" vertical="center" wrapText="1"/>
    </xf>
    <xf numFmtId="0" fontId="20" fillId="9" borderId="22" xfId="5" applyFont="1" applyFill="1" applyBorder="1" applyAlignment="1">
      <alignment horizontal="center" vertical="center" wrapText="1"/>
    </xf>
    <xf numFmtId="0" fontId="20" fillId="9" borderId="68" xfId="5" applyFont="1" applyFill="1" applyBorder="1" applyAlignment="1">
      <alignment horizontal="center" vertical="center" wrapText="1"/>
    </xf>
    <xf numFmtId="0" fontId="20" fillId="9" borderId="69" xfId="5" applyFont="1" applyFill="1" applyBorder="1" applyAlignment="1">
      <alignment horizontal="center" vertical="center" wrapText="1"/>
    </xf>
    <xf numFmtId="0" fontId="21" fillId="9" borderId="67" xfId="5" applyFont="1" applyFill="1" applyBorder="1" applyAlignment="1">
      <alignment horizontal="center" vertical="center" wrapText="1"/>
    </xf>
    <xf numFmtId="0" fontId="21" fillId="9" borderId="22" xfId="5" applyFont="1" applyFill="1" applyBorder="1" applyAlignment="1">
      <alignment horizontal="center" vertical="center" wrapText="1"/>
    </xf>
    <xf numFmtId="0" fontId="10" fillId="0" borderId="0" xfId="5"/>
    <xf numFmtId="0" fontId="20" fillId="11" borderId="23" xfId="5" applyFont="1" applyFill="1" applyBorder="1" applyAlignment="1">
      <alignment horizontal="center" vertical="center" wrapText="1"/>
    </xf>
    <xf numFmtId="0" fontId="12" fillId="0" borderId="23" xfId="5" applyFont="1" applyBorder="1"/>
    <xf numFmtId="0" fontId="36" fillId="19" borderId="63" xfId="0" applyFont="1" applyFill="1" applyBorder="1" applyAlignment="1">
      <alignment horizontal="center" vertical="center" wrapText="1"/>
    </xf>
    <xf numFmtId="0" fontId="36" fillId="19" borderId="58"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74" xfId="0" applyFont="1" applyBorder="1" applyAlignment="1">
      <alignment horizontal="center" vertical="center"/>
    </xf>
    <xf numFmtId="0" fontId="2" fillId="5" borderId="77" xfId="0" applyFont="1" applyFill="1" applyBorder="1" applyAlignment="1">
      <alignment horizontal="center" vertical="center" wrapText="1"/>
    </xf>
    <xf numFmtId="0" fontId="2" fillId="5" borderId="78" xfId="0" applyFont="1" applyFill="1" applyBorder="1" applyAlignment="1">
      <alignment horizontal="center" vertical="center" wrapText="1"/>
    </xf>
    <xf numFmtId="9" fontId="0" fillId="0" borderId="1" xfId="0" applyNumberFormat="1" applyBorder="1" applyAlignment="1">
      <alignment horizontal="center" vertical="center"/>
    </xf>
    <xf numFmtId="0" fontId="0" fillId="0" borderId="20" xfId="0" applyBorder="1" applyAlignment="1">
      <alignment horizontal="left" vertical="center" wrapText="1"/>
    </xf>
    <xf numFmtId="0" fontId="0" fillId="0" borderId="1" xfId="0" applyBorder="1" applyAlignment="1">
      <alignment horizontal="left" vertical="center" wrapText="1"/>
    </xf>
    <xf numFmtId="9" fontId="0" fillId="0" borderId="74" xfId="0" applyNumberFormat="1" applyBorder="1" applyAlignment="1">
      <alignment horizontal="center" vertical="center" wrapText="1"/>
    </xf>
    <xf numFmtId="0" fontId="0" fillId="0" borderId="20" xfId="0" applyBorder="1" applyAlignment="1">
      <alignment horizontal="center" vertical="center" wrapText="1"/>
    </xf>
    <xf numFmtId="0" fontId="1" fillId="0" borderId="20" xfId="0" applyFont="1" applyBorder="1" applyAlignment="1">
      <alignment horizontal="left" vertical="center" wrapText="1"/>
    </xf>
    <xf numFmtId="10" fontId="0" fillId="0" borderId="1" xfId="0" applyNumberFormat="1" applyBorder="1" applyAlignment="1">
      <alignment horizontal="center" vertical="center"/>
    </xf>
    <xf numFmtId="9" fontId="0" fillId="0" borderId="1" xfId="0" applyNumberFormat="1" applyBorder="1" applyAlignment="1">
      <alignment horizontal="center" vertical="center" wrapText="1"/>
    </xf>
    <xf numFmtId="0" fontId="1" fillId="0" borderId="1" xfId="0" applyFont="1" applyBorder="1" applyAlignment="1">
      <alignment horizontal="left" vertical="center" wrapText="1"/>
    </xf>
  </cellXfs>
  <cellStyles count="11">
    <cellStyle name="Excel Built-in Explanatory Text" xfId="10" xr:uid="{8A14FC37-88C9-4282-8D5D-2F4853CC0195}"/>
    <cellStyle name="Hipervínculo" xfId="6" builtinId="8"/>
    <cellStyle name="Moneda" xfId="7" builtinId="4"/>
    <cellStyle name="Moneda 2" xfId="1" xr:uid="{FE063142-1B26-403F-A78F-B59E7A4654D1}"/>
    <cellStyle name="Normal" xfId="0" builtinId="0"/>
    <cellStyle name="Normal 2" xfId="2" xr:uid="{9DE42121-3B78-4F8F-A2D6-CE29270DE803}"/>
    <cellStyle name="Normal 2 2 2" xfId="9" xr:uid="{D36CDC99-15A0-4B50-A1E0-36A5792F2A03}"/>
    <cellStyle name="Normal 3" xfId="4" xr:uid="{ACF7A0D2-D368-4E90-A672-DDA90225499B}"/>
    <cellStyle name="Normal 4" xfId="5" xr:uid="{703006E3-92E0-43B4-BA49-BC1F8B842295}"/>
    <cellStyle name="Porcentaje" xfId="8" builtinId="5"/>
    <cellStyle name="Porcentaje 2" xfId="3" xr:uid="{2AC8CB6A-DA1E-4291-A710-49FBB9176AB6}"/>
  </cellStyles>
  <dxfs count="3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E8E7FC"/>
          <bgColor rgb="FFE8E7FC"/>
        </patternFill>
      </fill>
    </dxf>
    <dxf>
      <fill>
        <patternFill patternType="solid">
          <fgColor rgb="FFFFFFFF"/>
          <bgColor rgb="FFFFFFFF"/>
        </patternFill>
      </fill>
    </dxf>
    <dxf>
      <fill>
        <patternFill patternType="solid">
          <fgColor rgb="FF8989EB"/>
          <bgColor rgb="FF8989EB"/>
        </patternFill>
      </fill>
    </dxf>
    <dxf>
      <fill>
        <patternFill patternType="solid">
          <fgColor rgb="FFE8E7FC"/>
          <bgColor rgb="FFE8E7FC"/>
        </patternFill>
      </fill>
    </dxf>
    <dxf>
      <fill>
        <patternFill patternType="solid">
          <fgColor rgb="FFFFFFFF"/>
          <bgColor rgb="FFFFFFFF"/>
        </patternFill>
      </fill>
    </dxf>
    <dxf>
      <fill>
        <patternFill patternType="solid">
          <fgColor rgb="FF8989EB"/>
          <bgColor rgb="FF8989EB"/>
        </patternFill>
      </fill>
    </dxf>
  </dxfs>
  <tableStyles count="2" defaultTableStyle="TableStyleMedium2" defaultPivotStyle="PivotStyleLight16">
    <tableStyle name="Consolidado PP PES- 2024-style" pivot="0" count="3" xr9:uid="{67AD90FF-4016-4AF6-A2AF-58256668D9D9}">
      <tableStyleElement type="headerRow" dxfId="35"/>
      <tableStyleElement type="firstRowStripe" dxfId="34"/>
      <tableStyleElement type="secondRowStripe" dxfId="33"/>
    </tableStyle>
    <tableStyle name="Consolidado Seguimiento PP-style" pivot="0" count="3" xr9:uid="{1C74178F-94C4-41EB-90DF-59B43E7FAED1}">
      <tableStyleElement type="headerRow" dxfId="32"/>
      <tableStyleElement type="firstRowStripe" dxfId="31"/>
      <tableStyleElement type="secondRowStripe" dxfId="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PES 2024'!A1"/><Relationship Id="rId2" Type="http://schemas.openxmlformats.org/officeDocument/2006/relationships/hyperlink" Target="#'IND 1 SEGUIMIENTO'!A1"/><Relationship Id="rId1" Type="http://schemas.openxmlformats.org/officeDocument/2006/relationships/hyperlink" Target="#'IND 1'!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Consolidado 2020-2024'!A1"/></Relationships>
</file>

<file path=xl/drawings/_rels/drawing2.xml.rels><?xml version="1.0" encoding="UTF-8" standalone="yes"?>
<Relationships xmlns="http://schemas.openxmlformats.org/package/2006/relationships"><Relationship Id="rId2" Type="http://schemas.openxmlformats.org/officeDocument/2006/relationships/hyperlink" Target="#'CONSOLIDADO 2020-2024'!A1"/><Relationship Id="rId1" Type="http://schemas.openxmlformats.org/officeDocument/2006/relationships/hyperlink" Target="#MEN&#218;!A1"/></Relationships>
</file>

<file path=xl/drawings/_rels/drawing3.xml.rels><?xml version="1.0" encoding="UTF-8" standalone="yes"?>
<Relationships xmlns="http://schemas.openxmlformats.org/package/2006/relationships"><Relationship Id="rId2" Type="http://schemas.openxmlformats.org/officeDocument/2006/relationships/hyperlink" Target="#'PES 2024'!A1"/><Relationship Id="rId1" Type="http://schemas.openxmlformats.org/officeDocument/2006/relationships/hyperlink" Target="#MEN&#218;!A1"/></Relationships>
</file>

<file path=xl/drawings/_rels/drawing4.xml.rels><?xml version="1.0" encoding="UTF-8" standalone="yes"?>
<Relationships xmlns="http://schemas.openxmlformats.org/package/2006/relationships"><Relationship Id="rId3" Type="http://schemas.openxmlformats.org/officeDocument/2006/relationships/hyperlink" Target="#'IND 1 SEGUIMIENTO'!A1"/><Relationship Id="rId2" Type="http://schemas.openxmlformats.org/officeDocument/2006/relationships/hyperlink" Target="#MEN&#218;!A1"/><Relationship Id="rId1" Type="http://schemas.openxmlformats.org/officeDocument/2006/relationships/image" Target="../media/image3.jpeg"/><Relationship Id="rId4" Type="http://schemas.openxmlformats.org/officeDocument/2006/relationships/hyperlink" Target="#'PES 2024'!A1"/></Relationships>
</file>

<file path=xl/drawings/_rels/drawing5.xml.rels><?xml version="1.0" encoding="UTF-8" standalone="yes"?>
<Relationships xmlns="http://schemas.openxmlformats.org/package/2006/relationships"><Relationship Id="rId3" Type="http://schemas.openxmlformats.org/officeDocument/2006/relationships/hyperlink" Target="#'IND 2 SEGUIMIENTO'!A1"/><Relationship Id="rId2" Type="http://schemas.openxmlformats.org/officeDocument/2006/relationships/hyperlink" Target="#MEN&#218;!A1"/><Relationship Id="rId1" Type="http://schemas.openxmlformats.org/officeDocument/2006/relationships/image" Target="../media/image3.jpeg"/><Relationship Id="rId4" Type="http://schemas.openxmlformats.org/officeDocument/2006/relationships/hyperlink" Target="#'PES 2024'!A1"/></Relationships>
</file>

<file path=xl/drawings/_rels/drawing6.xml.rels><?xml version="1.0" encoding="UTF-8" standalone="yes"?>
<Relationships xmlns="http://schemas.openxmlformats.org/package/2006/relationships"><Relationship Id="rId3" Type="http://schemas.openxmlformats.org/officeDocument/2006/relationships/hyperlink" Target="#'IND 3 SEGUIMIENTO'!A1"/><Relationship Id="rId2" Type="http://schemas.openxmlformats.org/officeDocument/2006/relationships/hyperlink" Target="#MEN&#218;!A1"/><Relationship Id="rId1" Type="http://schemas.openxmlformats.org/officeDocument/2006/relationships/image" Target="../media/image3.jpeg"/><Relationship Id="rId4" Type="http://schemas.openxmlformats.org/officeDocument/2006/relationships/hyperlink" Target="#'PES 2024'!A1"/></Relationships>
</file>

<file path=xl/drawings/_rels/drawing7.xml.rels><?xml version="1.0" encoding="UTF-8" standalone="yes"?>
<Relationships xmlns="http://schemas.openxmlformats.org/package/2006/relationships"><Relationship Id="rId3" Type="http://schemas.openxmlformats.org/officeDocument/2006/relationships/hyperlink" Target="#'IND 4 SEGUIMIENTO'!A1"/><Relationship Id="rId2" Type="http://schemas.openxmlformats.org/officeDocument/2006/relationships/hyperlink" Target="#MEN&#218;!A1"/><Relationship Id="rId1" Type="http://schemas.openxmlformats.org/officeDocument/2006/relationships/image" Target="../media/image3.jpeg"/><Relationship Id="rId4" Type="http://schemas.openxmlformats.org/officeDocument/2006/relationships/hyperlink" Target="#'PES 2024'!A1"/></Relationships>
</file>

<file path=xl/drawings/_rels/drawing8.xml.rels><?xml version="1.0" encoding="UTF-8" standalone="yes"?>
<Relationships xmlns="http://schemas.openxmlformats.org/package/2006/relationships"><Relationship Id="rId3" Type="http://schemas.openxmlformats.org/officeDocument/2006/relationships/hyperlink" Target="#'IND 5 SEGUIMIENTO'!A1"/><Relationship Id="rId2" Type="http://schemas.openxmlformats.org/officeDocument/2006/relationships/hyperlink" Target="#MEN&#218;!A1"/><Relationship Id="rId1" Type="http://schemas.openxmlformats.org/officeDocument/2006/relationships/image" Target="../media/image3.jpeg"/><Relationship Id="rId4" Type="http://schemas.openxmlformats.org/officeDocument/2006/relationships/hyperlink" Target="#'PES 2024'!A1"/></Relationships>
</file>

<file path=xl/drawings/_rels/drawing9.xml.rels><?xml version="1.0" encoding="UTF-8" standalone="yes"?>
<Relationships xmlns="http://schemas.openxmlformats.org/package/2006/relationships"><Relationship Id="rId3" Type="http://schemas.openxmlformats.org/officeDocument/2006/relationships/hyperlink" Target="#'IND 6 SEGUIMIENTO'!A1"/><Relationship Id="rId2" Type="http://schemas.openxmlformats.org/officeDocument/2006/relationships/hyperlink" Target="#MEN&#218;!A1"/><Relationship Id="rId1" Type="http://schemas.openxmlformats.org/officeDocument/2006/relationships/image" Target="../media/image3.jpeg"/><Relationship Id="rId4" Type="http://schemas.openxmlformats.org/officeDocument/2006/relationships/hyperlink" Target="#'PES 2024'!A1"/></Relationships>
</file>

<file path=xl/drawings/_rels/drawing10.xml.rels><?xml version="1.0" encoding="UTF-8" standalone="yes"?>
<Relationships xmlns="http://schemas.openxmlformats.org/package/2006/relationships"><Relationship Id="rId3" Type="http://schemas.openxmlformats.org/officeDocument/2006/relationships/hyperlink" Target="#'IND 7 SEGUIMIENTO'!A1"/><Relationship Id="rId2" Type="http://schemas.openxmlformats.org/officeDocument/2006/relationships/hyperlink" Target="#MEN&#218;!A1"/><Relationship Id="rId1" Type="http://schemas.openxmlformats.org/officeDocument/2006/relationships/image" Target="../media/image3.jpeg"/><Relationship Id="rId4" Type="http://schemas.openxmlformats.org/officeDocument/2006/relationships/hyperlink" Target="#'PES 2024'!A1"/></Relationships>
</file>

<file path=xl/drawings/_rels/drawing11.xml.rels><?xml version="1.0" encoding="UTF-8" standalone="yes"?>
<Relationships xmlns="http://schemas.openxmlformats.org/package/2006/relationships"><Relationship Id="rId3" Type="http://schemas.openxmlformats.org/officeDocument/2006/relationships/hyperlink" Target="#'PES 2024'!A1"/><Relationship Id="rId2" Type="http://schemas.openxmlformats.org/officeDocument/2006/relationships/hyperlink" Target="#MEN&#218;!A1"/><Relationship Id="rId1" Type="http://schemas.openxmlformats.org/officeDocument/2006/relationships/hyperlink" Target="#'IND 1'!A1"/></Relationships>
</file>

<file path=xl/drawings/_rels/drawing12.xml.rels><?xml version="1.0" encoding="UTF-8" standalone="yes"?>
<Relationships xmlns="http://schemas.openxmlformats.org/package/2006/relationships"><Relationship Id="rId3" Type="http://schemas.openxmlformats.org/officeDocument/2006/relationships/hyperlink" Target="#MEN&#218;!A1"/><Relationship Id="rId2" Type="http://schemas.openxmlformats.org/officeDocument/2006/relationships/hyperlink" Target="#'IND 2'!A1"/><Relationship Id="rId1" Type="http://schemas.openxmlformats.org/officeDocument/2006/relationships/image" Target="../media/image4.png"/><Relationship Id="rId5" Type="http://schemas.openxmlformats.org/officeDocument/2006/relationships/hyperlink" Target="#'IND 2 SEGUIMIENTO'!A1"/><Relationship Id="rId4" Type="http://schemas.openxmlformats.org/officeDocument/2006/relationships/hyperlink" Target="#'PES 2024'!A1"/></Relationships>
</file>

<file path=xl/drawings/_rels/drawing13.xml.rels><?xml version="1.0" encoding="UTF-8" standalone="yes"?>
<Relationships xmlns="http://schemas.openxmlformats.org/package/2006/relationships"><Relationship Id="rId3" Type="http://schemas.openxmlformats.org/officeDocument/2006/relationships/hyperlink" Target="#'PES 2024'!A1"/><Relationship Id="rId2" Type="http://schemas.openxmlformats.org/officeDocument/2006/relationships/hyperlink" Target="#MEN&#218;!A1"/><Relationship Id="rId1" Type="http://schemas.openxmlformats.org/officeDocument/2006/relationships/hyperlink" Target="#'IND 2'!A1"/><Relationship Id="rId4" Type="http://schemas.openxmlformats.org/officeDocument/2006/relationships/hyperlink" Target="#'IND 2 SEGUIMIENTO1'!A1"/></Relationships>
</file>

<file path=xl/drawings/_rels/drawing14.xml.rels><?xml version="1.0" encoding="UTF-8" standalone="yes"?>
<Relationships xmlns="http://schemas.openxmlformats.org/package/2006/relationships"><Relationship Id="rId3" Type="http://schemas.openxmlformats.org/officeDocument/2006/relationships/hyperlink" Target="#'PES 2024'!A1"/><Relationship Id="rId2" Type="http://schemas.openxmlformats.org/officeDocument/2006/relationships/hyperlink" Target="#'IND 3'!A1"/><Relationship Id="rId1" Type="http://schemas.openxmlformats.org/officeDocument/2006/relationships/hyperlink" Target="#MEN&#218;!A1"/></Relationships>
</file>

<file path=xl/drawings/_rels/drawing15.xml.rels><?xml version="1.0" encoding="UTF-8" standalone="yes"?>
<Relationships xmlns="http://schemas.openxmlformats.org/package/2006/relationships"><Relationship Id="rId3" Type="http://schemas.openxmlformats.org/officeDocument/2006/relationships/hyperlink" Target="#'PES 2024'!A1"/><Relationship Id="rId2" Type="http://schemas.openxmlformats.org/officeDocument/2006/relationships/hyperlink" Target="#'IND 4'!A1"/><Relationship Id="rId1" Type="http://schemas.openxmlformats.org/officeDocument/2006/relationships/hyperlink" Target="#MEN&#218;!A1"/></Relationships>
</file>

<file path=xl/drawings/_rels/drawing16.xml.rels><?xml version="1.0" encoding="UTF-8" standalone="yes"?>
<Relationships xmlns="http://schemas.openxmlformats.org/package/2006/relationships"><Relationship Id="rId3" Type="http://schemas.openxmlformats.org/officeDocument/2006/relationships/hyperlink" Target="#'PES 2024'!A1"/><Relationship Id="rId2" Type="http://schemas.openxmlformats.org/officeDocument/2006/relationships/hyperlink" Target="#MEN&#218;!A1"/><Relationship Id="rId1" Type="http://schemas.openxmlformats.org/officeDocument/2006/relationships/hyperlink" Target="#'IND 5'!A1"/></Relationships>
</file>

<file path=xl/drawings/_rels/drawing17.xml.rels><?xml version="1.0" encoding="UTF-8" standalone="yes"?>
<Relationships xmlns="http://schemas.openxmlformats.org/package/2006/relationships"><Relationship Id="rId3" Type="http://schemas.openxmlformats.org/officeDocument/2006/relationships/hyperlink" Target="#'PES 2024'!A1"/><Relationship Id="rId2" Type="http://schemas.openxmlformats.org/officeDocument/2006/relationships/hyperlink" Target="#MEN&#218;!A1"/><Relationship Id="rId1" Type="http://schemas.openxmlformats.org/officeDocument/2006/relationships/hyperlink" Target="#'IND 6'!A1"/></Relationships>
</file>

<file path=xl/drawings/_rels/drawing18.xml.rels><?xml version="1.0" encoding="UTF-8" standalone="yes"?>
<Relationships xmlns="http://schemas.openxmlformats.org/package/2006/relationships"><Relationship Id="rId3" Type="http://schemas.openxmlformats.org/officeDocument/2006/relationships/hyperlink" Target="#'PES 2024'!A1"/><Relationship Id="rId2" Type="http://schemas.openxmlformats.org/officeDocument/2006/relationships/hyperlink" Target="#MEN&#218;!A1"/><Relationship Id="rId1" Type="http://schemas.openxmlformats.org/officeDocument/2006/relationships/hyperlink" Target="#'IND 7'!A1"/></Relationships>
</file>

<file path=xl/drawings/drawing1.xml><?xml version="1.0" encoding="utf-8"?>
<xdr:wsDr xmlns:xdr="http://schemas.openxmlformats.org/drawingml/2006/spreadsheetDrawing" xmlns:a="http://schemas.openxmlformats.org/drawingml/2006/main">
  <xdr:twoCellAnchor>
    <xdr:from>
      <xdr:col>5</xdr:col>
      <xdr:colOff>334383</xdr:colOff>
      <xdr:row>13</xdr:row>
      <xdr:rowOff>53792</xdr:rowOff>
    </xdr:from>
    <xdr:to>
      <xdr:col>8</xdr:col>
      <xdr:colOff>418203</xdr:colOff>
      <xdr:row>16</xdr:row>
      <xdr:rowOff>4038</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AA748921-DA21-478A-8373-D5488CC9F2F3}"/>
            </a:ext>
          </a:extLst>
        </xdr:cNvPr>
        <xdr:cNvSpPr/>
      </xdr:nvSpPr>
      <xdr:spPr>
        <a:xfrm>
          <a:off x="5489089" y="2384616"/>
          <a:ext cx="2450502" cy="48812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HOJAS DE VIDA INDICADORES</a:t>
          </a:r>
        </a:p>
      </xdr:txBody>
    </xdr:sp>
    <xdr:clientData/>
  </xdr:twoCellAnchor>
  <xdr:twoCellAnchor>
    <xdr:from>
      <xdr:col>0</xdr:col>
      <xdr:colOff>182880</xdr:colOff>
      <xdr:row>9</xdr:row>
      <xdr:rowOff>108920</xdr:rowOff>
    </xdr:from>
    <xdr:to>
      <xdr:col>5</xdr:col>
      <xdr:colOff>17929</xdr:colOff>
      <xdr:row>18</xdr:row>
      <xdr:rowOff>53787</xdr:rowOff>
    </xdr:to>
    <xdr:sp macro="" textlink="">
      <xdr:nvSpPr>
        <xdr:cNvPr id="3" name="Rectángulo 2">
          <a:extLst>
            <a:ext uri="{FF2B5EF4-FFF2-40B4-BE49-F238E27FC236}">
              <a16:creationId xmlns:a16="http://schemas.microsoft.com/office/drawing/2014/main" id="{A8103971-0BDE-4B03-A088-BA7F48E87EA2}"/>
            </a:ext>
          </a:extLst>
        </xdr:cNvPr>
        <xdr:cNvSpPr/>
      </xdr:nvSpPr>
      <xdr:spPr>
        <a:xfrm>
          <a:off x="182880" y="1722567"/>
          <a:ext cx="4989755" cy="1558514"/>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MISIÓN</a:t>
          </a:r>
        </a:p>
        <a:p>
          <a:pPr marL="0" marR="0" lvl="0" indent="0" algn="l" defTabSz="914400" eaLnBrk="1" fontAlgn="auto" latinLnBrk="0" hangingPunct="1">
            <a:lnSpc>
              <a:spcPct val="100000"/>
            </a:lnSpc>
            <a:spcBef>
              <a:spcPts val="0"/>
            </a:spcBef>
            <a:spcAft>
              <a:spcPts val="0"/>
            </a:spcAft>
            <a:buClrTx/>
            <a:buSzTx/>
            <a:buFontTx/>
            <a:buNone/>
            <a:tabLst/>
            <a:defRPr/>
          </a:pPr>
          <a:r>
            <a:rPr lang="es-CO" sz="1100">
              <a:solidFill>
                <a:schemeClr val="lt1"/>
              </a:solidFill>
              <a:effectLst/>
              <a:latin typeface="+mn-lt"/>
              <a:ea typeface="+mn-ea"/>
              <a:cs typeface="+mn-cs"/>
            </a:rPr>
            <a:t>Garantizar el cumplimiento de los derechos culturales, recreativos y deportivos de los y las habitantes de Bogotá, mediante la formulación y ejecución concertada de políticas públicas, planes, programas, proyectos y estrategias, incluyentes y sostenibles, reconociendo al ciudadano como parte integral de los procesos creativos, potenciando sus maneras de observar, comprender y transformar la realidad, preservando el cuidado, la confianza y el intercambio de aprendizajes y experiencias colectivas.</a:t>
          </a:r>
        </a:p>
      </xdr:txBody>
    </xdr:sp>
    <xdr:clientData/>
  </xdr:twoCellAnchor>
  <xdr:twoCellAnchor>
    <xdr:from>
      <xdr:col>0</xdr:col>
      <xdr:colOff>167640</xdr:colOff>
      <xdr:row>3</xdr:row>
      <xdr:rowOff>106681</xdr:rowOff>
    </xdr:from>
    <xdr:to>
      <xdr:col>5</xdr:col>
      <xdr:colOff>17929</xdr:colOff>
      <xdr:row>9</xdr:row>
      <xdr:rowOff>8966</xdr:rowOff>
    </xdr:to>
    <xdr:sp macro="" textlink="">
      <xdr:nvSpPr>
        <xdr:cNvPr id="4" name="Rectángulo 3">
          <a:extLst>
            <a:ext uri="{FF2B5EF4-FFF2-40B4-BE49-F238E27FC236}">
              <a16:creationId xmlns:a16="http://schemas.microsoft.com/office/drawing/2014/main" id="{F478376A-0FF7-47D8-937D-D05152E7D4D6}"/>
            </a:ext>
          </a:extLst>
        </xdr:cNvPr>
        <xdr:cNvSpPr/>
      </xdr:nvSpPr>
      <xdr:spPr>
        <a:xfrm>
          <a:off x="167640" y="644563"/>
          <a:ext cx="5004995" cy="978050"/>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OBJETIVO GENERAL</a:t>
          </a:r>
        </a:p>
        <a:p>
          <a:pPr marL="0" marR="0" lvl="0" indent="0" algn="l" defTabSz="914400" eaLnBrk="1" fontAlgn="auto" latinLnBrk="0" hangingPunct="1">
            <a:lnSpc>
              <a:spcPct val="100000"/>
            </a:lnSpc>
            <a:spcBef>
              <a:spcPts val="0"/>
            </a:spcBef>
            <a:spcAft>
              <a:spcPts val="0"/>
            </a:spcAft>
            <a:buClrTx/>
            <a:buSzTx/>
            <a:buFontTx/>
            <a:buNone/>
            <a:tabLst/>
            <a:defRPr/>
          </a:pPr>
          <a:r>
            <a:rPr lang="es-CO" sz="1100">
              <a:solidFill>
                <a:schemeClr val="lt1"/>
              </a:solidFill>
              <a:effectLst/>
              <a:latin typeface="+mn-lt"/>
              <a:ea typeface="+mn-ea"/>
              <a:cs typeface="+mn-cs"/>
            </a:rPr>
            <a:t>Brindar un marco estratégico, organizacional y prospectivo, que recoge y armoniza las acciones estratégicas prioritarias que ejecuta el sector, acatando la declaración de la misión, visión, objetivos estratégicos, y la ruta trazada para el cuatrienio en las metas e indicadores sectoriales.</a:t>
          </a:r>
        </a:p>
        <a:p>
          <a:pPr marL="0" marR="0" lvl="0" indent="0" algn="l" defTabSz="914400" eaLnBrk="1" fontAlgn="auto" latinLnBrk="0" hangingPunct="1">
            <a:lnSpc>
              <a:spcPct val="100000"/>
            </a:lnSpc>
            <a:spcBef>
              <a:spcPts val="0"/>
            </a:spcBef>
            <a:spcAft>
              <a:spcPts val="0"/>
            </a:spcAft>
            <a:buClrTx/>
            <a:buSzTx/>
            <a:buFontTx/>
            <a:buNone/>
            <a:tabLst/>
            <a:defRPr/>
          </a:pPr>
          <a:endParaRPr lang="es-CO" sz="1100">
            <a:solidFill>
              <a:schemeClr val="lt1"/>
            </a:solidFill>
            <a:effectLst/>
            <a:latin typeface="+mn-lt"/>
            <a:ea typeface="+mn-ea"/>
            <a:cs typeface="+mn-cs"/>
          </a:endParaRPr>
        </a:p>
      </xdr:txBody>
    </xdr:sp>
    <xdr:clientData/>
  </xdr:twoCellAnchor>
  <xdr:twoCellAnchor>
    <xdr:from>
      <xdr:col>0</xdr:col>
      <xdr:colOff>144779</xdr:colOff>
      <xdr:row>0</xdr:row>
      <xdr:rowOff>38100</xdr:rowOff>
    </xdr:from>
    <xdr:to>
      <xdr:col>8</xdr:col>
      <xdr:colOff>439270</xdr:colOff>
      <xdr:row>2</xdr:row>
      <xdr:rowOff>152400</xdr:rowOff>
    </xdr:to>
    <xdr:sp macro="" textlink="">
      <xdr:nvSpPr>
        <xdr:cNvPr id="5" name="Rectángulo 4">
          <a:extLst>
            <a:ext uri="{FF2B5EF4-FFF2-40B4-BE49-F238E27FC236}">
              <a16:creationId xmlns:a16="http://schemas.microsoft.com/office/drawing/2014/main" id="{789A47EA-0E38-478B-AAE4-757DEF587ABF}"/>
            </a:ext>
          </a:extLst>
        </xdr:cNvPr>
        <xdr:cNvSpPr/>
      </xdr:nvSpPr>
      <xdr:spPr>
        <a:xfrm>
          <a:off x="144779" y="38100"/>
          <a:ext cx="7815879" cy="472888"/>
        </a:xfrm>
        <a:prstGeom prst="rect">
          <a:avLst/>
        </a:prstGeom>
        <a:solidFill>
          <a:schemeClr val="accent5"/>
        </a:solidFill>
        <a:ln>
          <a:solidFill>
            <a:schemeClr val="accent5">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2400" b="1">
              <a:solidFill>
                <a:schemeClr val="lt1"/>
              </a:solidFill>
              <a:effectLst/>
              <a:latin typeface="+mn-lt"/>
              <a:ea typeface="+mn-ea"/>
              <a:cs typeface="+mn-cs"/>
            </a:rPr>
            <a:t>PLAN ESTRATÉGICO SECTORIAL</a:t>
          </a:r>
          <a:r>
            <a:rPr lang="es-CO" sz="2400" b="0" baseline="0">
              <a:solidFill>
                <a:schemeClr val="lt1"/>
              </a:solidFill>
              <a:effectLst/>
              <a:latin typeface="+mn-lt"/>
              <a:ea typeface="+mn-ea"/>
              <a:cs typeface="+mn-cs"/>
            </a:rPr>
            <a:t> (PES)</a:t>
          </a:r>
          <a:endParaRPr lang="es-CO" sz="2400" b="1">
            <a:solidFill>
              <a:schemeClr val="lt1"/>
            </a:solidFill>
            <a:effectLst/>
            <a:latin typeface="+mn-lt"/>
            <a:ea typeface="+mn-ea"/>
            <a:cs typeface="+mn-cs"/>
          </a:endParaRPr>
        </a:p>
      </xdr:txBody>
    </xdr:sp>
    <xdr:clientData/>
  </xdr:twoCellAnchor>
  <xdr:twoCellAnchor>
    <xdr:from>
      <xdr:col>5</xdr:col>
      <xdr:colOff>319143</xdr:colOff>
      <xdr:row>17</xdr:row>
      <xdr:rowOff>48861</xdr:rowOff>
    </xdr:from>
    <xdr:to>
      <xdr:col>8</xdr:col>
      <xdr:colOff>402963</xdr:colOff>
      <xdr:row>19</xdr:row>
      <xdr:rowOff>174816</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B8C309BE-AE50-49E1-B2CB-B9439199264F}"/>
            </a:ext>
          </a:extLst>
        </xdr:cNvPr>
        <xdr:cNvSpPr/>
      </xdr:nvSpPr>
      <xdr:spPr>
        <a:xfrm>
          <a:off x="5473849" y="3096861"/>
          <a:ext cx="2450502" cy="48454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SEGUIMIENTO INDICADORES</a:t>
          </a:r>
        </a:p>
      </xdr:txBody>
    </xdr:sp>
    <xdr:clientData/>
  </xdr:twoCellAnchor>
  <xdr:twoCellAnchor>
    <xdr:from>
      <xdr:col>5</xdr:col>
      <xdr:colOff>334383</xdr:colOff>
      <xdr:row>9</xdr:row>
      <xdr:rowOff>69033</xdr:rowOff>
    </xdr:from>
    <xdr:to>
      <xdr:col>8</xdr:col>
      <xdr:colOff>418203</xdr:colOff>
      <xdr:row>12</xdr:row>
      <xdr:rowOff>19279</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ABB9C8E-1365-4A17-AEB3-2E39011444A5}"/>
            </a:ext>
          </a:extLst>
        </xdr:cNvPr>
        <xdr:cNvSpPr/>
      </xdr:nvSpPr>
      <xdr:spPr>
        <a:xfrm>
          <a:off x="5489089" y="1682680"/>
          <a:ext cx="2450502" cy="48812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ESTRUCTURA PES (2024)</a:t>
          </a:r>
        </a:p>
      </xdr:txBody>
    </xdr:sp>
    <xdr:clientData/>
  </xdr:twoCellAnchor>
  <xdr:twoCellAnchor>
    <xdr:from>
      <xdr:col>5</xdr:col>
      <xdr:colOff>319143</xdr:colOff>
      <xdr:row>21</xdr:row>
      <xdr:rowOff>55586</xdr:rowOff>
    </xdr:from>
    <xdr:to>
      <xdr:col>8</xdr:col>
      <xdr:colOff>402963</xdr:colOff>
      <xdr:row>24</xdr:row>
      <xdr:rowOff>2245</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DDB332F7-E81D-4756-AB5C-0BEFA0464066}"/>
            </a:ext>
          </a:extLst>
        </xdr:cNvPr>
        <xdr:cNvSpPr/>
      </xdr:nvSpPr>
      <xdr:spPr>
        <a:xfrm>
          <a:off x="5473849" y="3820762"/>
          <a:ext cx="2450502" cy="48454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RESUMEN RESULTADOS 2020-2024</a:t>
          </a:r>
        </a:p>
      </xdr:txBody>
    </xdr:sp>
    <xdr:clientData/>
  </xdr:twoCellAnchor>
  <xdr:twoCellAnchor>
    <xdr:from>
      <xdr:col>0</xdr:col>
      <xdr:colOff>182880</xdr:colOff>
      <xdr:row>18</xdr:row>
      <xdr:rowOff>160020</xdr:rowOff>
    </xdr:from>
    <xdr:to>
      <xdr:col>5</xdr:col>
      <xdr:colOff>8966</xdr:colOff>
      <xdr:row>24</xdr:row>
      <xdr:rowOff>89646</xdr:rowOff>
    </xdr:to>
    <xdr:sp macro="" textlink="">
      <xdr:nvSpPr>
        <xdr:cNvPr id="9" name="Rectángulo 8">
          <a:extLst>
            <a:ext uri="{FF2B5EF4-FFF2-40B4-BE49-F238E27FC236}">
              <a16:creationId xmlns:a16="http://schemas.microsoft.com/office/drawing/2014/main" id="{D2BF8786-5EF4-4559-AF96-CE1CDC2FC4E7}"/>
            </a:ext>
          </a:extLst>
        </xdr:cNvPr>
        <xdr:cNvSpPr/>
      </xdr:nvSpPr>
      <xdr:spPr>
        <a:xfrm>
          <a:off x="182880" y="3387314"/>
          <a:ext cx="4980792" cy="1005391"/>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VISIÓN</a:t>
          </a:r>
        </a:p>
        <a:p>
          <a:pPr marL="0" marR="0" lvl="0" indent="0" algn="l" defTabSz="914400" eaLnBrk="1" fontAlgn="auto" latinLnBrk="0" hangingPunct="1">
            <a:lnSpc>
              <a:spcPct val="100000"/>
            </a:lnSpc>
            <a:spcBef>
              <a:spcPts val="0"/>
            </a:spcBef>
            <a:spcAft>
              <a:spcPts val="0"/>
            </a:spcAft>
            <a:buClrTx/>
            <a:buSzTx/>
            <a:buFontTx/>
            <a:buNone/>
            <a:tabLst/>
            <a:defRPr/>
          </a:pPr>
          <a:r>
            <a:rPr lang="es-CO" sz="1100">
              <a:solidFill>
                <a:schemeClr val="lt1"/>
              </a:solidFill>
              <a:effectLst/>
              <a:latin typeface="+mn-lt"/>
              <a:ea typeface="+mn-ea"/>
              <a:cs typeface="+mn-cs"/>
            </a:rPr>
            <a:t>En el año 2030 los ciudadanos de Bogotá han incorporado la cultura, el patrimonio, la recreación y el deporte como parte activa de su vida cotidiana, gestando cambios culturales y sociales a través de aprendizajes y transformaciones, haciendo de Bogotá una ciudad más consciente, cuidadora e incluyente.</a:t>
          </a:r>
        </a:p>
      </xdr:txBody>
    </xdr:sp>
    <xdr:clientData/>
  </xdr:twoCellAnchor>
  <xdr:twoCellAnchor editAs="oneCell">
    <xdr:from>
      <xdr:col>8</xdr:col>
      <xdr:colOff>502023</xdr:colOff>
      <xdr:row>9</xdr:row>
      <xdr:rowOff>71723</xdr:rowOff>
    </xdr:from>
    <xdr:to>
      <xdr:col>9</xdr:col>
      <xdr:colOff>377363</xdr:colOff>
      <xdr:row>13</xdr:row>
      <xdr:rowOff>8969</xdr:rowOff>
    </xdr:to>
    <xdr:pic>
      <xdr:nvPicPr>
        <xdr:cNvPr id="10" name="Imagen 9">
          <a:extLst>
            <a:ext uri="{FF2B5EF4-FFF2-40B4-BE49-F238E27FC236}">
              <a16:creationId xmlns:a16="http://schemas.microsoft.com/office/drawing/2014/main" id="{BDA63B07-5095-4EBC-8E92-70968845848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023411" y="1685370"/>
          <a:ext cx="664234" cy="654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493059</xdr:colOff>
      <xdr:row>25</xdr:row>
      <xdr:rowOff>152400</xdr:rowOff>
    </xdr:from>
    <xdr:to>
      <xdr:col>6</xdr:col>
      <xdr:colOff>726350</xdr:colOff>
      <xdr:row>30</xdr:row>
      <xdr:rowOff>143194</xdr:rowOff>
    </xdr:to>
    <xdr:pic>
      <xdr:nvPicPr>
        <xdr:cNvPr id="11" name="Imagen 10">
          <a:extLst>
            <a:ext uri="{FF2B5EF4-FFF2-40B4-BE49-F238E27FC236}">
              <a16:creationId xmlns:a16="http://schemas.microsoft.com/office/drawing/2014/main" id="{9028B993-A7EE-4FBA-85D3-904F444305BB}"/>
            </a:ext>
          </a:extLst>
        </xdr:cNvPr>
        <xdr:cNvPicPr>
          <a:picLocks noChangeAspect="1"/>
        </xdr:cNvPicPr>
      </xdr:nvPicPr>
      <xdr:blipFill>
        <a:blip xmlns:r="http://schemas.openxmlformats.org/officeDocument/2006/relationships" r:embed="rId6"/>
        <a:stretch>
          <a:fillRect/>
        </a:stretch>
      </xdr:blipFill>
      <xdr:spPr>
        <a:xfrm>
          <a:off x="1281953" y="4634753"/>
          <a:ext cx="5387997" cy="887265"/>
        </a:xfrm>
        <a:prstGeom prst="rect">
          <a:avLst/>
        </a:prstGeom>
      </xdr:spPr>
    </xdr:pic>
    <xdr:clientData/>
  </xdr:twoCellAnchor>
  <xdr:twoCellAnchor>
    <xdr:from>
      <xdr:col>5</xdr:col>
      <xdr:colOff>726140</xdr:colOff>
      <xdr:row>3</xdr:row>
      <xdr:rowOff>107577</xdr:rowOff>
    </xdr:from>
    <xdr:to>
      <xdr:col>8</xdr:col>
      <xdr:colOff>53787</xdr:colOff>
      <xdr:row>7</xdr:row>
      <xdr:rowOff>44824</xdr:rowOff>
    </xdr:to>
    <xdr:sp macro="" textlink="'CONSOLIDADO 2020-2024'!C28">
      <xdr:nvSpPr>
        <xdr:cNvPr id="12" name="Elipse 11">
          <a:extLst>
            <a:ext uri="{FF2B5EF4-FFF2-40B4-BE49-F238E27FC236}">
              <a16:creationId xmlns:a16="http://schemas.microsoft.com/office/drawing/2014/main" id="{3E6A30E7-98CC-4E75-98FB-50A97671F4B4}"/>
            </a:ext>
          </a:extLst>
        </xdr:cNvPr>
        <xdr:cNvSpPr/>
      </xdr:nvSpPr>
      <xdr:spPr>
        <a:xfrm>
          <a:off x="5880846" y="645459"/>
          <a:ext cx="1694329" cy="654424"/>
        </a:xfrm>
        <a:prstGeom prst="ellipse">
          <a:avLst/>
        </a:prstGeom>
        <a:solidFill>
          <a:schemeClr val="accent6"/>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BD9FB634-D3BC-4BB4-A75A-C5B7CC1B8B3B}" type="TxLink">
            <a:rPr lang="en-US" sz="2000" b="1" i="0" u="none" strike="noStrike">
              <a:solidFill>
                <a:srgbClr val="00000A"/>
              </a:solidFill>
              <a:latin typeface="Arial"/>
              <a:cs typeface="Arial"/>
            </a:rPr>
            <a:pPr algn="ctr"/>
            <a:t>90,43%</a:t>
          </a:fld>
          <a:endParaRPr lang="es-CO" sz="4400"/>
        </a:p>
      </xdr:txBody>
    </xdr:sp>
    <xdr:clientData/>
  </xdr:twoCellAnchor>
  <xdr:twoCellAnchor>
    <xdr:from>
      <xdr:col>5</xdr:col>
      <xdr:colOff>779927</xdr:colOff>
      <xdr:row>7</xdr:row>
      <xdr:rowOff>53790</xdr:rowOff>
    </xdr:from>
    <xdr:to>
      <xdr:col>8</xdr:col>
      <xdr:colOff>35857</xdr:colOff>
      <xdr:row>8</xdr:row>
      <xdr:rowOff>98612</xdr:rowOff>
    </xdr:to>
    <xdr:sp macro="" textlink="">
      <xdr:nvSpPr>
        <xdr:cNvPr id="13" name="CuadroTexto 12">
          <a:extLst>
            <a:ext uri="{FF2B5EF4-FFF2-40B4-BE49-F238E27FC236}">
              <a16:creationId xmlns:a16="http://schemas.microsoft.com/office/drawing/2014/main" id="{9EEB2937-7576-4D65-96AC-3D5B5A11F32C}"/>
            </a:ext>
          </a:extLst>
        </xdr:cNvPr>
        <xdr:cNvSpPr txBox="1"/>
      </xdr:nvSpPr>
      <xdr:spPr>
        <a:xfrm>
          <a:off x="5934633" y="1308849"/>
          <a:ext cx="1622612" cy="22411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RESULTADO 2020-2024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320634</xdr:colOff>
      <xdr:row>0</xdr:row>
      <xdr:rowOff>283029</xdr:rowOff>
    </xdr:from>
    <xdr:to>
      <xdr:col>21</xdr:col>
      <xdr:colOff>283959</xdr:colOff>
      <xdr:row>1</xdr:row>
      <xdr:rowOff>348343</xdr:rowOff>
    </xdr:to>
    <xdr:sp macro="" textlink="">
      <xdr:nvSpPr>
        <xdr:cNvPr id="2" name="Flecha: hacia arriba 1">
          <a:hlinkClick xmlns:r="http://schemas.openxmlformats.org/officeDocument/2006/relationships" r:id="rId1"/>
          <a:extLst>
            <a:ext uri="{FF2B5EF4-FFF2-40B4-BE49-F238E27FC236}">
              <a16:creationId xmlns:a16="http://schemas.microsoft.com/office/drawing/2014/main" id="{8C039763-0714-4777-9316-7988A8808095}"/>
            </a:ext>
          </a:extLst>
        </xdr:cNvPr>
        <xdr:cNvSpPr/>
      </xdr:nvSpPr>
      <xdr:spPr>
        <a:xfrm>
          <a:off x="28993605" y="283029"/>
          <a:ext cx="757983" cy="6096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19</xdr:col>
      <xdr:colOff>500744</xdr:colOff>
      <xdr:row>1</xdr:row>
      <xdr:rowOff>620486</xdr:rowOff>
    </xdr:from>
    <xdr:to>
      <xdr:col>22</xdr:col>
      <xdr:colOff>272144</xdr:colOff>
      <xdr:row>2</xdr:row>
      <xdr:rowOff>468086</xdr:rowOff>
    </xdr:to>
    <xdr:sp macro="" textlink="">
      <xdr:nvSpPr>
        <xdr:cNvPr id="3" name="Rombo 2">
          <a:hlinkClick xmlns:r="http://schemas.openxmlformats.org/officeDocument/2006/relationships" r:id="rId2"/>
          <a:extLst>
            <a:ext uri="{FF2B5EF4-FFF2-40B4-BE49-F238E27FC236}">
              <a16:creationId xmlns:a16="http://schemas.microsoft.com/office/drawing/2014/main" id="{E0FA9EC3-9B15-4534-B1D2-76EB954681AF}"/>
            </a:ext>
          </a:extLst>
        </xdr:cNvPr>
        <xdr:cNvSpPr/>
      </xdr:nvSpPr>
      <xdr:spPr>
        <a:xfrm>
          <a:off x="28379058" y="1164772"/>
          <a:ext cx="2155372" cy="892628"/>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CONSOLIDADO</a:t>
          </a:r>
        </a:p>
        <a:p>
          <a:pPr algn="ctr"/>
          <a:r>
            <a:rPr lang="es-CO" sz="1100" b="1"/>
            <a:t>2020-2024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284480</xdr:colOff>
      <xdr:row>1</xdr:row>
      <xdr:rowOff>0</xdr:rowOff>
    </xdr:from>
    <xdr:to>
      <xdr:col>12</xdr:col>
      <xdr:colOff>249983</xdr:colOff>
      <xdr:row>2</xdr:row>
      <xdr:rowOff>314960</xdr:rowOff>
    </xdr:to>
    <xdr:sp macro="" textlink="">
      <xdr:nvSpPr>
        <xdr:cNvPr id="2" name="Flecha: hacia arriba 1">
          <a:hlinkClick xmlns:r="http://schemas.openxmlformats.org/officeDocument/2006/relationships" r:id="rId1"/>
          <a:extLst>
            <a:ext uri="{FF2B5EF4-FFF2-40B4-BE49-F238E27FC236}">
              <a16:creationId xmlns:a16="http://schemas.microsoft.com/office/drawing/2014/main" id="{BC6B9466-4660-4FEA-B665-4BBD642FEBE6}"/>
            </a:ext>
          </a:extLst>
        </xdr:cNvPr>
        <xdr:cNvSpPr/>
      </xdr:nvSpPr>
      <xdr:spPr>
        <a:xfrm>
          <a:off x="9956800" y="182880"/>
          <a:ext cx="757983" cy="6096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11</xdr:col>
      <xdr:colOff>193040</xdr:colOff>
      <xdr:row>3</xdr:row>
      <xdr:rowOff>172720</xdr:rowOff>
    </xdr:from>
    <xdr:to>
      <xdr:col>12</xdr:col>
      <xdr:colOff>286385</xdr:colOff>
      <xdr:row>8</xdr:row>
      <xdr:rowOff>20320</xdr:rowOff>
    </xdr:to>
    <xdr:sp macro="" textlink="">
      <xdr:nvSpPr>
        <xdr:cNvPr id="3" name="Rombo 2">
          <a:hlinkClick xmlns:r="http://schemas.openxmlformats.org/officeDocument/2006/relationships" r:id="rId2"/>
          <a:extLst>
            <a:ext uri="{FF2B5EF4-FFF2-40B4-BE49-F238E27FC236}">
              <a16:creationId xmlns:a16="http://schemas.microsoft.com/office/drawing/2014/main" id="{6DBE54B8-2BD0-439C-BF9B-8EC7BE300BCA}"/>
            </a:ext>
          </a:extLst>
        </xdr:cNvPr>
        <xdr:cNvSpPr/>
      </xdr:nvSpPr>
      <xdr:spPr>
        <a:xfrm>
          <a:off x="9865360" y="1005840"/>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171451</xdr:colOff>
      <xdr:row>0</xdr:row>
      <xdr:rowOff>41276</xdr:rowOff>
    </xdr:from>
    <xdr:to>
      <xdr:col>2</xdr:col>
      <xdr:colOff>173686</xdr:colOff>
      <xdr:row>3</xdr:row>
      <xdr:rowOff>171450</xdr:rowOff>
    </xdr:to>
    <xdr:pic>
      <xdr:nvPicPr>
        <xdr:cNvPr id="2" name="Imagen 1">
          <a:extLst>
            <a:ext uri="{FF2B5EF4-FFF2-40B4-BE49-F238E27FC236}">
              <a16:creationId xmlns:a16="http://schemas.microsoft.com/office/drawing/2014/main" id="{D7894359-4FBC-423E-ADD8-EEDB64BB58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6" y="41276"/>
          <a:ext cx="954735" cy="840739"/>
        </a:xfrm>
        <a:prstGeom prst="rect">
          <a:avLst/>
        </a:prstGeom>
      </xdr:spPr>
    </xdr:pic>
    <xdr:clientData/>
  </xdr:twoCellAnchor>
  <xdr:twoCellAnchor>
    <xdr:from>
      <xdr:col>13</xdr:col>
      <xdr:colOff>435427</xdr:colOff>
      <xdr:row>0</xdr:row>
      <xdr:rowOff>206829</xdr:rowOff>
    </xdr:from>
    <xdr:to>
      <xdr:col>15</xdr:col>
      <xdr:colOff>143433</xdr:colOff>
      <xdr:row>3</xdr:row>
      <xdr:rowOff>97972</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9CB4A7FB-9970-4188-922A-F72935D9A101}"/>
            </a:ext>
          </a:extLst>
        </xdr:cNvPr>
        <xdr:cNvSpPr/>
      </xdr:nvSpPr>
      <xdr:spPr>
        <a:xfrm>
          <a:off x="8817427" y="206829"/>
          <a:ext cx="753035" cy="6096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13</xdr:col>
      <xdr:colOff>348342</xdr:colOff>
      <xdr:row>4</xdr:row>
      <xdr:rowOff>152400</xdr:rowOff>
    </xdr:from>
    <xdr:to>
      <xdr:col>15</xdr:col>
      <xdr:colOff>500741</xdr:colOff>
      <xdr:row>7</xdr:row>
      <xdr:rowOff>185057</xdr:rowOff>
    </xdr:to>
    <xdr:sp macro="" textlink="">
      <xdr:nvSpPr>
        <xdr:cNvPr id="4" name="Flecha: a la derecha 3">
          <a:hlinkClick xmlns:r="http://schemas.openxmlformats.org/officeDocument/2006/relationships" r:id="rId3"/>
          <a:extLst>
            <a:ext uri="{FF2B5EF4-FFF2-40B4-BE49-F238E27FC236}">
              <a16:creationId xmlns:a16="http://schemas.microsoft.com/office/drawing/2014/main" id="{AFBD2A0A-AFB3-443E-A902-DD167965B2D2}"/>
            </a:ext>
          </a:extLst>
        </xdr:cNvPr>
        <xdr:cNvSpPr/>
      </xdr:nvSpPr>
      <xdr:spPr>
        <a:xfrm>
          <a:off x="8730342" y="1110343"/>
          <a:ext cx="1197428" cy="74022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SEGUIMIENTO</a:t>
          </a:r>
        </a:p>
      </xdr:txBody>
    </xdr:sp>
    <xdr:clientData/>
  </xdr:twoCellAnchor>
  <xdr:twoCellAnchor>
    <xdr:from>
      <xdr:col>13</xdr:col>
      <xdr:colOff>370113</xdr:colOff>
      <xdr:row>7</xdr:row>
      <xdr:rowOff>370115</xdr:rowOff>
    </xdr:from>
    <xdr:to>
      <xdr:col>15</xdr:col>
      <xdr:colOff>210909</xdr:colOff>
      <xdr:row>10</xdr:row>
      <xdr:rowOff>97972</xdr:rowOff>
    </xdr:to>
    <xdr:sp macro="" textlink="">
      <xdr:nvSpPr>
        <xdr:cNvPr id="5" name="Rombo 4">
          <a:hlinkClick xmlns:r="http://schemas.openxmlformats.org/officeDocument/2006/relationships" r:id="rId4"/>
          <a:extLst>
            <a:ext uri="{FF2B5EF4-FFF2-40B4-BE49-F238E27FC236}">
              <a16:creationId xmlns:a16="http://schemas.microsoft.com/office/drawing/2014/main" id="{4E7B6B00-958B-4038-83EE-DE6B3A7BEDE3}"/>
            </a:ext>
          </a:extLst>
        </xdr:cNvPr>
        <xdr:cNvSpPr/>
      </xdr:nvSpPr>
      <xdr:spPr>
        <a:xfrm>
          <a:off x="8752113" y="2035629"/>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171451</xdr:colOff>
      <xdr:row>0</xdr:row>
      <xdr:rowOff>41276</xdr:rowOff>
    </xdr:from>
    <xdr:to>
      <xdr:col>2</xdr:col>
      <xdr:colOff>173686</xdr:colOff>
      <xdr:row>3</xdr:row>
      <xdr:rowOff>171450</xdr:rowOff>
    </xdr:to>
    <xdr:pic>
      <xdr:nvPicPr>
        <xdr:cNvPr id="2" name="Imagen 1">
          <a:extLst>
            <a:ext uri="{FF2B5EF4-FFF2-40B4-BE49-F238E27FC236}">
              <a16:creationId xmlns:a16="http://schemas.microsoft.com/office/drawing/2014/main" id="{AB76738E-2EB9-4BC1-9892-545B93CC15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6" y="41276"/>
          <a:ext cx="954735" cy="840739"/>
        </a:xfrm>
        <a:prstGeom prst="rect">
          <a:avLst/>
        </a:prstGeom>
      </xdr:spPr>
    </xdr:pic>
    <xdr:clientData/>
  </xdr:twoCellAnchor>
  <xdr:twoCellAnchor>
    <xdr:from>
      <xdr:col>14</xdr:col>
      <xdr:colOff>195942</xdr:colOff>
      <xdr:row>0</xdr:row>
      <xdr:rowOff>228599</xdr:rowOff>
    </xdr:from>
    <xdr:to>
      <xdr:col>15</xdr:col>
      <xdr:colOff>426462</xdr:colOff>
      <xdr:row>3</xdr:row>
      <xdr:rowOff>119742</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D9A9DA96-1F87-4F25-9028-8DF2E8A38183}"/>
            </a:ext>
          </a:extLst>
        </xdr:cNvPr>
        <xdr:cNvSpPr/>
      </xdr:nvSpPr>
      <xdr:spPr>
        <a:xfrm>
          <a:off x="9100456" y="228599"/>
          <a:ext cx="753035" cy="6096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14</xdr:col>
      <xdr:colOff>108857</xdr:colOff>
      <xdr:row>4</xdr:row>
      <xdr:rowOff>174170</xdr:rowOff>
    </xdr:from>
    <xdr:to>
      <xdr:col>16</xdr:col>
      <xdr:colOff>261256</xdr:colOff>
      <xdr:row>7</xdr:row>
      <xdr:rowOff>206827</xdr:rowOff>
    </xdr:to>
    <xdr:sp macro="" textlink="">
      <xdr:nvSpPr>
        <xdr:cNvPr id="4" name="Flecha: a la derecha 3">
          <a:hlinkClick xmlns:r="http://schemas.openxmlformats.org/officeDocument/2006/relationships" r:id="rId3"/>
          <a:extLst>
            <a:ext uri="{FF2B5EF4-FFF2-40B4-BE49-F238E27FC236}">
              <a16:creationId xmlns:a16="http://schemas.microsoft.com/office/drawing/2014/main" id="{7355A556-F01E-4363-A32B-756E007760D8}"/>
            </a:ext>
          </a:extLst>
        </xdr:cNvPr>
        <xdr:cNvSpPr/>
      </xdr:nvSpPr>
      <xdr:spPr>
        <a:xfrm>
          <a:off x="9013371" y="1132113"/>
          <a:ext cx="1197428" cy="74022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SEGUIMIENTO</a:t>
          </a:r>
        </a:p>
      </xdr:txBody>
    </xdr:sp>
    <xdr:clientData/>
  </xdr:twoCellAnchor>
  <xdr:twoCellAnchor>
    <xdr:from>
      <xdr:col>14</xdr:col>
      <xdr:colOff>130628</xdr:colOff>
      <xdr:row>7</xdr:row>
      <xdr:rowOff>391885</xdr:rowOff>
    </xdr:from>
    <xdr:to>
      <xdr:col>15</xdr:col>
      <xdr:colOff>493938</xdr:colOff>
      <xdr:row>10</xdr:row>
      <xdr:rowOff>119742</xdr:rowOff>
    </xdr:to>
    <xdr:sp macro="" textlink="">
      <xdr:nvSpPr>
        <xdr:cNvPr id="5" name="Rombo 4">
          <a:hlinkClick xmlns:r="http://schemas.openxmlformats.org/officeDocument/2006/relationships" r:id="rId4"/>
          <a:extLst>
            <a:ext uri="{FF2B5EF4-FFF2-40B4-BE49-F238E27FC236}">
              <a16:creationId xmlns:a16="http://schemas.microsoft.com/office/drawing/2014/main" id="{281EEE4C-B75F-49A9-997A-499F3762F97F}"/>
            </a:ext>
          </a:extLst>
        </xdr:cNvPr>
        <xdr:cNvSpPr/>
      </xdr:nvSpPr>
      <xdr:spPr>
        <a:xfrm>
          <a:off x="9035142" y="2057399"/>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171451</xdr:colOff>
      <xdr:row>0</xdr:row>
      <xdr:rowOff>41276</xdr:rowOff>
    </xdr:from>
    <xdr:to>
      <xdr:col>2</xdr:col>
      <xdr:colOff>169876</xdr:colOff>
      <xdr:row>3</xdr:row>
      <xdr:rowOff>167640</xdr:rowOff>
    </xdr:to>
    <xdr:pic>
      <xdr:nvPicPr>
        <xdr:cNvPr id="2" name="Imagen 1">
          <a:extLst>
            <a:ext uri="{FF2B5EF4-FFF2-40B4-BE49-F238E27FC236}">
              <a16:creationId xmlns:a16="http://schemas.microsoft.com/office/drawing/2014/main" id="{109C5EBC-CB2F-4BC3-8A94-57E2AD581E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6" y="41276"/>
          <a:ext cx="954735" cy="840739"/>
        </a:xfrm>
        <a:prstGeom prst="rect">
          <a:avLst/>
        </a:prstGeom>
      </xdr:spPr>
    </xdr:pic>
    <xdr:clientData/>
  </xdr:twoCellAnchor>
  <xdr:twoCellAnchor>
    <xdr:from>
      <xdr:col>14</xdr:col>
      <xdr:colOff>150155</xdr:colOff>
      <xdr:row>1</xdr:row>
      <xdr:rowOff>39144</xdr:rowOff>
    </xdr:from>
    <xdr:to>
      <xdr:col>15</xdr:col>
      <xdr:colOff>398130</xdr:colOff>
      <xdr:row>3</xdr:row>
      <xdr:rowOff>175208</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FA56BC7E-4FE2-46D3-BC77-23CBC8D59E68}"/>
            </a:ext>
          </a:extLst>
        </xdr:cNvPr>
        <xdr:cNvSpPr/>
      </xdr:nvSpPr>
      <xdr:spPr>
        <a:xfrm>
          <a:off x="8983614" y="274007"/>
          <a:ext cx="756845" cy="60579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14</xdr:col>
      <xdr:colOff>91335</xdr:colOff>
      <xdr:row>4</xdr:row>
      <xdr:rowOff>122155</xdr:rowOff>
    </xdr:from>
    <xdr:to>
      <xdr:col>16</xdr:col>
      <xdr:colOff>269118</xdr:colOff>
      <xdr:row>7</xdr:row>
      <xdr:rowOff>159699</xdr:rowOff>
    </xdr:to>
    <xdr:sp macro="" textlink="">
      <xdr:nvSpPr>
        <xdr:cNvPr id="4" name="Flecha: a la derecha 3">
          <a:hlinkClick xmlns:r="http://schemas.openxmlformats.org/officeDocument/2006/relationships" r:id="rId3"/>
          <a:extLst>
            <a:ext uri="{FF2B5EF4-FFF2-40B4-BE49-F238E27FC236}">
              <a16:creationId xmlns:a16="http://schemas.microsoft.com/office/drawing/2014/main" id="{168F6B1E-FBFB-4BAC-87A9-B5A4A0F556B1}"/>
            </a:ext>
          </a:extLst>
        </xdr:cNvPr>
        <xdr:cNvSpPr/>
      </xdr:nvSpPr>
      <xdr:spPr>
        <a:xfrm>
          <a:off x="8924794" y="1061607"/>
          <a:ext cx="1195523" cy="742133"/>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SEGUIMIENTO</a:t>
          </a:r>
        </a:p>
      </xdr:txBody>
    </xdr:sp>
    <xdr:clientData/>
  </xdr:twoCellAnchor>
  <xdr:twoCellAnchor>
    <xdr:from>
      <xdr:col>14</xdr:col>
      <xdr:colOff>125261</xdr:colOff>
      <xdr:row>7</xdr:row>
      <xdr:rowOff>177451</xdr:rowOff>
    </xdr:from>
    <xdr:to>
      <xdr:col>15</xdr:col>
      <xdr:colOff>489168</xdr:colOff>
      <xdr:row>9</xdr:row>
      <xdr:rowOff>292273</xdr:rowOff>
    </xdr:to>
    <xdr:sp macro="" textlink="">
      <xdr:nvSpPr>
        <xdr:cNvPr id="5" name="Rombo 4">
          <a:hlinkClick xmlns:r="http://schemas.openxmlformats.org/officeDocument/2006/relationships" r:id="rId4"/>
          <a:extLst>
            <a:ext uri="{FF2B5EF4-FFF2-40B4-BE49-F238E27FC236}">
              <a16:creationId xmlns:a16="http://schemas.microsoft.com/office/drawing/2014/main" id="{5A9D1C6B-B72C-43CA-B5D9-1D30D7CBB634}"/>
            </a:ext>
          </a:extLst>
        </xdr:cNvPr>
        <xdr:cNvSpPr/>
      </xdr:nvSpPr>
      <xdr:spPr>
        <a:xfrm>
          <a:off x="9008302" y="1847588"/>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171451</xdr:colOff>
      <xdr:row>0</xdr:row>
      <xdr:rowOff>41276</xdr:rowOff>
    </xdr:from>
    <xdr:to>
      <xdr:col>2</xdr:col>
      <xdr:colOff>173686</xdr:colOff>
      <xdr:row>3</xdr:row>
      <xdr:rowOff>171450</xdr:rowOff>
    </xdr:to>
    <xdr:pic>
      <xdr:nvPicPr>
        <xdr:cNvPr id="2" name="Imagen 1">
          <a:extLst>
            <a:ext uri="{FF2B5EF4-FFF2-40B4-BE49-F238E27FC236}">
              <a16:creationId xmlns:a16="http://schemas.microsoft.com/office/drawing/2014/main" id="{C6A1DBF5-29FB-43B4-A10B-CA65618E96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6" y="41276"/>
          <a:ext cx="954735" cy="840739"/>
        </a:xfrm>
        <a:prstGeom prst="rect">
          <a:avLst/>
        </a:prstGeom>
      </xdr:spPr>
    </xdr:pic>
    <xdr:clientData/>
  </xdr:twoCellAnchor>
  <xdr:twoCellAnchor>
    <xdr:from>
      <xdr:col>14</xdr:col>
      <xdr:colOff>279689</xdr:colOff>
      <xdr:row>3</xdr:row>
      <xdr:rowOff>99391</xdr:rowOff>
    </xdr:from>
    <xdr:to>
      <xdr:col>16</xdr:col>
      <xdr:colOff>11496</xdr:colOff>
      <xdr:row>5</xdr:row>
      <xdr:rowOff>284924</xdr:rowOff>
    </xdr:to>
    <xdr:sp macro="" textlink="">
      <xdr:nvSpPr>
        <xdr:cNvPr id="6" name="Flecha: hacia arriba 5">
          <a:hlinkClick xmlns:r="http://schemas.openxmlformats.org/officeDocument/2006/relationships" r:id="rId2"/>
          <a:extLst>
            <a:ext uri="{FF2B5EF4-FFF2-40B4-BE49-F238E27FC236}">
              <a16:creationId xmlns:a16="http://schemas.microsoft.com/office/drawing/2014/main" id="{22785EA3-266A-4081-BC67-E06EA0855EC8}"/>
            </a:ext>
          </a:extLst>
        </xdr:cNvPr>
        <xdr:cNvSpPr/>
      </xdr:nvSpPr>
      <xdr:spPr>
        <a:xfrm>
          <a:off x="9158646" y="795130"/>
          <a:ext cx="769893" cy="616229"/>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14</xdr:col>
      <xdr:colOff>220869</xdr:colOff>
      <xdr:row>6</xdr:row>
      <xdr:rowOff>184823</xdr:rowOff>
    </xdr:from>
    <xdr:to>
      <xdr:col>16</xdr:col>
      <xdr:colOff>404402</xdr:colOff>
      <xdr:row>9</xdr:row>
      <xdr:rowOff>59740</xdr:rowOff>
    </xdr:to>
    <xdr:sp macro="" textlink="">
      <xdr:nvSpPr>
        <xdr:cNvPr id="7" name="Flecha: a la derecha 6">
          <a:hlinkClick xmlns:r="http://schemas.openxmlformats.org/officeDocument/2006/relationships" r:id="rId3"/>
          <a:extLst>
            <a:ext uri="{FF2B5EF4-FFF2-40B4-BE49-F238E27FC236}">
              <a16:creationId xmlns:a16="http://schemas.microsoft.com/office/drawing/2014/main" id="{A56D853A-2077-4B5C-AB5C-07E14AC83D6E}"/>
            </a:ext>
          </a:extLst>
        </xdr:cNvPr>
        <xdr:cNvSpPr/>
      </xdr:nvSpPr>
      <xdr:spPr>
        <a:xfrm>
          <a:off x="9099826" y="1598388"/>
          <a:ext cx="1221619" cy="74735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SEGUIMIENTO</a:t>
          </a:r>
        </a:p>
      </xdr:txBody>
    </xdr:sp>
    <xdr:clientData/>
  </xdr:twoCellAnchor>
  <xdr:twoCellAnchor>
    <xdr:from>
      <xdr:col>14</xdr:col>
      <xdr:colOff>254795</xdr:colOff>
      <xdr:row>9</xdr:row>
      <xdr:rowOff>77492</xdr:rowOff>
    </xdr:from>
    <xdr:to>
      <xdr:col>16</xdr:col>
      <xdr:colOff>102534</xdr:colOff>
      <xdr:row>10</xdr:row>
      <xdr:rowOff>441927</xdr:rowOff>
    </xdr:to>
    <xdr:sp macro="" textlink="">
      <xdr:nvSpPr>
        <xdr:cNvPr id="8" name="Rombo 7">
          <a:hlinkClick xmlns:r="http://schemas.openxmlformats.org/officeDocument/2006/relationships" r:id="rId4"/>
          <a:extLst>
            <a:ext uri="{FF2B5EF4-FFF2-40B4-BE49-F238E27FC236}">
              <a16:creationId xmlns:a16="http://schemas.microsoft.com/office/drawing/2014/main" id="{51C776A4-FDB2-4729-80DC-253A21AA448F}"/>
            </a:ext>
          </a:extLst>
        </xdr:cNvPr>
        <xdr:cNvSpPr/>
      </xdr:nvSpPr>
      <xdr:spPr>
        <a:xfrm>
          <a:off x="9133752" y="2363492"/>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171451</xdr:colOff>
      <xdr:row>0</xdr:row>
      <xdr:rowOff>41276</xdr:rowOff>
    </xdr:from>
    <xdr:to>
      <xdr:col>2</xdr:col>
      <xdr:colOff>173686</xdr:colOff>
      <xdr:row>3</xdr:row>
      <xdr:rowOff>171450</xdr:rowOff>
    </xdr:to>
    <xdr:pic>
      <xdr:nvPicPr>
        <xdr:cNvPr id="2" name="Imagen 1">
          <a:extLst>
            <a:ext uri="{FF2B5EF4-FFF2-40B4-BE49-F238E27FC236}">
              <a16:creationId xmlns:a16="http://schemas.microsoft.com/office/drawing/2014/main" id="{E195062E-68A7-4C45-AAC2-6B2BCDE03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6" y="41276"/>
          <a:ext cx="954735" cy="840739"/>
        </a:xfrm>
        <a:prstGeom prst="rect">
          <a:avLst/>
        </a:prstGeom>
      </xdr:spPr>
    </xdr:pic>
    <xdr:clientData/>
  </xdr:twoCellAnchor>
  <xdr:twoCellAnchor>
    <xdr:from>
      <xdr:col>15</xdr:col>
      <xdr:colOff>58820</xdr:colOff>
      <xdr:row>6</xdr:row>
      <xdr:rowOff>0</xdr:rowOff>
    </xdr:from>
    <xdr:to>
      <xdr:col>16</xdr:col>
      <xdr:colOff>306199</xdr:colOff>
      <xdr:row>7</xdr:row>
      <xdr:rowOff>398515</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9D84D2D5-1E3D-4850-ADB4-8A6F08CF5AB4}"/>
            </a:ext>
          </a:extLst>
        </xdr:cNvPr>
        <xdr:cNvSpPr/>
      </xdr:nvSpPr>
      <xdr:spPr>
        <a:xfrm>
          <a:off x="9660020" y="1447800"/>
          <a:ext cx="769893" cy="616229"/>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15</xdr:col>
      <xdr:colOff>0</xdr:colOff>
      <xdr:row>8</xdr:row>
      <xdr:rowOff>139229</xdr:rowOff>
    </xdr:from>
    <xdr:to>
      <xdr:col>17</xdr:col>
      <xdr:colOff>176590</xdr:colOff>
      <xdr:row>10</xdr:row>
      <xdr:rowOff>298753</xdr:rowOff>
    </xdr:to>
    <xdr:sp macro="" textlink="">
      <xdr:nvSpPr>
        <xdr:cNvPr id="4" name="Flecha: a la derecha 3">
          <a:hlinkClick xmlns:r="http://schemas.openxmlformats.org/officeDocument/2006/relationships" r:id="rId3"/>
          <a:extLst>
            <a:ext uri="{FF2B5EF4-FFF2-40B4-BE49-F238E27FC236}">
              <a16:creationId xmlns:a16="http://schemas.microsoft.com/office/drawing/2014/main" id="{A67E395A-BD4F-489C-BABB-E793FB455051}"/>
            </a:ext>
          </a:extLst>
        </xdr:cNvPr>
        <xdr:cNvSpPr/>
      </xdr:nvSpPr>
      <xdr:spPr>
        <a:xfrm>
          <a:off x="9601200" y="2251058"/>
          <a:ext cx="1221619" cy="74735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SEGUIMIENTO</a:t>
          </a:r>
        </a:p>
      </xdr:txBody>
    </xdr:sp>
    <xdr:clientData/>
  </xdr:twoCellAnchor>
  <xdr:twoCellAnchor>
    <xdr:from>
      <xdr:col>15</xdr:col>
      <xdr:colOff>33926</xdr:colOff>
      <xdr:row>10</xdr:row>
      <xdr:rowOff>316505</xdr:rowOff>
    </xdr:from>
    <xdr:to>
      <xdr:col>16</xdr:col>
      <xdr:colOff>397237</xdr:colOff>
      <xdr:row>11</xdr:row>
      <xdr:rowOff>534219</xdr:rowOff>
    </xdr:to>
    <xdr:sp macro="" textlink="">
      <xdr:nvSpPr>
        <xdr:cNvPr id="5" name="Rombo 4">
          <a:hlinkClick xmlns:r="http://schemas.openxmlformats.org/officeDocument/2006/relationships" r:id="rId4"/>
          <a:extLst>
            <a:ext uri="{FF2B5EF4-FFF2-40B4-BE49-F238E27FC236}">
              <a16:creationId xmlns:a16="http://schemas.microsoft.com/office/drawing/2014/main" id="{C8687A13-57E3-4B07-A913-906781CB8B70}"/>
            </a:ext>
          </a:extLst>
        </xdr:cNvPr>
        <xdr:cNvSpPr/>
      </xdr:nvSpPr>
      <xdr:spPr>
        <a:xfrm>
          <a:off x="9635126" y="3016162"/>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171451</xdr:colOff>
      <xdr:row>0</xdr:row>
      <xdr:rowOff>41276</xdr:rowOff>
    </xdr:from>
    <xdr:to>
      <xdr:col>2</xdr:col>
      <xdr:colOff>169876</xdr:colOff>
      <xdr:row>3</xdr:row>
      <xdr:rowOff>167640</xdr:rowOff>
    </xdr:to>
    <xdr:pic>
      <xdr:nvPicPr>
        <xdr:cNvPr id="2" name="Imagen 1">
          <a:extLst>
            <a:ext uri="{FF2B5EF4-FFF2-40B4-BE49-F238E27FC236}">
              <a16:creationId xmlns:a16="http://schemas.microsoft.com/office/drawing/2014/main" id="{A0BEA537-728B-4363-8ADE-224EBB04FE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6" y="41276"/>
          <a:ext cx="954735" cy="840739"/>
        </a:xfrm>
        <a:prstGeom prst="rect">
          <a:avLst/>
        </a:prstGeom>
      </xdr:spPr>
    </xdr:pic>
    <xdr:clientData/>
  </xdr:twoCellAnchor>
  <xdr:twoCellAnchor>
    <xdr:from>
      <xdr:col>14</xdr:col>
      <xdr:colOff>85714</xdr:colOff>
      <xdr:row>3</xdr:row>
      <xdr:rowOff>98611</xdr:rowOff>
    </xdr:from>
    <xdr:to>
      <xdr:col>15</xdr:col>
      <xdr:colOff>335654</xdr:colOff>
      <xdr:row>5</xdr:row>
      <xdr:rowOff>284534</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C5FCF6F4-3829-4FC3-898A-556CD8432725}"/>
            </a:ext>
          </a:extLst>
        </xdr:cNvPr>
        <xdr:cNvSpPr/>
      </xdr:nvSpPr>
      <xdr:spPr>
        <a:xfrm>
          <a:off x="8933879" y="797858"/>
          <a:ext cx="769893" cy="616229"/>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14</xdr:col>
      <xdr:colOff>26894</xdr:colOff>
      <xdr:row>6</xdr:row>
      <xdr:rowOff>184692</xdr:rowOff>
    </xdr:from>
    <xdr:to>
      <xdr:col>16</xdr:col>
      <xdr:colOff>208607</xdr:colOff>
      <xdr:row>9</xdr:row>
      <xdr:rowOff>62468</xdr:rowOff>
    </xdr:to>
    <xdr:sp macro="" textlink="">
      <xdr:nvSpPr>
        <xdr:cNvPr id="4" name="Flecha: a la derecha 3">
          <a:hlinkClick xmlns:r="http://schemas.openxmlformats.org/officeDocument/2006/relationships" r:id="rId3"/>
          <a:extLst>
            <a:ext uri="{FF2B5EF4-FFF2-40B4-BE49-F238E27FC236}">
              <a16:creationId xmlns:a16="http://schemas.microsoft.com/office/drawing/2014/main" id="{7A77985A-BC26-44C1-A955-AF984D9193BA}"/>
            </a:ext>
          </a:extLst>
        </xdr:cNvPr>
        <xdr:cNvSpPr/>
      </xdr:nvSpPr>
      <xdr:spPr>
        <a:xfrm>
          <a:off x="8875059" y="1601116"/>
          <a:ext cx="1221619" cy="74735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SEGUIMIENTO</a:t>
          </a:r>
        </a:p>
      </xdr:txBody>
    </xdr:sp>
    <xdr:clientData/>
  </xdr:twoCellAnchor>
  <xdr:twoCellAnchor>
    <xdr:from>
      <xdr:col>14</xdr:col>
      <xdr:colOff>60820</xdr:colOff>
      <xdr:row>9</xdr:row>
      <xdr:rowOff>80220</xdr:rowOff>
    </xdr:from>
    <xdr:to>
      <xdr:col>15</xdr:col>
      <xdr:colOff>426692</xdr:colOff>
      <xdr:row>10</xdr:row>
      <xdr:rowOff>447773</xdr:rowOff>
    </xdr:to>
    <xdr:sp macro="" textlink="">
      <xdr:nvSpPr>
        <xdr:cNvPr id="5" name="Rombo 4">
          <a:hlinkClick xmlns:r="http://schemas.openxmlformats.org/officeDocument/2006/relationships" r:id="rId4"/>
          <a:extLst>
            <a:ext uri="{FF2B5EF4-FFF2-40B4-BE49-F238E27FC236}">
              <a16:creationId xmlns:a16="http://schemas.microsoft.com/office/drawing/2014/main" id="{B6439D36-C5C8-4763-91C2-B817DC8DC23A}"/>
            </a:ext>
          </a:extLst>
        </xdr:cNvPr>
        <xdr:cNvSpPr/>
      </xdr:nvSpPr>
      <xdr:spPr>
        <a:xfrm>
          <a:off x="8908985" y="2366220"/>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PES</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171451</xdr:colOff>
      <xdr:row>0</xdr:row>
      <xdr:rowOff>41276</xdr:rowOff>
    </xdr:from>
    <xdr:to>
      <xdr:col>2</xdr:col>
      <xdr:colOff>173686</xdr:colOff>
      <xdr:row>3</xdr:row>
      <xdr:rowOff>171450</xdr:rowOff>
    </xdr:to>
    <xdr:pic>
      <xdr:nvPicPr>
        <xdr:cNvPr id="2" name="Imagen 1">
          <a:extLst>
            <a:ext uri="{FF2B5EF4-FFF2-40B4-BE49-F238E27FC236}">
              <a16:creationId xmlns:a16="http://schemas.microsoft.com/office/drawing/2014/main" id="{E247861B-434F-411B-BE65-D063ABE8F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6" y="41276"/>
          <a:ext cx="954735" cy="840739"/>
        </a:xfrm>
        <a:prstGeom prst="rect">
          <a:avLst/>
        </a:prstGeom>
      </xdr:spPr>
    </xdr:pic>
    <xdr:clientData/>
  </xdr:twoCellAnchor>
  <xdr:twoCellAnchor>
    <xdr:from>
      <xdr:col>14</xdr:col>
      <xdr:colOff>58820</xdr:colOff>
      <xdr:row>5</xdr:row>
      <xdr:rowOff>0</xdr:rowOff>
    </xdr:from>
    <xdr:to>
      <xdr:col>15</xdr:col>
      <xdr:colOff>308760</xdr:colOff>
      <xdr:row>7</xdr:row>
      <xdr:rowOff>105241</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DFAEB7FD-8859-48DE-83E1-37B13DF6E390}"/>
            </a:ext>
          </a:extLst>
        </xdr:cNvPr>
        <xdr:cNvSpPr/>
      </xdr:nvSpPr>
      <xdr:spPr>
        <a:xfrm>
          <a:off x="9229714" y="1129553"/>
          <a:ext cx="769893" cy="616229"/>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14</xdr:col>
      <xdr:colOff>0</xdr:colOff>
      <xdr:row>7</xdr:row>
      <xdr:rowOff>292270</xdr:rowOff>
    </xdr:from>
    <xdr:to>
      <xdr:col>16</xdr:col>
      <xdr:colOff>181713</xdr:colOff>
      <xdr:row>9</xdr:row>
      <xdr:rowOff>394163</xdr:rowOff>
    </xdr:to>
    <xdr:sp macro="" textlink="">
      <xdr:nvSpPr>
        <xdr:cNvPr id="4" name="Flecha: a la derecha 3">
          <a:hlinkClick xmlns:r="http://schemas.openxmlformats.org/officeDocument/2006/relationships" r:id="rId3"/>
          <a:extLst>
            <a:ext uri="{FF2B5EF4-FFF2-40B4-BE49-F238E27FC236}">
              <a16:creationId xmlns:a16="http://schemas.microsoft.com/office/drawing/2014/main" id="{645C0543-3CE6-48AD-B41C-A95C9B837831}"/>
            </a:ext>
          </a:extLst>
        </xdr:cNvPr>
        <xdr:cNvSpPr/>
      </xdr:nvSpPr>
      <xdr:spPr>
        <a:xfrm>
          <a:off x="9170894" y="1932811"/>
          <a:ext cx="1221619" cy="74735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SEGUIMIENTO</a:t>
          </a:r>
        </a:p>
      </xdr:txBody>
    </xdr:sp>
    <xdr:clientData/>
  </xdr:twoCellAnchor>
  <xdr:twoCellAnchor>
    <xdr:from>
      <xdr:col>14</xdr:col>
      <xdr:colOff>33926</xdr:colOff>
      <xdr:row>10</xdr:row>
      <xdr:rowOff>17468</xdr:rowOff>
    </xdr:from>
    <xdr:to>
      <xdr:col>15</xdr:col>
      <xdr:colOff>399798</xdr:colOff>
      <xdr:row>11</xdr:row>
      <xdr:rowOff>232621</xdr:rowOff>
    </xdr:to>
    <xdr:sp macro="" textlink="">
      <xdr:nvSpPr>
        <xdr:cNvPr id="5" name="Rombo 4">
          <a:hlinkClick xmlns:r="http://schemas.openxmlformats.org/officeDocument/2006/relationships" r:id="rId4"/>
          <a:extLst>
            <a:ext uri="{FF2B5EF4-FFF2-40B4-BE49-F238E27FC236}">
              <a16:creationId xmlns:a16="http://schemas.microsoft.com/office/drawing/2014/main" id="{6357EF31-2561-4064-9B34-F53A15B27DC1}"/>
            </a:ext>
          </a:extLst>
        </xdr:cNvPr>
        <xdr:cNvSpPr/>
      </xdr:nvSpPr>
      <xdr:spPr>
        <a:xfrm>
          <a:off x="9204820" y="2697915"/>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526677</xdr:colOff>
      <xdr:row>3</xdr:row>
      <xdr:rowOff>94914</xdr:rowOff>
    </xdr:from>
    <xdr:to>
      <xdr:col>7</xdr:col>
      <xdr:colOff>518497</xdr:colOff>
      <xdr:row>5</xdr:row>
      <xdr:rowOff>66531</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69DFDD44-3F8F-4A7A-BFFB-ABD9357BF25B}"/>
            </a:ext>
          </a:extLst>
        </xdr:cNvPr>
        <xdr:cNvSpPr/>
      </xdr:nvSpPr>
      <xdr:spPr>
        <a:xfrm flipH="1">
          <a:off x="15587383" y="1249120"/>
          <a:ext cx="1583055" cy="879293"/>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INDICADOR</a:t>
          </a:r>
        </a:p>
      </xdr:txBody>
    </xdr:sp>
    <xdr:clientData/>
  </xdr:twoCellAnchor>
  <xdr:twoCellAnchor>
    <xdr:from>
      <xdr:col>6</xdr:col>
      <xdr:colOff>216834</xdr:colOff>
      <xdr:row>0</xdr:row>
      <xdr:rowOff>313765</xdr:rowOff>
    </xdr:from>
    <xdr:to>
      <xdr:col>7</xdr:col>
      <xdr:colOff>372372</xdr:colOff>
      <xdr:row>2</xdr:row>
      <xdr:rowOff>310627</xdr:rowOff>
    </xdr:to>
    <xdr:sp macro="" textlink="">
      <xdr:nvSpPr>
        <xdr:cNvPr id="4" name="Flecha: hacia arriba 3">
          <a:hlinkClick xmlns:r="http://schemas.openxmlformats.org/officeDocument/2006/relationships" r:id="rId2"/>
          <a:extLst>
            <a:ext uri="{FF2B5EF4-FFF2-40B4-BE49-F238E27FC236}">
              <a16:creationId xmlns:a16="http://schemas.microsoft.com/office/drawing/2014/main" id="{F4EE0BCF-6A8B-47FF-B93B-4AE05F67C08D}"/>
            </a:ext>
          </a:extLst>
        </xdr:cNvPr>
        <xdr:cNvSpPr/>
      </xdr:nvSpPr>
      <xdr:spPr>
        <a:xfrm>
          <a:off x="16073158" y="313765"/>
          <a:ext cx="951155" cy="79248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6</xdr:col>
      <xdr:colOff>295835</xdr:colOff>
      <xdr:row>5</xdr:row>
      <xdr:rowOff>116542</xdr:rowOff>
    </xdr:from>
    <xdr:to>
      <xdr:col>7</xdr:col>
      <xdr:colOff>392766</xdr:colOff>
      <xdr:row>7</xdr:row>
      <xdr:rowOff>143436</xdr:rowOff>
    </xdr:to>
    <xdr:sp macro="" textlink="">
      <xdr:nvSpPr>
        <xdr:cNvPr id="2" name="Rombo 1">
          <a:hlinkClick xmlns:r="http://schemas.openxmlformats.org/officeDocument/2006/relationships" r:id="rId3"/>
          <a:extLst>
            <a:ext uri="{FF2B5EF4-FFF2-40B4-BE49-F238E27FC236}">
              <a16:creationId xmlns:a16="http://schemas.microsoft.com/office/drawing/2014/main" id="{CBFE7F44-614F-44ED-A179-FDDF76512236}"/>
            </a:ext>
          </a:extLst>
        </xdr:cNvPr>
        <xdr:cNvSpPr/>
      </xdr:nvSpPr>
      <xdr:spPr>
        <a:xfrm>
          <a:off x="16136470" y="2205318"/>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PES</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438150</xdr:colOff>
      <xdr:row>0</xdr:row>
      <xdr:rowOff>0</xdr:rowOff>
    </xdr:from>
    <xdr:ext cx="1571625" cy="885825"/>
    <xdr:pic>
      <xdr:nvPicPr>
        <xdr:cNvPr id="2" name="image1.png">
          <a:extLst>
            <a:ext uri="{FF2B5EF4-FFF2-40B4-BE49-F238E27FC236}">
              <a16:creationId xmlns:a16="http://schemas.microsoft.com/office/drawing/2014/main" id="{5D4CEBC3-98F7-46E3-AC3A-4192E5681236}"/>
            </a:ext>
          </a:extLst>
        </xdr:cNvPr>
        <xdr:cNvPicPr preferRelativeResize="0"/>
      </xdr:nvPicPr>
      <xdr:blipFill>
        <a:blip xmlns:r="http://schemas.openxmlformats.org/officeDocument/2006/relationships" r:embed="rId1" cstate="print"/>
        <a:stretch>
          <a:fillRect/>
        </a:stretch>
      </xdr:blipFill>
      <xdr:spPr>
        <a:xfrm>
          <a:off x="438150" y="0"/>
          <a:ext cx="1571625" cy="885825"/>
        </a:xfrm>
        <a:prstGeom prst="rect">
          <a:avLst/>
        </a:prstGeom>
        <a:noFill/>
      </xdr:spPr>
    </xdr:pic>
    <xdr:clientData fLocksWithSheet="0"/>
  </xdr:oneCellAnchor>
  <xdr:oneCellAnchor>
    <xdr:from>
      <xdr:col>0</xdr:col>
      <xdr:colOff>438150</xdr:colOff>
      <xdr:row>0</xdr:row>
      <xdr:rowOff>0</xdr:rowOff>
    </xdr:from>
    <xdr:ext cx="1571625" cy="885825"/>
    <xdr:pic>
      <xdr:nvPicPr>
        <xdr:cNvPr id="3" name="image1.png">
          <a:extLst>
            <a:ext uri="{FF2B5EF4-FFF2-40B4-BE49-F238E27FC236}">
              <a16:creationId xmlns:a16="http://schemas.microsoft.com/office/drawing/2014/main" id="{7C8150B3-29EB-4C47-B67D-AD195B4D68F1}"/>
            </a:ext>
          </a:extLst>
        </xdr:cNvPr>
        <xdr:cNvPicPr preferRelativeResize="0"/>
      </xdr:nvPicPr>
      <xdr:blipFill>
        <a:blip xmlns:r="http://schemas.openxmlformats.org/officeDocument/2006/relationships" r:embed="rId1" cstate="print"/>
        <a:stretch>
          <a:fillRect/>
        </a:stretch>
      </xdr:blipFill>
      <xdr:spPr>
        <a:xfrm>
          <a:off x="438150" y="0"/>
          <a:ext cx="1571625" cy="885825"/>
        </a:xfrm>
        <a:prstGeom prst="rect">
          <a:avLst/>
        </a:prstGeom>
        <a:noFill/>
      </xdr:spPr>
    </xdr:pic>
    <xdr:clientData fLocksWithSheet="0"/>
  </xdr:oneCellAnchor>
  <xdr:twoCellAnchor>
    <xdr:from>
      <xdr:col>13</xdr:col>
      <xdr:colOff>685800</xdr:colOff>
      <xdr:row>3</xdr:row>
      <xdr:rowOff>102085</xdr:rowOff>
    </xdr:from>
    <xdr:to>
      <xdr:col>16</xdr:col>
      <xdr:colOff>60849</xdr:colOff>
      <xdr:row>6</xdr:row>
      <xdr:rowOff>50842</xdr:rowOff>
    </xdr:to>
    <xdr:sp macro="" textlink="">
      <xdr:nvSpPr>
        <xdr:cNvPr id="4" name="Flecha: a la derecha 3">
          <a:hlinkClick xmlns:r="http://schemas.openxmlformats.org/officeDocument/2006/relationships" r:id="rId2"/>
          <a:extLst>
            <a:ext uri="{FF2B5EF4-FFF2-40B4-BE49-F238E27FC236}">
              <a16:creationId xmlns:a16="http://schemas.microsoft.com/office/drawing/2014/main" id="{43426EE4-5CD0-486A-BE12-BDFD7B0CE0AE}"/>
            </a:ext>
          </a:extLst>
        </xdr:cNvPr>
        <xdr:cNvSpPr/>
      </xdr:nvSpPr>
      <xdr:spPr>
        <a:xfrm flipH="1">
          <a:off x="16687800" y="1077445"/>
          <a:ext cx="1569609" cy="886017"/>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INDICADOR</a:t>
          </a:r>
        </a:p>
      </xdr:txBody>
    </xdr:sp>
    <xdr:clientData/>
  </xdr:twoCellAnchor>
  <xdr:twoCellAnchor>
    <xdr:from>
      <xdr:col>14</xdr:col>
      <xdr:colOff>433331</xdr:colOff>
      <xdr:row>0</xdr:row>
      <xdr:rowOff>121920</xdr:rowOff>
    </xdr:from>
    <xdr:to>
      <xdr:col>15</xdr:col>
      <xdr:colOff>646244</xdr:colOff>
      <xdr:row>2</xdr:row>
      <xdr:rowOff>262666</xdr:rowOff>
    </xdr:to>
    <xdr:sp macro="" textlink="">
      <xdr:nvSpPr>
        <xdr:cNvPr id="5" name="Flecha: hacia arriba 4">
          <a:hlinkClick xmlns:r="http://schemas.openxmlformats.org/officeDocument/2006/relationships" r:id="rId3"/>
          <a:extLst>
            <a:ext uri="{FF2B5EF4-FFF2-40B4-BE49-F238E27FC236}">
              <a16:creationId xmlns:a16="http://schemas.microsoft.com/office/drawing/2014/main" id="{1F4F6F34-BE0F-4AF5-9B1F-6A7F31AEF89F}"/>
            </a:ext>
          </a:extLst>
        </xdr:cNvPr>
        <xdr:cNvSpPr/>
      </xdr:nvSpPr>
      <xdr:spPr>
        <a:xfrm>
          <a:off x="17166851" y="121920"/>
          <a:ext cx="944433" cy="803686"/>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14</xdr:col>
      <xdr:colOff>512332</xdr:colOff>
      <xdr:row>6</xdr:row>
      <xdr:rowOff>100853</xdr:rowOff>
    </xdr:from>
    <xdr:to>
      <xdr:col>15</xdr:col>
      <xdr:colOff>666638</xdr:colOff>
      <xdr:row>8</xdr:row>
      <xdr:rowOff>238013</xdr:rowOff>
    </xdr:to>
    <xdr:sp macro="" textlink="">
      <xdr:nvSpPr>
        <xdr:cNvPr id="6" name="Rombo 5">
          <a:hlinkClick xmlns:r="http://schemas.openxmlformats.org/officeDocument/2006/relationships" r:id="rId4"/>
          <a:extLst>
            <a:ext uri="{FF2B5EF4-FFF2-40B4-BE49-F238E27FC236}">
              <a16:creationId xmlns:a16="http://schemas.microsoft.com/office/drawing/2014/main" id="{C29CE168-0207-433E-BB9F-3857A17B1DBE}"/>
            </a:ext>
          </a:extLst>
        </xdr:cNvPr>
        <xdr:cNvSpPr/>
      </xdr:nvSpPr>
      <xdr:spPr>
        <a:xfrm>
          <a:off x="17245852" y="2013473"/>
          <a:ext cx="885826"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PES</a:t>
          </a:r>
        </a:p>
      </xdr:txBody>
    </xdr:sp>
    <xdr:clientData/>
  </xdr:twoCellAnchor>
  <xdr:twoCellAnchor>
    <xdr:from>
      <xdr:col>14</xdr:col>
      <xdr:colOff>373380</xdr:colOff>
      <xdr:row>9</xdr:row>
      <xdr:rowOff>205740</xdr:rowOff>
    </xdr:from>
    <xdr:to>
      <xdr:col>16</xdr:col>
      <xdr:colOff>144780</xdr:colOff>
      <xdr:row>11</xdr:row>
      <xdr:rowOff>137160</xdr:rowOff>
    </xdr:to>
    <xdr:sp macro="" textlink="">
      <xdr:nvSpPr>
        <xdr:cNvPr id="7" name="Rectángulo 6">
          <a:hlinkClick xmlns:r="http://schemas.openxmlformats.org/officeDocument/2006/relationships" r:id="rId5"/>
          <a:extLst>
            <a:ext uri="{FF2B5EF4-FFF2-40B4-BE49-F238E27FC236}">
              <a16:creationId xmlns:a16="http://schemas.microsoft.com/office/drawing/2014/main" id="{D9923C03-8BD9-441C-B4A1-EF06BFD7E7B1}"/>
            </a:ext>
          </a:extLst>
        </xdr:cNvPr>
        <xdr:cNvSpPr/>
      </xdr:nvSpPr>
      <xdr:spPr>
        <a:xfrm>
          <a:off x="17106900" y="3055620"/>
          <a:ext cx="1234440" cy="55626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RESUMEN INDICADOR PP</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434340</xdr:colOff>
      <xdr:row>4</xdr:row>
      <xdr:rowOff>323065</xdr:rowOff>
    </xdr:from>
    <xdr:to>
      <xdr:col>10</xdr:col>
      <xdr:colOff>418989</xdr:colOff>
      <xdr:row>7</xdr:row>
      <xdr:rowOff>134662</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66C98E19-57A1-47CB-809C-E12DF0B5AECC}"/>
            </a:ext>
          </a:extLst>
        </xdr:cNvPr>
        <xdr:cNvSpPr/>
      </xdr:nvSpPr>
      <xdr:spPr>
        <a:xfrm flipH="1">
          <a:off x="11041380" y="1092685"/>
          <a:ext cx="1569609" cy="886017"/>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INDICADOR</a:t>
          </a:r>
        </a:p>
      </xdr:txBody>
    </xdr:sp>
    <xdr:clientData/>
  </xdr:twoCellAnchor>
  <xdr:twoCellAnchor>
    <xdr:from>
      <xdr:col>9</xdr:col>
      <xdr:colOff>120911</xdr:colOff>
      <xdr:row>0</xdr:row>
      <xdr:rowOff>137160</xdr:rowOff>
    </xdr:from>
    <xdr:to>
      <xdr:col>10</xdr:col>
      <xdr:colOff>272864</xdr:colOff>
      <xdr:row>4</xdr:row>
      <xdr:rowOff>171226</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D8116F95-B33A-459C-8F88-B5C7B7D9050D}"/>
            </a:ext>
          </a:extLst>
        </xdr:cNvPr>
        <xdr:cNvSpPr/>
      </xdr:nvSpPr>
      <xdr:spPr>
        <a:xfrm>
          <a:off x="11520431" y="137160"/>
          <a:ext cx="944433" cy="803686"/>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9</xdr:col>
      <xdr:colOff>199912</xdr:colOff>
      <xdr:row>8</xdr:row>
      <xdr:rowOff>1793</xdr:rowOff>
    </xdr:from>
    <xdr:to>
      <xdr:col>10</xdr:col>
      <xdr:colOff>293258</xdr:colOff>
      <xdr:row>12</xdr:row>
      <xdr:rowOff>32273</xdr:rowOff>
    </xdr:to>
    <xdr:sp macro="" textlink="">
      <xdr:nvSpPr>
        <xdr:cNvPr id="4" name="Rombo 3">
          <a:hlinkClick xmlns:r="http://schemas.openxmlformats.org/officeDocument/2006/relationships" r:id="rId3"/>
          <a:extLst>
            <a:ext uri="{FF2B5EF4-FFF2-40B4-BE49-F238E27FC236}">
              <a16:creationId xmlns:a16="http://schemas.microsoft.com/office/drawing/2014/main" id="{1A85DD6D-CF9A-45E7-BF0D-7764803BAAAB}"/>
            </a:ext>
          </a:extLst>
        </xdr:cNvPr>
        <xdr:cNvSpPr/>
      </xdr:nvSpPr>
      <xdr:spPr>
        <a:xfrm>
          <a:off x="11599432" y="2028713"/>
          <a:ext cx="885826"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PES</a:t>
          </a:r>
        </a:p>
      </xdr:txBody>
    </xdr:sp>
    <xdr:clientData/>
  </xdr:twoCellAnchor>
  <xdr:twoCellAnchor>
    <xdr:from>
      <xdr:col>9</xdr:col>
      <xdr:colOff>53340</xdr:colOff>
      <xdr:row>13</xdr:row>
      <xdr:rowOff>83820</xdr:rowOff>
    </xdr:from>
    <xdr:to>
      <xdr:col>10</xdr:col>
      <xdr:colOff>495300</xdr:colOff>
      <xdr:row>16</xdr:row>
      <xdr:rowOff>91440</xdr:rowOff>
    </xdr:to>
    <xdr:sp macro="" textlink="">
      <xdr:nvSpPr>
        <xdr:cNvPr id="6" name="Rectángulo 5">
          <a:hlinkClick xmlns:r="http://schemas.openxmlformats.org/officeDocument/2006/relationships" r:id="rId4"/>
          <a:extLst>
            <a:ext uri="{FF2B5EF4-FFF2-40B4-BE49-F238E27FC236}">
              <a16:creationId xmlns:a16="http://schemas.microsoft.com/office/drawing/2014/main" id="{B8990AD0-CCD4-4CCE-ABB3-CD1167208C6F}"/>
            </a:ext>
          </a:extLst>
        </xdr:cNvPr>
        <xdr:cNvSpPr/>
      </xdr:nvSpPr>
      <xdr:spPr>
        <a:xfrm>
          <a:off x="11452860" y="3025140"/>
          <a:ext cx="1234440" cy="55626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DETALLE INDICADOR PP</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514350</xdr:colOff>
      <xdr:row>2</xdr:row>
      <xdr:rowOff>38100</xdr:rowOff>
    </xdr:from>
    <xdr:to>
      <xdr:col>9</xdr:col>
      <xdr:colOff>1465505</xdr:colOff>
      <xdr:row>6</xdr:row>
      <xdr:rowOff>66675</xdr:rowOff>
    </xdr:to>
    <xdr:sp macro="" textlink="">
      <xdr:nvSpPr>
        <xdr:cNvPr id="2" name="Flecha: hacia arriba 1">
          <a:hlinkClick xmlns:r="http://schemas.openxmlformats.org/officeDocument/2006/relationships" r:id="rId1"/>
          <a:extLst>
            <a:ext uri="{FF2B5EF4-FFF2-40B4-BE49-F238E27FC236}">
              <a16:creationId xmlns:a16="http://schemas.microsoft.com/office/drawing/2014/main" id="{CA92787C-A2C0-431D-85F8-BEE73B8BA7A8}"/>
            </a:ext>
          </a:extLst>
        </xdr:cNvPr>
        <xdr:cNvSpPr/>
      </xdr:nvSpPr>
      <xdr:spPr>
        <a:xfrm>
          <a:off x="9829800" y="400050"/>
          <a:ext cx="951155" cy="790575"/>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9</xdr:col>
      <xdr:colOff>190500</xdr:colOff>
      <xdr:row>7</xdr:row>
      <xdr:rowOff>57150</xdr:rowOff>
    </xdr:from>
    <xdr:to>
      <xdr:col>10</xdr:col>
      <xdr:colOff>104775</xdr:colOff>
      <xdr:row>12</xdr:row>
      <xdr:rowOff>20138</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A2FD54A9-E521-4B39-B4A1-A35C5F76E3C6}"/>
            </a:ext>
          </a:extLst>
        </xdr:cNvPr>
        <xdr:cNvSpPr/>
      </xdr:nvSpPr>
      <xdr:spPr>
        <a:xfrm flipH="1">
          <a:off x="9505950" y="1371600"/>
          <a:ext cx="1390650" cy="91548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INDICADOR</a:t>
          </a:r>
        </a:p>
      </xdr:txBody>
    </xdr:sp>
    <xdr:clientData/>
  </xdr:twoCellAnchor>
  <xdr:twoCellAnchor>
    <xdr:from>
      <xdr:col>9</xdr:col>
      <xdr:colOff>695325</xdr:colOff>
      <xdr:row>11</xdr:row>
      <xdr:rowOff>161925</xdr:rowOff>
    </xdr:from>
    <xdr:to>
      <xdr:col>10</xdr:col>
      <xdr:colOff>104775</xdr:colOff>
      <xdr:row>15</xdr:row>
      <xdr:rowOff>161925</xdr:rowOff>
    </xdr:to>
    <xdr:sp macro="" textlink="">
      <xdr:nvSpPr>
        <xdr:cNvPr id="4" name="Rombo 3">
          <a:hlinkClick xmlns:r="http://schemas.openxmlformats.org/officeDocument/2006/relationships" r:id="rId3"/>
          <a:extLst>
            <a:ext uri="{FF2B5EF4-FFF2-40B4-BE49-F238E27FC236}">
              <a16:creationId xmlns:a16="http://schemas.microsoft.com/office/drawing/2014/main" id="{863192FF-AD02-45C7-8608-1E8CE807374B}"/>
            </a:ext>
          </a:extLst>
        </xdr:cNvPr>
        <xdr:cNvSpPr/>
      </xdr:nvSpPr>
      <xdr:spPr>
        <a:xfrm>
          <a:off x="10010775" y="2238375"/>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285750</xdr:colOff>
      <xdr:row>1</xdr:row>
      <xdr:rowOff>228600</xdr:rowOff>
    </xdr:from>
    <xdr:to>
      <xdr:col>19</xdr:col>
      <xdr:colOff>179630</xdr:colOff>
      <xdr:row>3</xdr:row>
      <xdr:rowOff>17145</xdr:rowOff>
    </xdr:to>
    <xdr:sp macro="" textlink="">
      <xdr:nvSpPr>
        <xdr:cNvPr id="2" name="Flecha: hacia arriba 1">
          <a:hlinkClick xmlns:r="http://schemas.openxmlformats.org/officeDocument/2006/relationships" r:id="rId1"/>
          <a:extLst>
            <a:ext uri="{FF2B5EF4-FFF2-40B4-BE49-F238E27FC236}">
              <a16:creationId xmlns:a16="http://schemas.microsoft.com/office/drawing/2014/main" id="{1E870B00-BFF8-441F-939D-24DCCE83C5BD}"/>
            </a:ext>
          </a:extLst>
        </xdr:cNvPr>
        <xdr:cNvSpPr/>
      </xdr:nvSpPr>
      <xdr:spPr>
        <a:xfrm>
          <a:off x="14085570" y="716280"/>
          <a:ext cx="762560" cy="611505"/>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18</xdr:col>
      <xdr:colOff>19050</xdr:colOff>
      <xdr:row>3</xdr:row>
      <xdr:rowOff>171450</xdr:rowOff>
    </xdr:from>
    <xdr:to>
      <xdr:col>19</xdr:col>
      <xdr:colOff>339090</xdr:colOff>
      <xdr:row>6</xdr:row>
      <xdr:rowOff>12518</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8334C5FB-6BB2-4E41-99B1-24E3E2368999}"/>
            </a:ext>
          </a:extLst>
        </xdr:cNvPr>
        <xdr:cNvSpPr/>
      </xdr:nvSpPr>
      <xdr:spPr>
        <a:xfrm flipH="1">
          <a:off x="13818870" y="1482090"/>
          <a:ext cx="1188720" cy="73260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INDICADOR</a:t>
          </a:r>
        </a:p>
      </xdr:txBody>
    </xdr:sp>
    <xdr:clientData/>
  </xdr:twoCellAnchor>
  <xdr:twoCellAnchor>
    <xdr:from>
      <xdr:col>18</xdr:col>
      <xdr:colOff>327660</xdr:colOff>
      <xdr:row>6</xdr:row>
      <xdr:rowOff>30480</xdr:rowOff>
    </xdr:from>
    <xdr:to>
      <xdr:col>19</xdr:col>
      <xdr:colOff>344805</xdr:colOff>
      <xdr:row>110</xdr:row>
      <xdr:rowOff>15240</xdr:rowOff>
    </xdr:to>
    <xdr:sp macro="" textlink="">
      <xdr:nvSpPr>
        <xdr:cNvPr id="4" name="Rombo 3">
          <a:hlinkClick xmlns:r="http://schemas.openxmlformats.org/officeDocument/2006/relationships" r:id="rId3"/>
          <a:extLst>
            <a:ext uri="{FF2B5EF4-FFF2-40B4-BE49-F238E27FC236}">
              <a16:creationId xmlns:a16="http://schemas.microsoft.com/office/drawing/2014/main" id="{47A1491A-C3CF-4510-A2CB-B2A3EEAD2995}"/>
            </a:ext>
          </a:extLst>
        </xdr:cNvPr>
        <xdr:cNvSpPr/>
      </xdr:nvSpPr>
      <xdr:spPr>
        <a:xfrm>
          <a:off x="14127480" y="2232660"/>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190500</xdr:colOff>
      <xdr:row>5</xdr:row>
      <xdr:rowOff>18265</xdr:rowOff>
    </xdr:from>
    <xdr:to>
      <xdr:col>11</xdr:col>
      <xdr:colOff>175148</xdr:colOff>
      <xdr:row>9</xdr:row>
      <xdr:rowOff>142282</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B2CED277-0E6F-42AF-B2EB-87518BD815E9}"/>
            </a:ext>
          </a:extLst>
        </xdr:cNvPr>
        <xdr:cNvSpPr/>
      </xdr:nvSpPr>
      <xdr:spPr>
        <a:xfrm flipH="1">
          <a:off x="7246620" y="1039345"/>
          <a:ext cx="1569608" cy="886017"/>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INDICADOR</a:t>
          </a:r>
        </a:p>
      </xdr:txBody>
    </xdr:sp>
    <xdr:clientData/>
  </xdr:twoCellAnchor>
  <xdr:twoCellAnchor>
    <xdr:from>
      <xdr:col>9</xdr:col>
      <xdr:colOff>669551</xdr:colOff>
      <xdr:row>0</xdr:row>
      <xdr:rowOff>83820</xdr:rowOff>
    </xdr:from>
    <xdr:to>
      <xdr:col>11</xdr:col>
      <xdr:colOff>29023</xdr:colOff>
      <xdr:row>4</xdr:row>
      <xdr:rowOff>56926</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EB558950-FC90-42F2-8091-27CDAE84539E}"/>
            </a:ext>
          </a:extLst>
        </xdr:cNvPr>
        <xdr:cNvSpPr/>
      </xdr:nvSpPr>
      <xdr:spPr>
        <a:xfrm>
          <a:off x="7725671" y="83820"/>
          <a:ext cx="944432" cy="803686"/>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9</xdr:col>
      <xdr:colOff>748552</xdr:colOff>
      <xdr:row>10</xdr:row>
      <xdr:rowOff>1793</xdr:rowOff>
    </xdr:from>
    <xdr:to>
      <xdr:col>11</xdr:col>
      <xdr:colOff>49417</xdr:colOff>
      <xdr:row>13</xdr:row>
      <xdr:rowOff>192293</xdr:rowOff>
    </xdr:to>
    <xdr:sp macro="" textlink="">
      <xdr:nvSpPr>
        <xdr:cNvPr id="4" name="Rombo 3">
          <a:hlinkClick xmlns:r="http://schemas.openxmlformats.org/officeDocument/2006/relationships" r:id="rId3"/>
          <a:extLst>
            <a:ext uri="{FF2B5EF4-FFF2-40B4-BE49-F238E27FC236}">
              <a16:creationId xmlns:a16="http://schemas.microsoft.com/office/drawing/2014/main" id="{5F9A40A7-38A8-44D7-97DD-BFF2036E535D}"/>
            </a:ext>
          </a:extLst>
        </xdr:cNvPr>
        <xdr:cNvSpPr/>
      </xdr:nvSpPr>
      <xdr:spPr>
        <a:xfrm>
          <a:off x="7804672" y="1975373"/>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4</xdr:row>
      <xdr:rowOff>56365</xdr:rowOff>
    </xdr:from>
    <xdr:to>
      <xdr:col>10</xdr:col>
      <xdr:colOff>777128</xdr:colOff>
      <xdr:row>8</xdr:row>
      <xdr:rowOff>180382</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AC13B080-6BBB-44CF-939A-92AEB41DF205}"/>
            </a:ext>
          </a:extLst>
        </xdr:cNvPr>
        <xdr:cNvSpPr/>
      </xdr:nvSpPr>
      <xdr:spPr>
        <a:xfrm flipH="1">
          <a:off x="7604760" y="1420345"/>
          <a:ext cx="1569608" cy="886017"/>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INDICADOR</a:t>
          </a:r>
        </a:p>
      </xdr:txBody>
    </xdr:sp>
    <xdr:clientData/>
  </xdr:twoCellAnchor>
  <xdr:twoCellAnchor>
    <xdr:from>
      <xdr:col>9</xdr:col>
      <xdr:colOff>479051</xdr:colOff>
      <xdr:row>2</xdr:row>
      <xdr:rowOff>0</xdr:rowOff>
    </xdr:from>
    <xdr:to>
      <xdr:col>10</xdr:col>
      <xdr:colOff>631003</xdr:colOff>
      <xdr:row>3</xdr:row>
      <xdr:rowOff>613186</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5A6C8CEA-50D5-4413-AD3B-DE5EE002CE5A}"/>
            </a:ext>
          </a:extLst>
        </xdr:cNvPr>
        <xdr:cNvSpPr/>
      </xdr:nvSpPr>
      <xdr:spPr>
        <a:xfrm>
          <a:off x="8083811" y="464820"/>
          <a:ext cx="944432" cy="803686"/>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9</xdr:col>
      <xdr:colOff>558052</xdr:colOff>
      <xdr:row>9</xdr:row>
      <xdr:rowOff>39893</xdr:rowOff>
    </xdr:from>
    <xdr:to>
      <xdr:col>10</xdr:col>
      <xdr:colOff>651397</xdr:colOff>
      <xdr:row>12</xdr:row>
      <xdr:rowOff>62753</xdr:rowOff>
    </xdr:to>
    <xdr:sp macro="" textlink="">
      <xdr:nvSpPr>
        <xdr:cNvPr id="4" name="Rombo 3">
          <a:hlinkClick xmlns:r="http://schemas.openxmlformats.org/officeDocument/2006/relationships" r:id="rId3"/>
          <a:extLst>
            <a:ext uri="{FF2B5EF4-FFF2-40B4-BE49-F238E27FC236}">
              <a16:creationId xmlns:a16="http://schemas.microsoft.com/office/drawing/2014/main" id="{6C93F5EC-69D7-48B9-AA8E-2CD303D3863C}"/>
            </a:ext>
          </a:extLst>
        </xdr:cNvPr>
        <xdr:cNvSpPr/>
      </xdr:nvSpPr>
      <xdr:spPr>
        <a:xfrm>
          <a:off x="8162812" y="2356373"/>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350520</xdr:colOff>
      <xdr:row>3</xdr:row>
      <xdr:rowOff>475465</xdr:rowOff>
    </xdr:from>
    <xdr:to>
      <xdr:col>9</xdr:col>
      <xdr:colOff>335168</xdr:colOff>
      <xdr:row>6</xdr:row>
      <xdr:rowOff>157522</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E4850745-DCB9-4B9A-8FE9-1CE817583512}"/>
            </a:ext>
          </a:extLst>
        </xdr:cNvPr>
        <xdr:cNvSpPr/>
      </xdr:nvSpPr>
      <xdr:spPr>
        <a:xfrm flipH="1">
          <a:off x="10187940" y="1130785"/>
          <a:ext cx="1569608" cy="886017"/>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INDICADOR</a:t>
          </a:r>
        </a:p>
      </xdr:txBody>
    </xdr:sp>
    <xdr:clientData/>
  </xdr:twoCellAnchor>
  <xdr:twoCellAnchor>
    <xdr:from>
      <xdr:col>8</xdr:col>
      <xdr:colOff>37091</xdr:colOff>
      <xdr:row>0</xdr:row>
      <xdr:rowOff>175260</xdr:rowOff>
    </xdr:from>
    <xdr:to>
      <xdr:col>9</xdr:col>
      <xdr:colOff>189043</xdr:colOff>
      <xdr:row>3</xdr:row>
      <xdr:rowOff>323626</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E1E3522D-24B5-4DDF-AA33-EACE7A9C0B39}"/>
            </a:ext>
          </a:extLst>
        </xdr:cNvPr>
        <xdr:cNvSpPr/>
      </xdr:nvSpPr>
      <xdr:spPr>
        <a:xfrm>
          <a:off x="10666991" y="175260"/>
          <a:ext cx="944432" cy="803686"/>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8</xdr:col>
      <xdr:colOff>116092</xdr:colOff>
      <xdr:row>6</xdr:row>
      <xdr:rowOff>207533</xdr:rowOff>
    </xdr:from>
    <xdr:to>
      <xdr:col>9</xdr:col>
      <xdr:colOff>209437</xdr:colOff>
      <xdr:row>8</xdr:row>
      <xdr:rowOff>298973</xdr:rowOff>
    </xdr:to>
    <xdr:sp macro="" textlink="">
      <xdr:nvSpPr>
        <xdr:cNvPr id="4" name="Rombo 3">
          <a:hlinkClick xmlns:r="http://schemas.openxmlformats.org/officeDocument/2006/relationships" r:id="rId3"/>
          <a:extLst>
            <a:ext uri="{FF2B5EF4-FFF2-40B4-BE49-F238E27FC236}">
              <a16:creationId xmlns:a16="http://schemas.microsoft.com/office/drawing/2014/main" id="{C46235C4-8992-43FB-A9A7-09F446F78DDA}"/>
            </a:ext>
          </a:extLst>
        </xdr:cNvPr>
        <xdr:cNvSpPr/>
      </xdr:nvSpPr>
      <xdr:spPr>
        <a:xfrm>
          <a:off x="10745992" y="2066813"/>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PES</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dres\Documents\TRABAJO%202023%20SCRD\Carlos%20Gaitan\Plan%20Estrategico%20Sectorial%202023\INDICADORES%20PES\1.hoja_de_vida_del_indicador_Diciembre_2023_PERSPECTIVA%20DE%20CIUDADANOS%20-%20META%201%20-%20PES.xlsx" TargetMode="External"/><Relationship Id="rId1" Type="http://schemas.openxmlformats.org/officeDocument/2006/relationships/externalLinkPath" Target="file:///C:\Users\Andres\Documents\TRABAJO%202023%20SCRD\Carlos%20Gaitan\Plan%20Estrategico%20Sectorial%202023\INDICADORES%20PES\1.hoja_de_vida_del_indicador_Diciembre_2023_PERSPECTIVA%20DE%20CIUDADANOS%20-%20META%201%20-%20PE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ndres\Documents\TRABAJO%202023%20SCRD\Carlos%20Gaitan\Plan%20Estrategico%20Sectorial%202023\INDICADORES%20PES\7.hoja_de_vida_del_indicador_Diciembre_2023_PERSPECTIVA%20DE%20FINANCIERA%20-%20META%207%20-%20PES.xlsx" TargetMode="External"/><Relationship Id="rId1" Type="http://schemas.openxmlformats.org/officeDocument/2006/relationships/externalLinkPath" Target="file:///C:\Users\Andres\Documents\TRABAJO%202023%20SCRD\Carlos%20Gaitan\Plan%20Estrategico%20Sectorial%202023\INDICADORES%20PES\7.hoja_de_vida_del_indicador_Diciembre_2023_PERSPECTIVA%20DE%20FINANCIERA%20-%20META%207%20-%20P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jesus\Downloads\Indicador%20PES%20y%20PEI%20PP%202024%20-%2022-05-2025.xlsx" TargetMode="External"/><Relationship Id="rId1" Type="http://schemas.openxmlformats.org/officeDocument/2006/relationships/externalLinkPath" Target="file:///C:\Users\jesus\Downloads\Indicador%20PES%20y%20PEI%20PP%202024%20-%2022-05-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ador"/>
      <sheetName val="Actividades"/>
      <sheetName val="Programación"/>
      <sheetName val="Anualización"/>
      <sheetName val="Datos"/>
    </sheetNames>
    <sheetDataSet>
      <sheetData sheetId="0"/>
      <sheetData sheetId="1"/>
      <sheetData sheetId="2"/>
      <sheetData sheetId="3"/>
      <sheetData sheetId="4">
        <row r="1">
          <cell r="A1" t="str">
            <v>100-Despacho Secretaría Distrital de Cultura Recreación y Deporte-DESPACHO110-Oficina Jurídica-OJ</v>
          </cell>
        </row>
        <row r="2">
          <cell r="A2" t="str">
            <v>110-Oficina Asesora Juridica</v>
          </cell>
        </row>
        <row r="3">
          <cell r="A3" t="str">
            <v>120-Oficina Asesora de Comunicaciones-OAC</v>
          </cell>
        </row>
        <row r="4">
          <cell r="A4" t="str">
            <v>140-Oficina de Control Interno-OCI</v>
          </cell>
        </row>
        <row r="5">
          <cell r="A5" t="str">
            <v>150-Oficina de Control Disciplinario Interno-OCDI</v>
          </cell>
        </row>
        <row r="6">
          <cell r="A6" t="str">
            <v>160-Oficina de Tecnologías de la Información-OTI</v>
          </cell>
        </row>
        <row r="7">
          <cell r="A7" t="str">
            <v>161-Grupo Interno de Trabajo de Infraestructura y Sistemas de Información-GITISI</v>
          </cell>
        </row>
        <row r="8">
          <cell r="A8" t="str">
            <v>170-Oficina Asesora de Planeación-OAP</v>
          </cell>
        </row>
        <row r="9">
          <cell r="A9" t="str">
            <v>200-Subsecretaría de Gobernanza-SG</v>
          </cell>
        </row>
        <row r="10">
          <cell r="A10" t="str">
            <v>210-Dirección de Asuntos Locales y Participación-DALP</v>
          </cell>
        </row>
        <row r="11">
          <cell r="A11" t="str">
            <v>220-Dirección de Fomento-DF</v>
          </cell>
        </row>
        <row r="12">
          <cell r="A12" t="str">
            <v>230-Dirección de Personas Jurídicas-DPJ</v>
          </cell>
        </row>
        <row r="13">
          <cell r="A13" t="str">
            <v>240-Dirección de Economía Estudios y Política-DEEP</v>
          </cell>
        </row>
        <row r="14">
          <cell r="A14" t="str">
            <v>300-Dirección de Arte Cultura y Patrimonio-DACP</v>
          </cell>
        </row>
        <row r="15">
          <cell r="A15" t="str">
            <v>310-Subdirección de Gestión Cultural y Artística-SGCA</v>
          </cell>
        </row>
        <row r="16">
          <cell r="A16" t="str">
            <v>330-Subdirección de Infraestructura y Patrimonio Cultural-SIPC</v>
          </cell>
        </row>
        <row r="17">
          <cell r="A17" t="str">
            <v>700-Dirección de Gestión Corporativa y Relación con el Ciudadano-DGCRC</v>
          </cell>
        </row>
        <row r="18">
          <cell r="A18" t="str">
            <v>710-Grupo Interno de Trabajo de Servicios Administrativos-GITSA</v>
          </cell>
        </row>
        <row r="19">
          <cell r="A19" t="str">
            <v>720-Grupo Interno de Trabajo de Gestión Financiera-GITGF</v>
          </cell>
        </row>
        <row r="20">
          <cell r="A20" t="str">
            <v>730-Grupo Interno de Trabajo de Talento Humano-GITTH</v>
          </cell>
        </row>
        <row r="21">
          <cell r="A21" t="str">
            <v>731-Comité de Convivencia Laboral-CCL</v>
          </cell>
        </row>
        <row r="22">
          <cell r="A22" t="str">
            <v>750-Derecho de Petición-PQRS</v>
          </cell>
        </row>
        <row r="23">
          <cell r="A23" t="str">
            <v>760-Grupo Interno de Trabajo de Contratación-GITC</v>
          </cell>
        </row>
        <row r="24">
          <cell r="A24" t="str">
            <v>800-Dirección de Lectura y Bibliotecas-DLB</v>
          </cell>
        </row>
        <row r="25">
          <cell r="A25" t="str">
            <v>900-Subsecretaría Distrital de Cultura Ciudadana y Gestión del Conocimiento-SCCGC</v>
          </cell>
        </row>
        <row r="26">
          <cell r="A26" t="str">
            <v>910-Dirección Observatorio y Gestión del Conocimiento Cultural-DOGCC</v>
          </cell>
        </row>
        <row r="27">
          <cell r="A27" t="str">
            <v>920-Dirección de Redes y Acción Colectiva-DRAC</v>
          </cell>
        </row>
        <row r="28">
          <cell r="A28" t="str">
            <v>930-Dirección de Transformaciones Culturales-DTC</v>
          </cell>
        </row>
        <row r="46">
          <cell r="A46" t="str">
            <v>ANUAL</v>
          </cell>
        </row>
        <row r="47">
          <cell r="A47" t="str">
            <v>CUATRIMESTRAL</v>
          </cell>
        </row>
        <row r="48">
          <cell r="A48" t="str">
            <v>MENSUAL</v>
          </cell>
        </row>
        <row r="49">
          <cell r="A49" t="str">
            <v>SEMESTRAL</v>
          </cell>
        </row>
        <row r="50">
          <cell r="A50" t="str">
            <v>TRIMESTRAL</v>
          </cell>
        </row>
        <row r="85">
          <cell r="A85" t="str">
            <v>EFICACIA</v>
          </cell>
        </row>
        <row r="86">
          <cell r="A86" t="str">
            <v>EFICIENCIA</v>
          </cell>
        </row>
        <row r="87">
          <cell r="A87" t="str">
            <v>CALIDAD</v>
          </cell>
        </row>
        <row r="89">
          <cell r="A89" t="str">
            <v>EFECTIVIDAD (EFECTO/IMPACTO)</v>
          </cell>
        </row>
        <row r="90">
          <cell r="A90" t="str">
            <v>PRODUCTO</v>
          </cell>
        </row>
        <row r="91">
          <cell r="A91" t="str">
            <v>RESULTADOS FINALES</v>
          </cell>
        </row>
        <row r="114">
          <cell r="A114" t="str">
            <v>DOCUMENTO OFICIAL</v>
          </cell>
        </row>
        <row r="115">
          <cell r="A115" t="str">
            <v>ENCUESTA</v>
          </cell>
        </row>
        <row r="116">
          <cell r="A116" t="str">
            <v>ENTREVISTA</v>
          </cell>
        </row>
        <row r="117">
          <cell r="A117" t="str">
            <v>ESTADÍSTICAS</v>
          </cell>
        </row>
        <row r="118">
          <cell r="A118" t="str">
            <v>EVALUACIÓN</v>
          </cell>
        </row>
        <row r="119">
          <cell r="A119" t="str">
            <v>INFORME</v>
          </cell>
        </row>
        <row r="120">
          <cell r="A120" t="str">
            <v>INSPECCIÓN</v>
          </cell>
        </row>
        <row r="121">
          <cell r="A121" t="str">
            <v>PUBLICACIÓN</v>
          </cell>
        </row>
        <row r="122">
          <cell r="A122" t="str">
            <v>REGISTROS CONTABLES</v>
          </cell>
        </row>
        <row r="124">
          <cell r="A124">
            <v>2024</v>
          </cell>
        </row>
        <row r="125">
          <cell r="A125">
            <v>2025</v>
          </cell>
        </row>
        <row r="126">
          <cell r="A126">
            <v>2026</v>
          </cell>
        </row>
        <row r="127">
          <cell r="A127">
            <v>2027</v>
          </cell>
        </row>
        <row r="128">
          <cell r="A128">
            <v>2028</v>
          </cell>
        </row>
        <row r="129">
          <cell r="A129">
            <v>2029</v>
          </cell>
        </row>
        <row r="130">
          <cell r="A130">
            <v>2030</v>
          </cell>
        </row>
        <row r="131">
          <cell r="A131">
            <v>2031</v>
          </cell>
        </row>
        <row r="132">
          <cell r="A132">
            <v>2032</v>
          </cell>
        </row>
        <row r="133">
          <cell r="A133">
            <v>2033</v>
          </cell>
        </row>
        <row r="134">
          <cell r="A134">
            <v>2034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ador"/>
      <sheetName val="Actividades"/>
      <sheetName val="Programación"/>
      <sheetName val="Anualización"/>
      <sheetName val="Datos"/>
    </sheetNames>
    <sheetDataSet>
      <sheetData sheetId="0"/>
      <sheetData sheetId="1"/>
      <sheetData sheetId="2"/>
      <sheetData sheetId="3"/>
      <sheetData sheetId="4">
        <row r="1">
          <cell r="A1" t="str">
            <v>100-Despacho Secretaría Distrital de Cultura Recreación y Deporte-DESPACHO110-Oficina Jurídica-OJ</v>
          </cell>
        </row>
        <row r="75">
          <cell r="A75" t="str">
            <v>CONSTANTE</v>
          </cell>
        </row>
        <row r="76">
          <cell r="A76" t="str">
            <v>REGISTRO PERIÓDICO</v>
          </cell>
        </row>
        <row r="77">
          <cell r="A77" t="str">
            <v>RESULTADO</v>
          </cell>
        </row>
        <row r="79">
          <cell r="A79" t="str">
            <v>NÚMERO</v>
          </cell>
        </row>
        <row r="80">
          <cell r="A80" t="str">
            <v>PORCENTAJE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ador PP PES 2024"/>
      <sheetName val="Consolidado PP PES- 2024"/>
      <sheetName val="Indicador PP PEI- SCRD"/>
      <sheetName val="Consolidado PP PEI - SCRD"/>
      <sheetName val="Consolidado Seguimiento PP"/>
    </sheetNames>
    <sheetDataSet>
      <sheetData sheetId="0">
        <row r="4">
          <cell r="A4" t="str">
            <v>PRIMERA INFANCIA, INFANCIA Y ADOLESCENCIA</v>
          </cell>
          <cell r="B4">
            <v>16</v>
          </cell>
          <cell r="C4"/>
          <cell r="D4"/>
          <cell r="E4">
            <v>13</v>
          </cell>
          <cell r="F4"/>
          <cell r="G4"/>
          <cell r="H4"/>
          <cell r="I4"/>
          <cell r="J4"/>
          <cell r="K4"/>
          <cell r="L4">
            <v>0.98224741500000001</v>
          </cell>
          <cell r="M4"/>
        </row>
        <row r="5">
          <cell r="A5" t="str">
            <v>2.1.3. Experiencias artísticas que favorecen el reconocimiento de las diversidades étnicas e identitarias en la primera infancia.</v>
          </cell>
          <cell r="B5">
            <v>1</v>
          </cell>
          <cell r="C5" t="str">
            <v>PP Primera infancia, Infancia y Adolescencia</v>
          </cell>
          <cell r="D5" t="str">
            <v>IDARTES</v>
          </cell>
          <cell r="E5">
            <v>11</v>
          </cell>
          <cell r="F5"/>
          <cell r="G5">
            <v>6</v>
          </cell>
          <cell r="H5"/>
          <cell r="I5">
            <v>5</v>
          </cell>
          <cell r="J5">
            <v>11</v>
          </cell>
          <cell r="K5">
            <v>1</v>
          </cell>
          <cell r="L5">
            <v>1</v>
          </cell>
          <cell r="M5"/>
        </row>
        <row r="6">
          <cell r="A6" t="str">
            <v xml:space="preserve">2.1.5.   Estrategias  de apoyo a iniciativas artísticas, culturales y patrimoniales que promuevan la participación cultural incidente de la primera infancia, la infancia y la adolescencia con un enfoque intercultural </v>
          </cell>
          <cell r="B6">
            <v>2</v>
          </cell>
          <cell r="C6" t="str">
            <v>PP Primera infancia, Infancia y Adolescencia</v>
          </cell>
          <cell r="D6" t="str">
            <v>SCRD</v>
          </cell>
          <cell r="E6">
            <v>1</v>
          </cell>
          <cell r="F6"/>
          <cell r="G6"/>
          <cell r="H6"/>
          <cell r="I6">
            <v>1</v>
          </cell>
          <cell r="J6">
            <v>1</v>
          </cell>
          <cell r="K6">
            <v>1</v>
          </cell>
          <cell r="L6">
            <v>1</v>
          </cell>
          <cell r="M6"/>
        </row>
        <row r="7">
          <cell r="A7" t="str">
            <v xml:space="preserve">2.2.2.Módulo en la encuesta de indicadores y políticas públicas del Observatorio de Gestión del Conocimiento Cultural que de cuenta de la percepción de la ciudadanía en temas de cultura ciudadana referente a población de infancia y adolescencia.  </v>
          </cell>
          <cell r="B7">
            <v>3</v>
          </cell>
          <cell r="C7" t="str">
            <v>PP Primera infancia, Infancia y Adolescencia</v>
          </cell>
          <cell r="D7" t="str">
            <v>SCRD</v>
          </cell>
          <cell r="E7"/>
          <cell r="F7"/>
          <cell r="G7"/>
          <cell r="H7"/>
          <cell r="I7"/>
          <cell r="J7"/>
          <cell r="K7"/>
          <cell r="L7"/>
          <cell r="M7" t="str">
            <v>Bienal</v>
          </cell>
        </row>
        <row r="8">
          <cell r="A8" t="str">
            <v>2.2.3.  Programa de formación y apreciación musical para niñas, niños y adolescentes de IED que se encuentren en la modalidades básica primaria, básica secundaria y media en los centros filarmónicos locales (incluyendo la ruralidad)</v>
          </cell>
          <cell r="B8">
            <v>4</v>
          </cell>
          <cell r="C8" t="str">
            <v>PP Primera infancia, Infancia y Adolescencia</v>
          </cell>
          <cell r="D8" t="str">
            <v>OFB</v>
          </cell>
          <cell r="E8">
            <v>23156</v>
          </cell>
          <cell r="F8"/>
          <cell r="G8"/>
          <cell r="H8"/>
          <cell r="I8">
            <v>19784</v>
          </cell>
          <cell r="J8">
            <v>19784</v>
          </cell>
          <cell r="K8">
            <v>0.8543789946</v>
          </cell>
          <cell r="L8">
            <v>0.8543789946</v>
          </cell>
          <cell r="M8"/>
        </row>
        <row r="9">
          <cell r="A9" t="str">
            <v>2.2.4. Programa de formación y apreciación musical para niñas, niños y adolescentes no escolarizados  en los centros filarmónicos locales (incluyendo la ruralidad)</v>
          </cell>
          <cell r="B9">
            <v>5</v>
          </cell>
          <cell r="C9" t="str">
            <v>PP Primera infancia, Infancia y Adolescencia</v>
          </cell>
          <cell r="D9" t="str">
            <v>OFB</v>
          </cell>
          <cell r="E9">
            <v>3044</v>
          </cell>
          <cell r="F9"/>
          <cell r="G9"/>
          <cell r="H9"/>
          <cell r="I9">
            <v>2870</v>
          </cell>
          <cell r="J9">
            <v>2870</v>
          </cell>
          <cell r="K9">
            <v>0.94283837059999998</v>
          </cell>
          <cell r="L9">
            <v>0.94283837059999998</v>
          </cell>
          <cell r="M9"/>
        </row>
        <row r="10">
          <cell r="A10" t="str">
            <v xml:space="preserve">2.2.5 Jornadas lúdico recreativas y deportivas dirigidas a las niñas, niños y adolescentes  en los escenarios deportivos y recreativos en Bogotá. </v>
          </cell>
          <cell r="B10">
            <v>6</v>
          </cell>
          <cell r="C10" t="str">
            <v>PP Primera infancia, Infancia y Adolescencia</v>
          </cell>
          <cell r="D10" t="str">
            <v>IDRD</v>
          </cell>
          <cell r="E10">
            <v>13022</v>
          </cell>
          <cell r="F10"/>
          <cell r="G10">
            <v>12623</v>
          </cell>
          <cell r="H10"/>
          <cell r="I10">
            <v>386299</v>
          </cell>
          <cell r="J10">
            <v>398922</v>
          </cell>
          <cell r="K10">
            <v>30.634464749999999</v>
          </cell>
          <cell r="L10">
            <v>1</v>
          </cell>
          <cell r="M10"/>
        </row>
        <row r="11">
          <cell r="A11" t="str">
            <v>2.2.6. Oferta artística y cultural dirigida a  niñas, niños y adolescentes de todos los territorios de Bogotá, para el disfrute y goce de la cultura, el arte y patrimonio.</v>
          </cell>
          <cell r="B11">
            <v>7</v>
          </cell>
          <cell r="C11" t="str">
            <v>PP Primera infancia, Infancia y Adolescencia</v>
          </cell>
          <cell r="D11" t="str">
            <v>FUGA</v>
          </cell>
          <cell r="E11">
            <v>800</v>
          </cell>
          <cell r="F11"/>
          <cell r="G11"/>
          <cell r="H11"/>
          <cell r="I11">
            <v>1728</v>
          </cell>
          <cell r="J11">
            <v>1728</v>
          </cell>
          <cell r="K11">
            <v>2.16</v>
          </cell>
          <cell r="L11">
            <v>1</v>
          </cell>
          <cell r="M11"/>
        </row>
        <row r="12">
          <cell r="A12" t="str">
            <v>2.2.7. Procesos de formación para el fortalecimiento del desarrollo integral de capacidades a niñas, niños y adolescentes con énfasis en arte,  cultura y patrimonio</v>
          </cell>
          <cell r="B12">
            <v>8</v>
          </cell>
          <cell r="C12" t="str">
            <v>PP Primera infancia, Infancia y Adolescencia</v>
          </cell>
          <cell r="D12" t="str">
            <v>IDARTES</v>
          </cell>
          <cell r="E12">
            <v>61855</v>
          </cell>
          <cell r="F12"/>
          <cell r="G12">
            <v>37227</v>
          </cell>
          <cell r="H12"/>
          <cell r="I12">
            <v>22896</v>
          </cell>
          <cell r="J12">
            <v>60123</v>
          </cell>
          <cell r="K12">
            <v>0.97199902999999999</v>
          </cell>
          <cell r="L12">
            <v>0.97199902999999999</v>
          </cell>
          <cell r="M12"/>
        </row>
        <row r="13">
          <cell r="A13" t="str">
            <v>2.2.8. Experiencias artísticas creadas e implementadas para el disfrute y apropiación de las artes en la primera infancia.</v>
          </cell>
          <cell r="B13">
            <v>9</v>
          </cell>
          <cell r="C13" t="str">
            <v>PP Primera infancia, Infancia y Adolescencia</v>
          </cell>
          <cell r="D13" t="str">
            <v>IDARTES</v>
          </cell>
          <cell r="E13">
            <v>7400</v>
          </cell>
          <cell r="F13"/>
          <cell r="G13">
            <v>4179</v>
          </cell>
          <cell r="H13"/>
          <cell r="I13">
            <v>6685</v>
          </cell>
          <cell r="J13">
            <v>10864</v>
          </cell>
          <cell r="K13">
            <v>1.468108108</v>
          </cell>
          <cell r="L13">
            <v>1</v>
          </cell>
          <cell r="M13"/>
        </row>
        <row r="14">
          <cell r="A14" t="str">
            <v xml:space="preserve">2.2.9 Contenidos didácticos digitales para el fortalecimiento de  la interacción entre familias, personas mayores y otras poblaciones  con la primera infancia 							</v>
          </cell>
          <cell r="B14">
            <v>10</v>
          </cell>
          <cell r="C14" t="str">
            <v>PP Primera infancia, Infancia y Adolescencia</v>
          </cell>
          <cell r="D14" t="str">
            <v>IDARTES</v>
          </cell>
          <cell r="E14">
            <v>3</v>
          </cell>
          <cell r="F14"/>
          <cell r="G14">
            <v>0</v>
          </cell>
          <cell r="H14"/>
          <cell r="I14">
            <v>3</v>
          </cell>
          <cell r="J14">
            <v>3</v>
          </cell>
          <cell r="K14">
            <v>1</v>
          </cell>
          <cell r="L14">
            <v>1</v>
          </cell>
          <cell r="M14"/>
        </row>
        <row r="15">
          <cell r="A15" t="str">
            <v>2.2.10 Oferta artística y cultural creada y dirigida específicamente a personas gestantes, niñas y niños de primera infancia de los territorios de Bogotá.</v>
          </cell>
          <cell r="B15">
            <v>11</v>
          </cell>
          <cell r="C15" t="str">
            <v>PP Primera infancia, Infancia y Adolescencia</v>
          </cell>
          <cell r="D15" t="str">
            <v>IDARTES</v>
          </cell>
          <cell r="E15">
            <v>480</v>
          </cell>
          <cell r="F15"/>
          <cell r="G15">
            <v>428</v>
          </cell>
          <cell r="H15"/>
          <cell r="I15">
            <v>810</v>
          </cell>
          <cell r="J15">
            <v>1238</v>
          </cell>
          <cell r="K15">
            <v>2.579166667</v>
          </cell>
          <cell r="L15">
            <v>1</v>
          </cell>
          <cell r="M15"/>
        </row>
        <row r="16">
          <cell r="A16" t="str">
            <v>2.2.12.Formación, apropiación y divulgación del patrimonio cultural implementadas, para el reconocimiento de los intereses, prácticas y comprensiones de los niños, niñas y adolescentes sobre sus territorios y formas de vida.</v>
          </cell>
          <cell r="B16">
            <v>12</v>
          </cell>
          <cell r="C16" t="str">
            <v>PP Primera infancia, Infancia y Adolescencia</v>
          </cell>
          <cell r="D16" t="str">
            <v>IDPC</v>
          </cell>
          <cell r="E16">
            <v>2</v>
          </cell>
          <cell r="F16"/>
          <cell r="G16"/>
          <cell r="H16"/>
          <cell r="I16">
            <v>2</v>
          </cell>
          <cell r="J16">
            <v>2</v>
          </cell>
          <cell r="K16">
            <v>1</v>
          </cell>
          <cell r="L16">
            <v>1</v>
          </cell>
          <cell r="M16"/>
        </row>
        <row r="17">
          <cell r="A17" t="str">
            <v>2.2.13. Promoción de la lectura en torno al informe de la Comisión de la Verdad dirigido a primera infancia, infancia, adolescencia, cuidadores, cuidadoras, mediadores y mediadoras</v>
          </cell>
          <cell r="B17">
            <v>13</v>
          </cell>
          <cell r="C17" t="str">
            <v>PP Primera infancia, Infancia y Adolescencia</v>
          </cell>
          <cell r="D17" t="str">
            <v>SCRD</v>
          </cell>
          <cell r="E17"/>
          <cell r="F17"/>
          <cell r="G17"/>
          <cell r="H17"/>
          <cell r="I17"/>
          <cell r="J17"/>
          <cell r="K17"/>
          <cell r="L17"/>
          <cell r="M17" t="str">
            <v>producto finalizado</v>
          </cell>
        </row>
        <row r="18">
          <cell r="A18" t="str">
            <v xml:space="preserve">2.2.15.Módulo en la encuesta de prácticas artísticas y culturales y la encuesta de lectura, escritura y oralidad, que de cuenta de la percepción de la ciudadanía en la garantía de derechos culturales referente a la primera infancia, infancia y adolescencia. </v>
          </cell>
          <cell r="B18">
            <v>14</v>
          </cell>
          <cell r="C18" t="str">
            <v>PP Primera infancia, Infancia y Adolescencia</v>
          </cell>
          <cell r="D18" t="str">
            <v>SCRD</v>
          </cell>
          <cell r="E18"/>
          <cell r="F18"/>
          <cell r="G18"/>
          <cell r="H18"/>
          <cell r="I18"/>
          <cell r="J18"/>
          <cell r="K18"/>
          <cell r="L18"/>
          <cell r="M18" t="str">
            <v>producto finalizado</v>
          </cell>
        </row>
        <row r="19">
          <cell r="A19" t="str">
            <v>3.2.1.Coro conformado por niñas, niños y adolescentes, hijas e hijos de familias firmantes del acuerdo de paz residentes en Bogotá</v>
          </cell>
          <cell r="B19">
            <v>15</v>
          </cell>
          <cell r="C19" t="str">
            <v>PP Primera infancia, Infancia y Adolescencia</v>
          </cell>
          <cell r="D19" t="str">
            <v>OFB</v>
          </cell>
          <cell r="E19">
            <v>40</v>
          </cell>
          <cell r="F19"/>
          <cell r="G19"/>
          <cell r="H19"/>
          <cell r="I19">
            <v>64</v>
          </cell>
          <cell r="J19">
            <v>64</v>
          </cell>
          <cell r="K19">
            <v>1.6</v>
          </cell>
          <cell r="L19">
            <v>1</v>
          </cell>
          <cell r="M19"/>
        </row>
        <row r="20">
          <cell r="A20" t="str">
            <v>3.3.3. Estrategia de formación de niñas, niños y adolescentes en disciplinas deportivas priorizadas, en el marco de la Jornada Escolar</v>
          </cell>
          <cell r="B20">
            <v>16</v>
          </cell>
          <cell r="C20" t="str">
            <v>PP Primera infancia, Infancia y Adolescencia</v>
          </cell>
          <cell r="D20" t="str">
            <v>IDRD</v>
          </cell>
          <cell r="E20">
            <v>38501</v>
          </cell>
          <cell r="F20">
            <v>19646</v>
          </cell>
          <cell r="G20">
            <v>7317</v>
          </cell>
          <cell r="H20">
            <v>36768</v>
          </cell>
          <cell r="I20">
            <v>12333</v>
          </cell>
          <cell r="J20">
            <v>76064</v>
          </cell>
          <cell r="K20">
            <v>1.975636996</v>
          </cell>
          <cell r="L20">
            <v>1</v>
          </cell>
          <cell r="M20"/>
        </row>
        <row r="21">
          <cell r="A21" t="str">
            <v>POLITICA PUBLICA DE MUJER Y EQUIDAD DE GENERO</v>
          </cell>
          <cell r="B21">
            <v>20</v>
          </cell>
          <cell r="C21"/>
          <cell r="D21"/>
          <cell r="E21">
            <v>19</v>
          </cell>
          <cell r="F21"/>
          <cell r="G21"/>
          <cell r="H21"/>
          <cell r="I21"/>
          <cell r="J21"/>
          <cell r="K21"/>
          <cell r="L21">
            <v>0.7807017544</v>
          </cell>
          <cell r="M21"/>
        </row>
        <row r="22">
          <cell r="A22" t="str">
            <v>3.1.10 Estrategias desde los programas Nidos y Crea, orientadas a la atención de mujeres víctimas de violencias de género y niñas y niños en Casas Refugio.</v>
          </cell>
          <cell r="B22">
            <v>1</v>
          </cell>
          <cell r="C22" t="str">
            <v>PPMyEG</v>
          </cell>
          <cell r="D22" t="str">
            <v xml:space="preserve">Idartes
</v>
          </cell>
          <cell r="E22">
            <v>1</v>
          </cell>
          <cell r="F22">
            <v>1</v>
          </cell>
          <cell r="G22">
            <v>1</v>
          </cell>
          <cell r="H22">
            <v>1</v>
          </cell>
          <cell r="I22">
            <v>1</v>
          </cell>
          <cell r="J22">
            <v>1</v>
          </cell>
          <cell r="K22">
            <v>1</v>
          </cell>
          <cell r="L22">
            <v>1</v>
          </cell>
          <cell r="M22"/>
        </row>
        <row r="23">
          <cell r="A23" t="str">
            <v>8.1.1  Estímulos otorgados a las mujeres en sus diferencias y diversidad, que busquen una transformación cultural, promoción de sus derechos y reducción de brechas que las excluye, limita y discrimina</v>
          </cell>
          <cell r="B23">
            <v>2</v>
          </cell>
          <cell r="C23" t="str">
            <v>PPMyEG</v>
          </cell>
          <cell r="D23" t="str">
            <v xml:space="preserve">SCRD
</v>
          </cell>
          <cell r="E23">
            <v>2</v>
          </cell>
          <cell r="F23"/>
          <cell r="G23"/>
          <cell r="H23"/>
          <cell r="I23">
            <v>3</v>
          </cell>
          <cell r="J23">
            <v>3</v>
          </cell>
          <cell r="K23">
            <v>1.5</v>
          </cell>
          <cell r="L23">
            <v>1</v>
          </cell>
          <cell r="M23"/>
        </row>
        <row r="24">
          <cell r="A24" t="str">
            <v xml:space="preserve">8.1.2  Procesos de formación artística para las mujeres en sus diferencias y diversidad con propuestas artísticas y culturales que adelanta el IDARTES. </v>
          </cell>
          <cell r="B24">
            <v>3</v>
          </cell>
          <cell r="C24" t="str">
            <v>PPMyEG</v>
          </cell>
          <cell r="D24" t="str">
            <v xml:space="preserve">Idartes
</v>
          </cell>
          <cell r="E24">
            <v>1</v>
          </cell>
          <cell r="F24"/>
          <cell r="G24"/>
          <cell r="H24">
            <v>1</v>
          </cell>
          <cell r="I24"/>
          <cell r="J24">
            <v>1</v>
          </cell>
          <cell r="K24">
            <v>1</v>
          </cell>
          <cell r="L24">
            <v>1</v>
          </cell>
          <cell r="M24"/>
        </row>
        <row r="25">
          <cell r="A25" t="str">
            <v xml:space="preserve">8.1.3 Procesos de circulación artística para las mujeres en sus diferencias y diversidad con propuestas artísticas y culturales que adelanta el IDARTES. </v>
          </cell>
          <cell r="B25">
            <v>4</v>
          </cell>
          <cell r="C25" t="str">
            <v>PPMyEG</v>
          </cell>
          <cell r="D25" t="str">
            <v xml:space="preserve">Idartes
</v>
          </cell>
          <cell r="E25">
            <v>1</v>
          </cell>
          <cell r="F25"/>
          <cell r="G25"/>
          <cell r="H25"/>
          <cell r="I25">
            <v>0</v>
          </cell>
          <cell r="J25">
            <v>0</v>
          </cell>
          <cell r="K25">
            <v>0</v>
          </cell>
          <cell r="L25">
            <v>0</v>
          </cell>
          <cell r="M25"/>
        </row>
        <row r="26">
          <cell r="A26" t="str">
            <v xml:space="preserve">8.1.4  Procesos de creación artística para las mujeres en sus diferencias y diversidad con propuestas artísticas y culturales que adelanta el IDARTES. </v>
          </cell>
          <cell r="B26">
            <v>5</v>
          </cell>
          <cell r="C26" t="str">
            <v>PPMyEG</v>
          </cell>
          <cell r="D26" t="str">
            <v xml:space="preserve">Idartes
</v>
          </cell>
          <cell r="E26">
            <v>1</v>
          </cell>
          <cell r="F26"/>
          <cell r="G26"/>
          <cell r="H26"/>
          <cell r="I26">
            <v>0</v>
          </cell>
          <cell r="J26">
            <v>0</v>
          </cell>
          <cell r="K26">
            <v>0</v>
          </cell>
          <cell r="L26">
            <v>0</v>
          </cell>
          <cell r="M26"/>
        </row>
        <row r="27">
          <cell r="A27" t="str">
            <v xml:space="preserve">8.1.5 Procesos de apropiación  artística para las mujeres en sus diferencias y diversidad con propuestas artísticas y culturales que adelanta el IDARTES. </v>
          </cell>
          <cell r="B27">
            <v>6</v>
          </cell>
          <cell r="C27" t="str">
            <v>PPMyEG</v>
          </cell>
          <cell r="D27" t="str">
            <v xml:space="preserve">Idartes
</v>
          </cell>
          <cell r="E27">
            <v>1</v>
          </cell>
          <cell r="F27"/>
          <cell r="G27"/>
          <cell r="H27"/>
          <cell r="I27">
            <v>0</v>
          </cell>
          <cell r="J27">
            <v>0</v>
          </cell>
          <cell r="K27">
            <v>0</v>
          </cell>
          <cell r="L27">
            <v>0</v>
          </cell>
          <cell r="M27"/>
        </row>
        <row r="28">
          <cell r="A28" t="str">
            <v xml:space="preserve">8.1.6  Artistas formadoras vinculadas a los proyectos de formación musical de la Orquesta Filarmónica de Bogotá </v>
          </cell>
          <cell r="B28">
            <v>7</v>
          </cell>
          <cell r="C28" t="str">
            <v>PPMyEG</v>
          </cell>
          <cell r="D28" t="str">
            <v xml:space="preserve">OFB
</v>
          </cell>
          <cell r="E28">
            <v>183</v>
          </cell>
          <cell r="F28"/>
          <cell r="G28"/>
          <cell r="H28"/>
          <cell r="I28">
            <v>190</v>
          </cell>
          <cell r="J28">
            <v>190</v>
          </cell>
          <cell r="K28">
            <v>1.0382513659999999</v>
          </cell>
          <cell r="L28">
            <v>1</v>
          </cell>
          <cell r="M28"/>
        </row>
        <row r="29">
          <cell r="A29" t="str">
            <v>8.1.7 Niñas, adolescentes y mujeres atendidas en el marco de los proyectos de formación musical de la Orquesta Filarmónica de Bogotá</v>
          </cell>
          <cell r="B29">
            <v>8</v>
          </cell>
          <cell r="C29" t="str">
            <v>PPMyEG</v>
          </cell>
          <cell r="D29" t="str">
            <v xml:space="preserve">OFB
</v>
          </cell>
          <cell r="E29">
            <v>6899</v>
          </cell>
          <cell r="F29">
            <v>10924</v>
          </cell>
          <cell r="G29">
            <v>13654</v>
          </cell>
          <cell r="H29"/>
          <cell r="I29">
            <v>12861</v>
          </cell>
          <cell r="J29">
            <v>37439</v>
          </cell>
          <cell r="K29">
            <v>5.4267285110000003</v>
          </cell>
          <cell r="L29">
            <v>1</v>
          </cell>
          <cell r="M29"/>
        </row>
        <row r="30">
          <cell r="A30" t="str">
            <v>8.1.8 Programas de promoción de lectura, escritura y oralidad a las mujeres en sus diferencias y diversidad usuarias. (Bibliored)</v>
          </cell>
          <cell r="B30">
            <v>9</v>
          </cell>
          <cell r="C30" t="str">
            <v>PPMyEG</v>
          </cell>
          <cell r="D30" t="str">
            <v xml:space="preserve">SCRD
</v>
          </cell>
          <cell r="E30">
            <v>4</v>
          </cell>
          <cell r="F30"/>
          <cell r="G30"/>
          <cell r="H30"/>
          <cell r="I30">
            <v>2</v>
          </cell>
          <cell r="J30">
            <v>2</v>
          </cell>
          <cell r="K30">
            <v>0.5</v>
          </cell>
          <cell r="L30">
            <v>0.5</v>
          </cell>
          <cell r="M30"/>
        </row>
        <row r="31">
          <cell r="A31" t="str">
            <v>8.1.9 Estímulos para las mujeres en sus diferencias y diversidad, que busquen una transformación cultural, promoción de sus derechos y reducción de brechas que las excluye, limita y discrimina.</v>
          </cell>
          <cell r="B31">
            <v>10</v>
          </cell>
          <cell r="C31" t="str">
            <v>PPMyEG</v>
          </cell>
          <cell r="D31" t="str">
            <v xml:space="preserve">FUGA
</v>
          </cell>
          <cell r="E31">
            <v>15</v>
          </cell>
          <cell r="F31"/>
          <cell r="G31"/>
          <cell r="H31"/>
          <cell r="I31">
            <v>5</v>
          </cell>
          <cell r="J31">
            <v>5</v>
          </cell>
          <cell r="K31">
            <v>0.33333333329999998</v>
          </cell>
          <cell r="L31">
            <v>0.33333333329999998</v>
          </cell>
          <cell r="M31"/>
        </row>
        <row r="32">
          <cell r="A32" t="str">
            <v>8.1.10 Programas artísticos y culturales enfocados a las mujeres en sus diferencias y diversidad</v>
          </cell>
          <cell r="B32">
            <v>11</v>
          </cell>
          <cell r="C32" t="str">
            <v>PPMyEG</v>
          </cell>
          <cell r="D32" t="str">
            <v xml:space="preserve">FUGA
</v>
          </cell>
          <cell r="E32">
            <v>2</v>
          </cell>
          <cell r="F32"/>
          <cell r="G32"/>
          <cell r="H32"/>
          <cell r="I32">
            <v>3</v>
          </cell>
          <cell r="J32">
            <v>3</v>
          </cell>
          <cell r="K32">
            <v>1.5</v>
          </cell>
          <cell r="L32">
            <v>1</v>
          </cell>
          <cell r="M32"/>
        </row>
        <row r="33">
          <cell r="A33" t="str">
            <v>8.1.11 Procesos de formación en emprendimiento de la economía cultural y creativa</v>
          </cell>
          <cell r="B33">
            <v>12</v>
          </cell>
          <cell r="C33" t="str">
            <v>PPMyEG</v>
          </cell>
          <cell r="D33" t="str">
            <v xml:space="preserve">FUGA
</v>
          </cell>
          <cell r="E33">
            <v>1</v>
          </cell>
          <cell r="F33"/>
          <cell r="G33"/>
          <cell r="H33"/>
          <cell r="I33">
            <v>2</v>
          </cell>
          <cell r="J33">
            <v>2</v>
          </cell>
          <cell r="K33">
            <v>2</v>
          </cell>
          <cell r="L33">
            <v>1</v>
          </cell>
          <cell r="M33"/>
        </row>
        <row r="34">
          <cell r="A34" t="str">
            <v xml:space="preserve">8.1.12 Beca de visibilización de los saberes y prácticas de mujeres portadoras del Patrimonio Cultural Inmaterial </v>
          </cell>
          <cell r="B34">
            <v>13</v>
          </cell>
          <cell r="C34" t="str">
            <v>PPMyEG</v>
          </cell>
          <cell r="D34" t="str">
            <v xml:space="preserve">IDPC
</v>
          </cell>
          <cell r="E34">
            <v>1</v>
          </cell>
          <cell r="F34"/>
          <cell r="G34"/>
          <cell r="H34"/>
          <cell r="I34">
            <v>1</v>
          </cell>
          <cell r="J34">
            <v>1</v>
          </cell>
          <cell r="K34">
            <v>1</v>
          </cell>
          <cell r="L34">
            <v>1</v>
          </cell>
          <cell r="M34"/>
        </row>
        <row r="35">
          <cell r="A35" t="str">
            <v>8.1.13 Iniciativas de memoria y patrimonio con enfoque de mujer y  género apoyadas en el marco de la estrategia de territorialización del Museo de Bogotá</v>
          </cell>
          <cell r="B35">
            <v>14</v>
          </cell>
          <cell r="C35" t="str">
            <v>PPMyEG</v>
          </cell>
          <cell r="D35" t="str">
            <v xml:space="preserve">IDPC
</v>
          </cell>
          <cell r="E35">
            <v>1</v>
          </cell>
          <cell r="F35"/>
          <cell r="G35"/>
          <cell r="H35"/>
          <cell r="I35">
            <v>1</v>
          </cell>
          <cell r="J35">
            <v>1</v>
          </cell>
          <cell r="K35">
            <v>1</v>
          </cell>
          <cell r="L35">
            <v>1</v>
          </cell>
          <cell r="M35"/>
        </row>
        <row r="36">
          <cell r="A36" t="str">
            <v>8.1.14 Programas de actividad física para las mujeres en los ámbitos comunitarios e institucionales que fortalezcan su participación, promuevan el goce del tiempo libre, la apropiación de hábitos saludables, la promoción de la salud mental y la prevención de violencias basadas en género por medio de la actividad física .</v>
          </cell>
          <cell r="B36">
            <v>15</v>
          </cell>
          <cell r="C36" t="str">
            <v>PPMyEG</v>
          </cell>
          <cell r="D36" t="str">
            <v xml:space="preserve">IDRD
</v>
          </cell>
          <cell r="E36">
            <v>304</v>
          </cell>
          <cell r="F36">
            <v>7160</v>
          </cell>
          <cell r="G36">
            <v>843</v>
          </cell>
          <cell r="H36">
            <v>12287</v>
          </cell>
          <cell r="I36">
            <v>10052</v>
          </cell>
          <cell r="J36">
            <v>30342</v>
          </cell>
          <cell r="K36">
            <v>99.809210530000001</v>
          </cell>
          <cell r="L36">
            <v>1</v>
          </cell>
          <cell r="M36"/>
        </row>
        <row r="37">
          <cell r="A37" t="str">
            <v>8.1.15 Fortalecimiento a los grupos y colectivos de mujeres a través de la participación en las jornadas de capacitación de formación deportiva, que incorpore los enfoques de género, derechos de las mujeres y nuevas masculinidades.</v>
          </cell>
          <cell r="B37">
            <v>16</v>
          </cell>
          <cell r="C37" t="str">
            <v>PPMyEG</v>
          </cell>
          <cell r="D37" t="str">
            <v xml:space="preserve">IDRD
</v>
          </cell>
          <cell r="E37">
            <v>5</v>
          </cell>
          <cell r="F37">
            <v>2</v>
          </cell>
          <cell r="G37">
            <v>1</v>
          </cell>
          <cell r="H37"/>
          <cell r="I37">
            <v>2</v>
          </cell>
          <cell r="J37">
            <v>5</v>
          </cell>
          <cell r="K37">
            <v>1</v>
          </cell>
          <cell r="L37">
            <v>1</v>
          </cell>
          <cell r="M37"/>
        </row>
        <row r="38">
          <cell r="A38" t="str">
            <v>8.1.16 Participación de mujeres en el registro de Bogotá en las etapas de tecnificación y rendimiento del sector deportivo convencional y paralímpico.</v>
          </cell>
          <cell r="B38">
            <v>17</v>
          </cell>
          <cell r="C38" t="str">
            <v>PPMyEG</v>
          </cell>
          <cell r="D38" t="str">
            <v xml:space="preserve">IDRD
</v>
          </cell>
          <cell r="E38">
            <v>777</v>
          </cell>
          <cell r="F38">
            <v>0</v>
          </cell>
          <cell r="G38">
            <v>2481</v>
          </cell>
          <cell r="H38"/>
          <cell r="I38">
            <v>3317</v>
          </cell>
          <cell r="J38">
            <v>5798</v>
          </cell>
          <cell r="K38">
            <v>7.462033462</v>
          </cell>
          <cell r="L38">
            <v>1</v>
          </cell>
          <cell r="M38"/>
        </row>
        <row r="39">
          <cell r="A39" t="str">
            <v>10.1.1 Estrategia de cultura ciudadana para la prevención de violencia de género, la promoción de masculinidades cuidadoras y eliminación del machismo.</v>
          </cell>
          <cell r="B39">
            <v>18</v>
          </cell>
          <cell r="C39" t="str">
            <v>PPMyEG</v>
          </cell>
          <cell r="D39" t="str">
            <v xml:space="preserve">SCRD
</v>
          </cell>
          <cell r="E39">
            <v>1</v>
          </cell>
          <cell r="F39"/>
          <cell r="G39"/>
          <cell r="H39"/>
          <cell r="I39">
            <v>1</v>
          </cell>
          <cell r="J39">
            <v>1</v>
          </cell>
          <cell r="K39">
            <v>1</v>
          </cell>
          <cell r="L39">
            <v>1</v>
          </cell>
          <cell r="M39"/>
        </row>
        <row r="40">
          <cell r="A40" t="str">
            <v xml:space="preserve">10.1.1 Protocolo para estrategias de transformación cultural dirigidas a promover cambios voluntarios para una ciudad incluyente, equitativa y libre de machismo y de violencias de género. </v>
          </cell>
          <cell r="B40">
            <v>19</v>
          </cell>
          <cell r="C40" t="str">
            <v>PPMyEG</v>
          </cell>
          <cell r="D40" t="str">
            <v xml:space="preserve">SCRD
</v>
          </cell>
          <cell r="E40"/>
          <cell r="F40"/>
          <cell r="G40"/>
          <cell r="H40"/>
          <cell r="I40"/>
          <cell r="J40"/>
          <cell r="K40"/>
          <cell r="L40"/>
          <cell r="M40" t="str">
            <v>Producto culminado en 2023</v>
          </cell>
        </row>
        <row r="41">
          <cell r="A41" t="str">
            <v>11.1.1 Actividades y/o espacios de participación colaborativa para la generación, y apropiación de hábitos de cuidado y protección de la mujer en espacio público en el centro de la ciudad.</v>
          </cell>
          <cell r="B41">
            <v>20</v>
          </cell>
          <cell r="C41" t="str">
            <v>PPMyEG</v>
          </cell>
          <cell r="D41" t="str">
            <v xml:space="preserve">FUGA
</v>
          </cell>
          <cell r="E41">
            <v>1</v>
          </cell>
          <cell r="F41"/>
          <cell r="G41"/>
          <cell r="H41"/>
          <cell r="I41">
            <v>2</v>
          </cell>
          <cell r="J41">
            <v>2</v>
          </cell>
          <cell r="K41">
            <v>2</v>
          </cell>
          <cell r="L41">
            <v>1</v>
          </cell>
          <cell r="M41"/>
        </row>
        <row r="42">
          <cell r="A42" t="str">
            <v>PIAA NARP</v>
          </cell>
          <cell r="B42">
            <v>42</v>
          </cell>
          <cell r="C42"/>
          <cell r="D42"/>
          <cell r="E42">
            <v>37</v>
          </cell>
          <cell r="F42"/>
          <cell r="G42"/>
          <cell r="H42"/>
          <cell r="I42"/>
          <cell r="J42"/>
          <cell r="K42"/>
          <cell r="L42">
            <v>0.47827380949999998</v>
          </cell>
          <cell r="M42"/>
        </row>
        <row r="43">
          <cell r="A43" t="str">
            <v>2.5.24 Desarrollar estrategias de comunicación que visibilicen la cultura Afro, sus prácticas ancestrales, sus territorios y que permitan el fortalecimiento de las organizaciones, agrupaciones y personas Negras Afrocolombianas que pertenezcan al sector cultural y artístico.</v>
          </cell>
          <cell r="B43">
            <v>1</v>
          </cell>
          <cell r="C43" t="str">
            <v>Negro Afrocolombiana</v>
          </cell>
          <cell r="D43" t="str">
            <v>CANAL</v>
          </cell>
          <cell r="E43">
            <v>1</v>
          </cell>
          <cell r="F43"/>
          <cell r="G43">
            <v>1</v>
          </cell>
          <cell r="H43"/>
          <cell r="I43"/>
          <cell r="J43">
            <v>1</v>
          </cell>
          <cell r="K43">
            <v>1</v>
          </cell>
          <cell r="L43">
            <v>1</v>
          </cell>
          <cell r="M43"/>
        </row>
        <row r="44">
          <cell r="A44" t="str">
            <v>2.4.24 Desarrollar cuatro (4) conversatorios o espacios de diálogo intercultural durante el cuatrienio donde artistas, intelectuales y sabedores de las comunidades negras afrocolombianas presenten su punto de vista en torno a los prejuicios raciales, racismos, barreras y actitudes que prevalecen en la vida cotidiana en la ciudad y que evitan que se fomente la integración y convivencia entre culturas.</v>
          </cell>
          <cell r="B44">
            <v>2</v>
          </cell>
          <cell r="C44" t="str">
            <v>Negro Afrocolombiana</v>
          </cell>
          <cell r="D44" t="str">
            <v>FUGA</v>
          </cell>
          <cell r="E44">
            <v>1</v>
          </cell>
          <cell r="F44"/>
          <cell r="G44">
            <v>1</v>
          </cell>
          <cell r="H44"/>
          <cell r="I44"/>
          <cell r="J44">
            <v>1</v>
          </cell>
          <cell r="K44">
            <v>1</v>
          </cell>
          <cell r="L44">
            <v>1</v>
          </cell>
          <cell r="M44"/>
        </row>
        <row r="45">
          <cell r="A45" t="str">
            <v>1.7.24 Abrir cupos en procesos de formación para el emprendimiento en la economía cultural y creativa en una línea de orden étnico con el propósito de mejorar habilidades blandas y sofisticación de productos. Este proceso de formación incluirá un modelo de formación específica que tenga en cuenta las necesidades de las Comunidades Negras Afrocolombianas</v>
          </cell>
          <cell r="B45">
            <v>3</v>
          </cell>
          <cell r="C45" t="str">
            <v>Negro Afrocolombiana</v>
          </cell>
          <cell r="D45" t="str">
            <v>FUGA</v>
          </cell>
          <cell r="E45">
            <v>5</v>
          </cell>
          <cell r="F45"/>
          <cell r="G45">
            <v>5</v>
          </cell>
          <cell r="H45"/>
          <cell r="I45"/>
          <cell r="J45">
            <v>5</v>
          </cell>
          <cell r="K45">
            <v>1</v>
          </cell>
          <cell r="L45">
            <v>1</v>
          </cell>
          <cell r="M45"/>
        </row>
        <row r="46">
          <cell r="A46" t="str">
            <v>2.7.24 Garantizar la inclusión de un espacio en la plataforma tecnológica de la FUGA que facilite la circulación y consumo de los bienes, contenidos y servicios ofertados por los actores culturales y creativos del centro. Se incluirá un espacio especifico destinado a la oferta de los bienes, servicios y manifestaciones de Comunidades Negras Afrocolombianas enlazado con las plataformas propias de las organizaciones y agentes culturales y artísticos de esta comunidad que desarrollan su actividad en el centro.</v>
          </cell>
          <cell r="B46">
            <v>4</v>
          </cell>
          <cell r="C46" t="str">
            <v>Negro Afrocolombiana</v>
          </cell>
          <cell r="D46" t="str">
            <v>FUGA</v>
          </cell>
          <cell r="E46">
            <v>1</v>
          </cell>
          <cell r="F46"/>
          <cell r="G46">
            <v>1</v>
          </cell>
          <cell r="H46"/>
          <cell r="I46"/>
          <cell r="J46">
            <v>1</v>
          </cell>
          <cell r="K46">
            <v>1</v>
          </cell>
          <cell r="L46">
            <v>1</v>
          </cell>
          <cell r="M46"/>
        </row>
        <row r="47">
          <cell r="A47" t="str">
            <v>2.10.24 En el marco de la programación artística y cultural realizada en cada vigencia por la Fundación Gilberto Alzate Avendaño, se realizarán programas artísticos y culturales enfocados a la comunidad negra afrocolombiana del centro. Este apoyo en particular se concentra en poner a disposición de la comunidad los espacios artísticos de la FUGA y su capacidad logística y de producción.</v>
          </cell>
          <cell r="B47">
            <v>5</v>
          </cell>
          <cell r="C47" t="str">
            <v>Negro Afrocolombiana</v>
          </cell>
          <cell r="D47" t="str">
            <v>FUGA</v>
          </cell>
          <cell r="E47">
            <v>1</v>
          </cell>
          <cell r="F47"/>
          <cell r="G47">
            <v>1</v>
          </cell>
          <cell r="H47"/>
          <cell r="I47"/>
          <cell r="J47">
            <v>1</v>
          </cell>
          <cell r="K47">
            <v>1</v>
          </cell>
          <cell r="L47">
            <v>1</v>
          </cell>
          <cell r="M47"/>
        </row>
        <row r="48">
          <cell r="A48" t="str">
            <v>2.2.24 Desarrollar 2 becas por año en cada convocatoria anual para un total de 8 becas en el cuatrienio dentro del Programa Distrital de Estímulos - IDARTES con enfoque diferencial étnico para comunidades negras afrocolombianas, a través de la cual se seleccionen las iniciativas - acciones afirmativas que desde el arte visibilizan la riqueza de las prácticas artísticas de esta comunidad desde las distintas áreas y dimensiones artísticas.</v>
          </cell>
          <cell r="B48">
            <v>6</v>
          </cell>
          <cell r="C48" t="str">
            <v>Negro Afrocolombiana</v>
          </cell>
          <cell r="D48" t="str">
            <v>Idartes</v>
          </cell>
          <cell r="E48">
            <v>2</v>
          </cell>
          <cell r="F48"/>
          <cell r="G48">
            <v>0.8</v>
          </cell>
          <cell r="H48"/>
          <cell r="I48"/>
          <cell r="J48">
            <v>0.8</v>
          </cell>
          <cell r="K48">
            <v>0.4</v>
          </cell>
          <cell r="L48">
            <v>0.4</v>
          </cell>
          <cell r="M48"/>
        </row>
        <row r="49">
          <cell r="A49" t="str">
            <v>2.8.24 Realizar 8 veces (1 por semestre) el préstamo del Escenario Móvil y 8 veces (2 al año) del Teatro Jorge Eliecer Gaitán a los artistas de las comunidades negras afrocolombianas, incluyendo el equipo técnico encargado de su manejo, siempre y cuando se realice la solicitud con tiempo suficiente (mínimo 6 meses antes de realizar el evento) y se encuentre disponible el escenario en las fechas y horarios requeridos. NOTA: Se propone de manera alternativa el acceso a canales virtuales y digitales con los que cuenta el Instituto. Estos valores son en especie de acuerdo con los valores de la resolución de uso de los equipamientos. Se ofrece también la posibilidad de solicitar Teatro al Aire Libre La Media Torta, Teatro El Parque, Sala Gaitán, Espacios alternos del Planetario Distrital y Teatro El Ensueño, a las comunidades negras afrocolombianas de acuerdo a disponibilidad y en concertación con la subcomisión de cultura de la Consultiva Distrital de comunidades negras afrocolombiana</v>
          </cell>
          <cell r="B49">
            <v>7</v>
          </cell>
          <cell r="C49" t="str">
            <v>Negro Afrocolombiana</v>
          </cell>
          <cell r="D49" t="str">
            <v>Idartes</v>
          </cell>
          <cell r="E49">
            <v>4</v>
          </cell>
          <cell r="F49"/>
          <cell r="G49">
            <v>0.6</v>
          </cell>
          <cell r="H49"/>
          <cell r="I49"/>
          <cell r="J49">
            <v>0.6</v>
          </cell>
          <cell r="K49">
            <v>0.15</v>
          </cell>
          <cell r="L49">
            <v>0.15</v>
          </cell>
          <cell r="M49"/>
        </row>
        <row r="50">
          <cell r="A50" t="str">
            <v>2.14 Desarrollar 8 laboratorios de formación en diferentes áreas artísticas con enfoque diferencial étnico negro afrocolombiano, implementados a través de la línea Converge del Programa CREA durante el cuatrienio.</v>
          </cell>
          <cell r="B50">
            <v>8</v>
          </cell>
          <cell r="C50" t="str">
            <v>Negro Afrocolombiana</v>
          </cell>
          <cell r="D50" t="str">
            <v>Idartes</v>
          </cell>
          <cell r="E50">
            <v>2</v>
          </cell>
          <cell r="F50"/>
          <cell r="G50">
            <v>0.5</v>
          </cell>
          <cell r="H50"/>
          <cell r="I50"/>
          <cell r="J50">
            <v>0.5</v>
          </cell>
          <cell r="K50">
            <v>0.25</v>
          </cell>
          <cell r="L50">
            <v>0.25</v>
          </cell>
          <cell r="M50"/>
        </row>
        <row r="51">
          <cell r="A51" t="str">
            <v>4.2.24 Inclusión de niños y niñas pertenecientes a las comunidades negras afrocolombianas que residen en el Distrito Capital, a las experiencias artísticas que desarrolla el programa NIDOS del IDARTES</v>
          </cell>
          <cell r="B51">
            <v>9</v>
          </cell>
          <cell r="C51" t="str">
            <v>Negro Afrocolombiana</v>
          </cell>
          <cell r="D51" t="str">
            <v>Idartes</v>
          </cell>
          <cell r="E51">
            <v>2</v>
          </cell>
          <cell r="F51"/>
          <cell r="G51">
            <v>0.5</v>
          </cell>
          <cell r="H51"/>
          <cell r="I51"/>
          <cell r="J51">
            <v>0.5</v>
          </cell>
          <cell r="K51">
            <v>0.25</v>
          </cell>
          <cell r="L51">
            <v>0.25</v>
          </cell>
          <cell r="M51"/>
        </row>
        <row r="52">
          <cell r="A52" t="str">
            <v>4.3.24 Generar una oferta artística a través de Programación Convergente, en la que puedan participar los artistas pertenecientes a la población Negra Afrodescendiente que permita enriquecer los espacios de programación con enfoque diferencial étnico (afro) en escenarios y espacios a nivel local y distrital.</v>
          </cell>
          <cell r="B52">
            <v>10</v>
          </cell>
          <cell r="C52" t="str">
            <v>Negro Afrocolombiana</v>
          </cell>
          <cell r="D52" t="str">
            <v>Idartes</v>
          </cell>
          <cell r="E52">
            <v>8</v>
          </cell>
          <cell r="F52"/>
          <cell r="G52">
            <v>1.8</v>
          </cell>
          <cell r="H52"/>
          <cell r="I52"/>
          <cell r="J52">
            <v>1.8</v>
          </cell>
          <cell r="K52">
            <v>0.22500000000000001</v>
          </cell>
          <cell r="L52">
            <v>0.22500000000000001</v>
          </cell>
          <cell r="M52"/>
        </row>
        <row r="53">
          <cell r="A53" t="str">
            <v>2.3.24 Desarrollar cuatro (4) conversatorios o espacios de diálogo intercultural durante el cuatrienio donde artistas, intelectuales y sabedores de las comunidades Negras Afrocolombianas presenten su punto de vista en torno a los prejuicios raciales, racismos, barreras y actitudes que prevalecen en la vida cotidiana en la ciudad y que evitan que se fomente la integración y convivencia entre culturas.</v>
          </cell>
          <cell r="B53">
            <v>11</v>
          </cell>
          <cell r="C53" t="str">
            <v>Negro Afrocolombiana</v>
          </cell>
          <cell r="D53" t="str">
            <v>Idartes</v>
          </cell>
          <cell r="E53">
            <v>1</v>
          </cell>
          <cell r="F53"/>
          <cell r="G53">
            <v>0.25</v>
          </cell>
          <cell r="H53"/>
          <cell r="I53"/>
          <cell r="J53">
            <v>0.25</v>
          </cell>
          <cell r="K53">
            <v>0.25</v>
          </cell>
          <cell r="L53">
            <v>0.25</v>
          </cell>
          <cell r="M53"/>
        </row>
        <row r="54">
          <cell r="A54" t="str">
            <v>2.6.24 Establecer estímulos para el pueblo Afro en el marco de la beca de grupos étnicos</v>
          </cell>
          <cell r="B54">
            <v>12</v>
          </cell>
          <cell r="C54" t="str">
            <v>Negro Afrocolombiana</v>
          </cell>
          <cell r="D54" t="str">
            <v>IDPC</v>
          </cell>
          <cell r="E54">
            <v>2</v>
          </cell>
          <cell r="F54"/>
          <cell r="G54">
            <v>1</v>
          </cell>
          <cell r="H54"/>
          <cell r="I54"/>
          <cell r="J54">
            <v>1</v>
          </cell>
          <cell r="K54">
            <v>0.5</v>
          </cell>
          <cell r="L54">
            <v>0.5</v>
          </cell>
          <cell r="M54"/>
        </row>
        <row r="55">
          <cell r="A55" t="str">
            <v>2.13 30 cupos en el diplomado virtual de "formación en patrimonio" para la vida para el pueblo afro</v>
          </cell>
          <cell r="B55">
            <v>13</v>
          </cell>
          <cell r="C55" t="str">
            <v>Negro Afrocolombiana</v>
          </cell>
          <cell r="D55" t="str">
            <v>IDPC</v>
          </cell>
          <cell r="E55"/>
          <cell r="F55"/>
          <cell r="G55"/>
          <cell r="H55"/>
          <cell r="I55"/>
          <cell r="J55"/>
          <cell r="K55"/>
          <cell r="L55"/>
          <cell r="M55" t="str">
            <v>Sin meta 2024</v>
          </cell>
        </row>
        <row r="56">
          <cell r="A56" t="str">
            <v>3.1.24 Una exposición temporal en el Museo de Bogotá que integre dimensiones patrimoniales y de memoria histórica, ancestral y cultural en la ciudad, donde converja la memoria étnica-racial de la comunidad negra y afrocolombiana.</v>
          </cell>
          <cell r="B56">
            <v>14</v>
          </cell>
          <cell r="C56" t="str">
            <v>Negro Afrocolombiana</v>
          </cell>
          <cell r="D56" t="str">
            <v>IDPC</v>
          </cell>
          <cell r="E56"/>
          <cell r="F56"/>
          <cell r="G56"/>
          <cell r="H56"/>
          <cell r="I56"/>
          <cell r="J56"/>
          <cell r="K56"/>
          <cell r="L56"/>
          <cell r="M56" t="str">
            <v>Sin meta 2024</v>
          </cell>
        </row>
        <row r="57">
          <cell r="A57" t="str">
            <v>2.15 Un recorrido participativo construido con la comunidad sobre patrimonio material e inmaterial de comunidades negras y afrocolombianas ubicadas en Bogotá</v>
          </cell>
          <cell r="B57">
            <v>15</v>
          </cell>
          <cell r="C57" t="str">
            <v>Negro Afrocolombiana</v>
          </cell>
          <cell r="D57" t="str">
            <v>IDPC</v>
          </cell>
          <cell r="E57">
            <v>1</v>
          </cell>
          <cell r="F57"/>
          <cell r="G57">
            <v>0</v>
          </cell>
          <cell r="H57"/>
          <cell r="I57"/>
          <cell r="J57">
            <v>0</v>
          </cell>
          <cell r="K57">
            <v>0</v>
          </cell>
          <cell r="L57">
            <v>0</v>
          </cell>
          <cell r="M57"/>
        </row>
        <row r="58">
          <cell r="A58" t="str">
            <v>2.16 Identificar las manifestaciones de PCI de las comunidades negras y afrocolombianas a través del levantamiento de mapas y fichas de registros de PCI de la comunidad afro, en perspectiva de pervivencia cultural.</v>
          </cell>
          <cell r="B58">
            <v>16</v>
          </cell>
          <cell r="C58" t="str">
            <v>Negro Afrocolombiana</v>
          </cell>
          <cell r="D58" t="str">
            <v>IDPC</v>
          </cell>
          <cell r="E58">
            <v>1</v>
          </cell>
          <cell r="F58"/>
          <cell r="G58">
            <v>0</v>
          </cell>
          <cell r="H58"/>
          <cell r="I58"/>
          <cell r="J58">
            <v>0</v>
          </cell>
          <cell r="K58">
            <v>0</v>
          </cell>
          <cell r="L58">
            <v>0</v>
          </cell>
          <cell r="M58"/>
        </row>
        <row r="59">
          <cell r="A59" t="str">
            <v>2.9.24 Garantizar el préstamo de escenarios deportivos y recreo deportivos del Sistema Distrital de Parques en las 19 localidades según equipamiento existente en cada una de ellas para las comunidades negras afrocolombianas</v>
          </cell>
          <cell r="B59">
            <v>17</v>
          </cell>
          <cell r="C59" t="str">
            <v>Negro Afrocolombiana</v>
          </cell>
          <cell r="D59" t="str">
            <v>IDRD</v>
          </cell>
          <cell r="E59">
            <v>1</v>
          </cell>
          <cell r="F59"/>
          <cell r="G59">
            <v>0</v>
          </cell>
          <cell r="H59"/>
          <cell r="I59"/>
          <cell r="J59">
            <v>0</v>
          </cell>
          <cell r="K59">
            <v>0</v>
          </cell>
          <cell r="L59">
            <v>0</v>
          </cell>
          <cell r="M59"/>
        </row>
        <row r="60">
          <cell r="A60" t="str">
            <v>2.11.24 Garantizar una escuela de formación deportiva para los niños, niñas, adolescentes y jóvenes de las comunidades negras afrocolombianas del Distrito Capital, que permita desde su cosmovisión cultural y pedagogías propias, el empoderamiento de esta comunidad para la construcción de ciudad</v>
          </cell>
          <cell r="B60">
            <v>18</v>
          </cell>
          <cell r="C60" t="str">
            <v>Negro Afrocolombiana</v>
          </cell>
          <cell r="D60" t="str">
            <v>IDRD</v>
          </cell>
          <cell r="E60">
            <v>1</v>
          </cell>
          <cell r="F60">
            <v>1</v>
          </cell>
          <cell r="G60"/>
          <cell r="H60"/>
          <cell r="I60"/>
          <cell r="J60">
            <v>1</v>
          </cell>
          <cell r="K60">
            <v>1</v>
          </cell>
          <cell r="L60">
            <v>1</v>
          </cell>
          <cell r="M60"/>
        </row>
        <row r="61">
          <cell r="A61" t="str">
            <v>2.17 Disponer de 80 cupos en procesos de formación deportiva para niños, niñas y adolescentes</v>
          </cell>
          <cell r="B61">
            <v>19</v>
          </cell>
          <cell r="C61" t="str">
            <v>Negro Afrocolombiana</v>
          </cell>
          <cell r="D61" t="str">
            <v>IDRD</v>
          </cell>
          <cell r="E61">
            <v>20</v>
          </cell>
          <cell r="F61"/>
          <cell r="G61"/>
          <cell r="H61"/>
          <cell r="I61"/>
          <cell r="J61">
            <v>0</v>
          </cell>
          <cell r="K61">
            <v>0</v>
          </cell>
          <cell r="L61">
            <v>0</v>
          </cell>
          <cell r="M61"/>
        </row>
        <row r="62">
          <cell r="A62" t="str">
            <v>2.18 Garantizar el préstamo de escenarios deportivos y recreo deportivos del Sistema Distrital de Parques en las 19 localidades según equipamiento existente en cada una de ellas para las comunidades negras afrocolombianas. Se garantizará el préstamo del escenario deportivo a las comunidades negras afrocolombianas para la ejecución del torneo del Olaya en concertación con la subcomisión de cultura de la Consultiva Distrital de comunidades negras</v>
          </cell>
          <cell r="B62">
            <v>20</v>
          </cell>
          <cell r="C62" t="str">
            <v>Negro Afrocolombiana</v>
          </cell>
          <cell r="D62" t="str">
            <v>IDRD</v>
          </cell>
          <cell r="E62">
            <v>100</v>
          </cell>
          <cell r="F62"/>
          <cell r="G62"/>
          <cell r="H62"/>
          <cell r="I62"/>
          <cell r="J62">
            <v>0</v>
          </cell>
          <cell r="K62">
            <v>0</v>
          </cell>
          <cell r="L62">
            <v>0</v>
          </cell>
          <cell r="M62"/>
        </row>
        <row r="63">
          <cell r="A63" t="str">
            <v>2.1.24 La Orquesta Filarmónica de Bogotá, se vinculará a la conmemoración del día de la Afrocolombianidad, con un concierto cuyos arreglos y dirección se concertarán con compositores de las comunidades negras afrocolombianas, los cuales, incluirán temas del repertorio de la población que serán interpretados por una de las agrupaciones de la OFB conjuntamente con una agrupación representativa de las comunidades negras afrocolombianas de reconocida trayectoria.</v>
          </cell>
          <cell r="B63">
            <v>21</v>
          </cell>
          <cell r="C63" t="str">
            <v>Negro Afrocolombiana</v>
          </cell>
          <cell r="D63" t="str">
            <v>OFB</v>
          </cell>
          <cell r="E63">
            <v>1</v>
          </cell>
          <cell r="F63"/>
          <cell r="G63"/>
          <cell r="H63"/>
          <cell r="I63"/>
          <cell r="J63">
            <v>0</v>
          </cell>
          <cell r="K63">
            <v>0</v>
          </cell>
          <cell r="L63">
            <v>0</v>
          </cell>
          <cell r="M63"/>
        </row>
        <row r="64">
          <cell r="A64" t="str">
            <v>4.4.24 Garantizar la participación y el ingreso prioritario de niñas, niños, adolescentes y jóvenes de las comunidades negras afrocolombianas a los procesos de formación impartidos por la OFB en los Centros Filarmónicos Escolares y Locales, posibilitando el empoderamiento del enfoque diferencial étnico de las comunidades negras afrocolombianas desde la pluralidad y calidad</v>
          </cell>
          <cell r="B64">
            <v>22</v>
          </cell>
          <cell r="C64" t="str">
            <v>Negro Afrocolombiana</v>
          </cell>
          <cell r="D64" t="str">
            <v>OFB</v>
          </cell>
          <cell r="E64">
            <v>25</v>
          </cell>
          <cell r="F64">
            <v>28</v>
          </cell>
          <cell r="G64">
            <v>96</v>
          </cell>
          <cell r="H64"/>
          <cell r="I64"/>
          <cell r="J64">
            <v>124</v>
          </cell>
          <cell r="K64">
            <v>4.96</v>
          </cell>
          <cell r="L64">
            <v>1</v>
          </cell>
          <cell r="M64"/>
        </row>
        <row r="65">
          <cell r="A65" t="str">
            <v>8.6.24 Realización de convocatorias dirigidas a las comunidades Negras Afrocolombianas en las distintas localidades del Distrito Capital, en el marco del enfoque diferencial de mujer y género.</v>
          </cell>
          <cell r="B65">
            <v>23</v>
          </cell>
          <cell r="C65" t="str">
            <v>Negro Afrocolombiana</v>
          </cell>
          <cell r="D65" t="str">
            <v>SCRD</v>
          </cell>
          <cell r="E65">
            <v>1</v>
          </cell>
          <cell r="F65"/>
          <cell r="G65">
            <v>0.25</v>
          </cell>
          <cell r="H65"/>
          <cell r="I65"/>
          <cell r="J65">
            <v>0.25</v>
          </cell>
          <cell r="K65">
            <v>0.25</v>
          </cell>
          <cell r="L65">
            <v>0.25</v>
          </cell>
          <cell r="M65"/>
        </row>
        <row r="66">
          <cell r="A66" t="str">
            <v>5.1.24 Garantizar la participación y el reconocimiento en la formulación de la Política Pública Distrital de lectura, escritura y bibliotecas y espacios étnicos culturales de circulación del libro.</v>
          </cell>
          <cell r="B66">
            <v>24</v>
          </cell>
          <cell r="C66" t="str">
            <v>Negro Afrocolombiana</v>
          </cell>
          <cell r="D66" t="str">
            <v>SCRD</v>
          </cell>
          <cell r="E66"/>
          <cell r="F66"/>
          <cell r="G66"/>
          <cell r="H66"/>
          <cell r="I66"/>
          <cell r="J66"/>
          <cell r="K66"/>
          <cell r="L66"/>
          <cell r="M66" t="str">
            <v>Sin meta 2024</v>
          </cell>
        </row>
        <row r="67">
          <cell r="A67" t="str">
            <v>5.2.24 Promover e implementar un (1) evento anual de valoración social del libro, la lectura y la escritura, enalteciendo la cultura de la comunidad negra afrocolombiana en el marco de la semana de la Afrocolombianidad.</v>
          </cell>
          <cell r="B67">
            <v>25</v>
          </cell>
          <cell r="C67" t="str">
            <v>Negro Afrocolombiana</v>
          </cell>
          <cell r="D67" t="str">
            <v>SCRD</v>
          </cell>
          <cell r="E67">
            <v>1</v>
          </cell>
          <cell r="F67"/>
          <cell r="G67">
            <v>1</v>
          </cell>
          <cell r="H67"/>
          <cell r="I67"/>
          <cell r="J67">
            <v>1</v>
          </cell>
          <cell r="K67">
            <v>1</v>
          </cell>
          <cell r="L67">
            <v>1</v>
          </cell>
          <cell r="M67"/>
        </row>
        <row r="68">
          <cell r="A68" t="str">
            <v>2.19 Propiciar un encuentro con la subcomisión de cultura de la consultiva distrital con el fin de revisar el proceso de participación relacionado con el decreto 480/18.</v>
          </cell>
          <cell r="B68">
            <v>26</v>
          </cell>
          <cell r="C68" t="str">
            <v>Negro Afrocolombiana</v>
          </cell>
          <cell r="D68" t="str">
            <v>SCRD</v>
          </cell>
          <cell r="E68"/>
          <cell r="F68"/>
          <cell r="G68"/>
          <cell r="H68"/>
          <cell r="I68"/>
          <cell r="J68"/>
          <cell r="K68"/>
          <cell r="L68"/>
          <cell r="M68" t="str">
            <v>Sin meta 2024</v>
          </cell>
        </row>
        <row r="69">
          <cell r="A69" t="str">
            <v>2.16 Desarrollar estrategias de comunicación que garanticen la visualización de los contenidos con componente palenquero para la concreción y cubrimiento de todas las actividades recreo deportivas y culturales de la comunidad palenquera durante el cuatrienio. (Se realiza observación de la modificación de las acciones).</v>
          </cell>
          <cell r="B69">
            <v>27</v>
          </cell>
          <cell r="C69" t="str">
            <v>Palenquera</v>
          </cell>
          <cell r="D69" t="str">
            <v>CANAL CAPITAL</v>
          </cell>
          <cell r="E69">
            <v>1</v>
          </cell>
          <cell r="F69">
            <v>1</v>
          </cell>
          <cell r="G69"/>
          <cell r="H69"/>
          <cell r="I69"/>
          <cell r="J69">
            <v>1</v>
          </cell>
          <cell r="K69">
            <v>1</v>
          </cell>
          <cell r="L69">
            <v>1</v>
          </cell>
          <cell r="M69"/>
        </row>
        <row r="70">
          <cell r="A70" t="str">
            <v>2.7.24 En el marco de la programación artística y cultural realizada en cada vigencia por la Fundación Gilberto Álzate Avendaño, se realizarán programas artísticos y culturales enfocados a grupos étnicos del centro. Este apoyo en particular se concentra en poner a disposición de la comunidad los espacios artísticos de la FUGA y su capacidad logística y de producción.</v>
          </cell>
          <cell r="B70">
            <v>28</v>
          </cell>
          <cell r="C70" t="str">
            <v>Palenquera</v>
          </cell>
          <cell r="D70" t="str">
            <v>FUGA</v>
          </cell>
          <cell r="E70">
            <v>1</v>
          </cell>
          <cell r="F70"/>
          <cell r="G70"/>
          <cell r="H70"/>
          <cell r="I70"/>
          <cell r="J70">
            <v>0</v>
          </cell>
          <cell r="K70">
            <v>0</v>
          </cell>
          <cell r="L70">
            <v>0</v>
          </cell>
          <cell r="M70"/>
        </row>
        <row r="71">
          <cell r="A71" t="str">
            <v>2.8.24 Durante cada vigencia, y en el marco del Portafolio Distrital de Estímulos, la Fundación Gilberto Álzate Avendaño FUGA lanzará una convocatoria específica con enfoque poblacional para fomentar las expresiones artísticas y culturales de los grupos étnicos, con una línea por cada grupo étnico</v>
          </cell>
          <cell r="B71">
            <v>29</v>
          </cell>
          <cell r="C71" t="str">
            <v>Palenquera</v>
          </cell>
          <cell r="D71" t="str">
            <v>FUGA</v>
          </cell>
          <cell r="E71">
            <v>1</v>
          </cell>
          <cell r="F71"/>
          <cell r="G71"/>
          <cell r="H71"/>
          <cell r="I71"/>
          <cell r="J71">
            <v>0</v>
          </cell>
          <cell r="K71">
            <v>0</v>
          </cell>
          <cell r="L71">
            <v>0</v>
          </cell>
          <cell r="M71"/>
        </row>
        <row r="72">
          <cell r="A72" t="str">
            <v>2.9.24 La comunidad Palenquera podrá participar en el proceso de construcción colectiva del proyecto Bronx Distrito Creativo, donde eventualmente pueden tener cabida expresiones de su cultura que se materialicen en la economía cultural y creativa, tales como la artesanía, las artes y los oficios</v>
          </cell>
          <cell r="B72">
            <v>30</v>
          </cell>
          <cell r="C72" t="str">
            <v>Palenquera</v>
          </cell>
          <cell r="D72" t="str">
            <v>FUGA</v>
          </cell>
          <cell r="E72">
            <v>1</v>
          </cell>
          <cell r="F72"/>
          <cell r="G72"/>
          <cell r="H72"/>
          <cell r="I72"/>
          <cell r="J72">
            <v>0</v>
          </cell>
          <cell r="K72">
            <v>0</v>
          </cell>
          <cell r="L72">
            <v>0</v>
          </cell>
          <cell r="M72"/>
        </row>
        <row r="73">
          <cell r="A73" t="str">
            <v>2.10.24 Abrir cupos en procesos de formación para el emprendimiento en la economía cultural y creativa en una línea de orden étnico con el propósito de mejorar habilidades blandas y sofisticación de productos</v>
          </cell>
          <cell r="B73">
            <v>31</v>
          </cell>
          <cell r="C73" t="str">
            <v>Palenquera</v>
          </cell>
          <cell r="D73" t="str">
            <v>FUGA</v>
          </cell>
          <cell r="E73">
            <v>5</v>
          </cell>
          <cell r="F73"/>
          <cell r="G73">
            <v>5</v>
          </cell>
          <cell r="H73"/>
          <cell r="I73"/>
          <cell r="J73">
            <v>5</v>
          </cell>
          <cell r="K73">
            <v>1</v>
          </cell>
          <cell r="L73">
            <v>1</v>
          </cell>
          <cell r="M73"/>
        </row>
        <row r="74">
          <cell r="A74" t="str">
            <v>2.11.24 Generar espacios en la plataforma tecnológica de la FUGA que facilite la circulación y consumo de los bienes, contenidos y servicios ofertados por los actores culturales y creativos del centro pertenecientes a los grupos étnicos.</v>
          </cell>
          <cell r="B74">
            <v>32</v>
          </cell>
          <cell r="C74" t="str">
            <v>Palenquera</v>
          </cell>
          <cell r="D74" t="str">
            <v>FUGA</v>
          </cell>
          <cell r="E74">
            <v>1</v>
          </cell>
          <cell r="F74"/>
          <cell r="G74">
            <v>1</v>
          </cell>
          <cell r="H74"/>
          <cell r="I74"/>
          <cell r="J74">
            <v>1</v>
          </cell>
          <cell r="K74">
            <v>1</v>
          </cell>
          <cell r="L74">
            <v>1</v>
          </cell>
          <cell r="M74"/>
        </row>
        <row r="75">
          <cell r="A75" t="str">
            <v>2.1.24 Apoyar anualmente técnica y financieramente una iniciativa o proceso artístico concertado con la comunidad palenquera</v>
          </cell>
          <cell r="B75">
            <v>33</v>
          </cell>
          <cell r="C75" t="str">
            <v>Palenquera</v>
          </cell>
          <cell r="D75" t="str">
            <v>Idartes</v>
          </cell>
          <cell r="E75">
            <v>1</v>
          </cell>
          <cell r="F75">
            <v>0.2</v>
          </cell>
          <cell r="G75">
            <v>0.25</v>
          </cell>
          <cell r="H75"/>
          <cell r="I75"/>
          <cell r="J75">
            <v>0.45</v>
          </cell>
          <cell r="K75">
            <v>0.45</v>
          </cell>
          <cell r="L75">
            <v>0.45</v>
          </cell>
          <cell r="M75"/>
        </row>
        <row r="76">
          <cell r="A76" t="str">
            <v>2.2.24 Implementar y fortalecer proceso de formación en prácticas artísticas integrales en el marco de laboratorio Converge que beneficien a la comunidad palenquera durante el cuatrienio</v>
          </cell>
          <cell r="B76">
            <v>34</v>
          </cell>
          <cell r="C76" t="str">
            <v>Palenquera</v>
          </cell>
          <cell r="D76" t="str">
            <v>Idartes</v>
          </cell>
          <cell r="E76">
            <v>1</v>
          </cell>
          <cell r="F76">
            <v>0.2</v>
          </cell>
          <cell r="G76">
            <v>0.25</v>
          </cell>
          <cell r="H76"/>
          <cell r="I76"/>
          <cell r="J76">
            <v>0.45</v>
          </cell>
          <cell r="K76">
            <v>0.45</v>
          </cell>
          <cell r="L76">
            <v>0.45</v>
          </cell>
          <cell r="M76"/>
        </row>
        <row r="77">
          <cell r="A77" t="str">
            <v>2.6.24 Participar en el desarrollo de la estrategia Bogotá 24 horas (virtual o presencial), donde la comunidad palenquera pueda mostrar su potencial en creación y circulación artística presentando una de sus prácticas artísticas.</v>
          </cell>
          <cell r="B77">
            <v>35</v>
          </cell>
          <cell r="C77" t="str">
            <v>Palenquera</v>
          </cell>
          <cell r="D77" t="str">
            <v>Idartes</v>
          </cell>
          <cell r="E77">
            <v>1</v>
          </cell>
          <cell r="F77">
            <v>0.2</v>
          </cell>
          <cell r="G77">
            <v>0.25</v>
          </cell>
          <cell r="H77"/>
          <cell r="I77"/>
          <cell r="J77">
            <v>0.45</v>
          </cell>
          <cell r="K77">
            <v>0.45</v>
          </cell>
          <cell r="L77">
            <v>0.45</v>
          </cell>
          <cell r="M77"/>
        </row>
        <row r="78">
          <cell r="A78" t="str">
            <v>2.3.24 40 cupos en el diplomado virtual de "formación en patrimonio" para la vida para las comunidad palenquera</v>
          </cell>
          <cell r="B78">
            <v>36</v>
          </cell>
          <cell r="C78" t="str">
            <v>Palenquera</v>
          </cell>
          <cell r="D78" t="str">
            <v>IDPC</v>
          </cell>
          <cell r="E78">
            <v>10</v>
          </cell>
          <cell r="F78">
            <v>2</v>
          </cell>
          <cell r="G78"/>
          <cell r="H78"/>
          <cell r="I78"/>
          <cell r="J78">
            <v>2</v>
          </cell>
          <cell r="K78">
            <v>0.2</v>
          </cell>
          <cell r="L78">
            <v>0.2</v>
          </cell>
          <cell r="M78"/>
        </row>
        <row r="79">
          <cell r="A79" t="str">
            <v>2.4.24 Pervivencia cultural en perspectiva de la identificación de manifestaciones de Patrimonio Cultural Inmaterial</v>
          </cell>
          <cell r="B79">
            <v>37</v>
          </cell>
          <cell r="C79" t="str">
            <v>Palenquera</v>
          </cell>
          <cell r="D79" t="str">
            <v>IDPC</v>
          </cell>
          <cell r="E79"/>
          <cell r="F79"/>
          <cell r="G79"/>
          <cell r="H79"/>
          <cell r="I79"/>
          <cell r="J79"/>
          <cell r="K79"/>
          <cell r="L79"/>
          <cell r="M79" t="str">
            <v>Sin meta 2024</v>
          </cell>
        </row>
        <row r="80">
          <cell r="A80" t="str">
            <v>2.5.24 Establecer estímulos para las comunidades palenqueras en el marco de la beca de grupos étnicos</v>
          </cell>
          <cell r="B80">
            <v>38</v>
          </cell>
          <cell r="C80" t="str">
            <v>Palenquera</v>
          </cell>
          <cell r="D80" t="str">
            <v>IDPC</v>
          </cell>
          <cell r="E80">
            <v>1</v>
          </cell>
          <cell r="F80">
            <v>0</v>
          </cell>
          <cell r="G80">
            <v>1</v>
          </cell>
          <cell r="H80"/>
          <cell r="I80"/>
          <cell r="J80">
            <v>1</v>
          </cell>
          <cell r="K80">
            <v>1</v>
          </cell>
          <cell r="L80">
            <v>1</v>
          </cell>
          <cell r="M80"/>
        </row>
        <row r="81">
          <cell r="A81" t="str">
            <v>2.12.24 Apoyar actividades deportivas de palanqueros que vienen formando a la ciudadanía bogotana y vinculaciones en actividades recreativas y lúdicas del distrito según la estrategia palanquera de formación de vida saludable con intercambio cultural.</v>
          </cell>
          <cell r="B81">
            <v>39</v>
          </cell>
          <cell r="C81" t="str">
            <v>Palenquera</v>
          </cell>
          <cell r="D81" t="str">
            <v>IDRD</v>
          </cell>
          <cell r="E81">
            <v>7</v>
          </cell>
          <cell r="F81">
            <v>1</v>
          </cell>
          <cell r="G81"/>
          <cell r="H81"/>
          <cell r="I81"/>
          <cell r="J81">
            <v>1</v>
          </cell>
          <cell r="K81">
            <v>0.14285714290000001</v>
          </cell>
          <cell r="L81">
            <v>0.14285714290000001</v>
          </cell>
          <cell r="M81"/>
        </row>
        <row r="82">
          <cell r="A82" t="str">
            <v>2.13 Realización de un concierto anual, conmemorativo del día del Pueblo Palenquero, concertado con las Organizaciones representativas del Pueblo Palenquero</v>
          </cell>
          <cell r="B82">
            <v>40</v>
          </cell>
          <cell r="C82" t="str">
            <v>Palenquera</v>
          </cell>
          <cell r="D82" t="str">
            <v>OFB</v>
          </cell>
          <cell r="E82">
            <v>1</v>
          </cell>
          <cell r="F82">
            <v>1</v>
          </cell>
          <cell r="G82">
            <v>0</v>
          </cell>
          <cell r="H82"/>
          <cell r="I82"/>
          <cell r="J82">
            <v>1</v>
          </cell>
          <cell r="K82">
            <v>1</v>
          </cell>
          <cell r="L82">
            <v>1</v>
          </cell>
          <cell r="M82"/>
        </row>
        <row r="83">
          <cell r="A83" t="str">
            <v>2.14 Ingreso prioritario de las niñas, niños y adolescentes del Pueblo Palenquero a los procesos de formación impartidos por la OFB, en los Centros Filarmónicos Escolares y Locales.</v>
          </cell>
          <cell r="B83">
            <v>41</v>
          </cell>
          <cell r="C83" t="str">
            <v>Palenquera</v>
          </cell>
          <cell r="D83" t="str">
            <v>OFB</v>
          </cell>
          <cell r="E83">
            <v>25</v>
          </cell>
          <cell r="F83">
            <v>0</v>
          </cell>
          <cell r="G83">
            <v>0</v>
          </cell>
          <cell r="H83"/>
          <cell r="I83"/>
          <cell r="J83"/>
          <cell r="K83"/>
          <cell r="L83"/>
          <cell r="M83" t="str">
            <v>No se puede medir</v>
          </cell>
        </row>
        <row r="84">
          <cell r="A84" t="str">
            <v>2.15 Fortalecer técnica y financieramente los procesos artísticos culturales palenqueros en concertación con el Kuagro Mona Ri Palenque durante el cuatrenio</v>
          </cell>
          <cell r="B84">
            <v>42</v>
          </cell>
          <cell r="C84" t="str">
            <v>Palenquera</v>
          </cell>
          <cell r="D84" t="str">
            <v>SCRD</v>
          </cell>
          <cell r="E84">
            <v>1</v>
          </cell>
          <cell r="F84"/>
          <cell r="G84">
            <v>0.25</v>
          </cell>
          <cell r="H84"/>
          <cell r="I84"/>
          <cell r="J84">
            <v>0.25</v>
          </cell>
          <cell r="K84">
            <v>0.25</v>
          </cell>
          <cell r="L84">
            <v>0.25</v>
          </cell>
          <cell r="M84"/>
        </row>
        <row r="85">
          <cell r="A85" t="str">
            <v>POLÍTICA PÙBLICA de la Población Negra, Afrocolombiana y Palenquera</v>
          </cell>
          <cell r="B85">
            <v>32</v>
          </cell>
          <cell r="C85"/>
          <cell r="D85"/>
          <cell r="E85">
            <v>21</v>
          </cell>
          <cell r="F85"/>
          <cell r="G85"/>
          <cell r="H85"/>
          <cell r="I85"/>
          <cell r="J85"/>
          <cell r="K85"/>
          <cell r="L85">
            <v>0.52285714289999996</v>
          </cell>
          <cell r="M85"/>
        </row>
        <row r="86">
          <cell r="A86" t="str">
            <v>3.1.21 Estrategia con enfoque diferencial étnico negro afrocolombiano que garantice espacios de pervivencia y el acervo cultural para niños, niñas, adolescentes, jovenes y adultos mayores de la comunidad negra, afrocolombiana concertados con la instancia de representación legal del Distrito Capital</v>
          </cell>
          <cell r="B86">
            <v>1</v>
          </cell>
          <cell r="C86" t="str">
            <v>Negro Afrocolombiana</v>
          </cell>
          <cell r="D86" t="str">
            <v>SCRD</v>
          </cell>
          <cell r="E86">
            <v>0.25</v>
          </cell>
          <cell r="F86"/>
          <cell r="G86"/>
          <cell r="H86"/>
          <cell r="I86">
            <v>1</v>
          </cell>
          <cell r="J86">
            <v>1</v>
          </cell>
          <cell r="K86">
            <v>4</v>
          </cell>
          <cell r="L86">
            <v>1</v>
          </cell>
          <cell r="M86"/>
        </row>
        <row r="87">
          <cell r="A87" t="str">
            <v>3.1.22 Escuelas de formación deportiva con enfoque diferencial étnico afrocolombiano, para los niños, niñas y adolescentes de la comunidad negra, afrocolombiana con presupuesto propio como una alternativa de paz y conviencia en la ciudad, concertado con la instancia de representación legal en el Distrito Capital.</v>
          </cell>
          <cell r="B87">
            <v>2</v>
          </cell>
          <cell r="C87" t="str">
            <v>Negro Afrocolombiana</v>
          </cell>
          <cell r="D87" t="str">
            <v>IDRD</v>
          </cell>
          <cell r="E87">
            <v>2</v>
          </cell>
          <cell r="F87"/>
          <cell r="G87"/>
          <cell r="H87"/>
          <cell r="I87"/>
          <cell r="J87">
            <v>0</v>
          </cell>
          <cell r="K87">
            <v>0</v>
          </cell>
          <cell r="L87">
            <v>0</v>
          </cell>
          <cell r="M87"/>
        </row>
        <row r="88">
          <cell r="A88" t="str">
            <v>3.1.23 Estrategia cultural de visibilización con enfoque diferencial étnico negro afrocolombiano para la prevención del racismo y todas las formas discriminación hacia la comunidad negra en el Distrito Capital concertada con la instancia de representación legal en el Distrito Capital.</v>
          </cell>
          <cell r="B88">
            <v>3</v>
          </cell>
          <cell r="C88" t="str">
            <v>Negro Afrocolombiana</v>
          </cell>
          <cell r="D88" t="str">
            <v>SCRD</v>
          </cell>
          <cell r="E88">
            <v>0.25</v>
          </cell>
          <cell r="F88"/>
          <cell r="G88"/>
          <cell r="H88"/>
          <cell r="I88">
            <v>1</v>
          </cell>
          <cell r="J88">
            <v>1</v>
          </cell>
          <cell r="K88">
            <v>4</v>
          </cell>
          <cell r="L88">
            <v>1</v>
          </cell>
          <cell r="M88"/>
        </row>
        <row r="89">
          <cell r="A89" t="str">
            <v>3.1.24 Estrategia de caracterización con enfoque diferencial étnico negro afrocolombiano, para el fortalecimiento de las diversas modalidades de organización artística y cultural de las comunidades negras afrocolombianas en Bogotá en concertación con la instancia de representación legal en el Distrito Capital.</v>
          </cell>
          <cell r="B89">
            <v>4</v>
          </cell>
          <cell r="C89" t="str">
            <v>Negro Afrocolombiana</v>
          </cell>
          <cell r="D89" t="str">
            <v>SCRD</v>
          </cell>
          <cell r="E89">
            <v>0.25</v>
          </cell>
          <cell r="F89"/>
          <cell r="G89"/>
          <cell r="H89"/>
          <cell r="I89">
            <v>1</v>
          </cell>
          <cell r="J89">
            <v>1</v>
          </cell>
          <cell r="K89">
            <v>4</v>
          </cell>
          <cell r="L89">
            <v>1</v>
          </cell>
          <cell r="M89"/>
        </row>
        <row r="90">
          <cell r="A90" t="str">
            <v>3.1.25 Conmemoración del mes de la Afrocolombianidad en todo el territorio del Distrito Capital, de conformidad con la normatividad vigente, con presupuesto propio según vigencia fiscal, en concertación con la instancia de representación legal en el Distrito Capital.</v>
          </cell>
          <cell r="B90">
            <v>5</v>
          </cell>
          <cell r="C90" t="str">
            <v>Negro Afrocolombiana</v>
          </cell>
          <cell r="D90" t="str">
            <v>SCRD</v>
          </cell>
          <cell r="E90">
            <v>1</v>
          </cell>
          <cell r="F90"/>
          <cell r="G90"/>
          <cell r="H90"/>
          <cell r="I90">
            <v>1</v>
          </cell>
          <cell r="J90">
            <v>1</v>
          </cell>
          <cell r="K90">
            <v>1</v>
          </cell>
          <cell r="L90">
            <v>1</v>
          </cell>
          <cell r="M90"/>
        </row>
        <row r="91">
          <cell r="A91" t="str">
            <v>3.1.26 Estrategias de formación artística con enfoque diferencial étnico negro afrocolombiano dirigida para las comunidades negras afrocolombianas residentes en la ciudad concertadas con la instancia de representación legal del Distrito Capital.</v>
          </cell>
          <cell r="B91">
            <v>6</v>
          </cell>
          <cell r="C91" t="str">
            <v>Negro Afrocolombiana</v>
          </cell>
          <cell r="D91" t="str">
            <v>IDARTES</v>
          </cell>
          <cell r="E91"/>
          <cell r="F91"/>
          <cell r="G91"/>
          <cell r="H91"/>
          <cell r="I91"/>
          <cell r="J91"/>
          <cell r="K91"/>
          <cell r="L91"/>
          <cell r="M91" t="str">
            <v>Sin meta 2024</v>
          </cell>
        </row>
        <row r="92">
          <cell r="A92" t="str">
            <v>3.1.27 Proceso con enfoque diferencial étnico afrocolombiano de formación y desarrollo en redes colaborativas para las prácticas y expresiones artísticas de las comunidades negras y afrocolombianas residentes en Bogotá, en concertación con la instancia de representación legal del Distrito Capital</v>
          </cell>
          <cell r="B92">
            <v>7</v>
          </cell>
          <cell r="C92" t="str">
            <v>Negro Afrocolombiana</v>
          </cell>
          <cell r="D92" t="str">
            <v>IDARTES</v>
          </cell>
          <cell r="E92"/>
          <cell r="F92"/>
          <cell r="G92"/>
          <cell r="H92"/>
          <cell r="I92"/>
          <cell r="J92"/>
          <cell r="K92"/>
          <cell r="L92"/>
          <cell r="M92" t="str">
            <v>Sin meta 2024</v>
          </cell>
        </row>
        <row r="93">
          <cell r="A93" t="str">
            <v>3.1.28 Mecanismos de fomento con enfoque diferencial étnico negro afrocolombiano para la salvaguardia, activacion, fortalecimiento y divulgacion del patrimonio cultural del pueblo negro afrocolombiano residente en la ciudad en concertación con la instancia de representación legal en el Distrito Capital.</v>
          </cell>
          <cell r="B93">
            <v>8</v>
          </cell>
          <cell r="C93" t="str">
            <v>Negro Afrocolombiana</v>
          </cell>
          <cell r="D93" t="str">
            <v>IDPC</v>
          </cell>
          <cell r="E93">
            <v>2</v>
          </cell>
          <cell r="F93"/>
          <cell r="G93"/>
          <cell r="H93"/>
          <cell r="I93">
            <v>1</v>
          </cell>
          <cell r="J93">
            <v>1</v>
          </cell>
          <cell r="K93">
            <v>0.5</v>
          </cell>
          <cell r="L93">
            <v>0.5</v>
          </cell>
          <cell r="M93"/>
        </row>
        <row r="94">
          <cell r="A94" t="str">
            <v>3.1.29 Estrategia de fomento con enfoque diferencial étnico negro afrocolombiano para fortalecer los procesos desarrollados por los agentes, agrupaciones, colectivos, sabedores y organizaciones artísticas de las comunidades negras y afrocolombianas, concertada con la instancia de representación legal del Distrito Capital.</v>
          </cell>
          <cell r="B94">
            <v>9</v>
          </cell>
          <cell r="C94" t="str">
            <v>Negro Afrocolombiana</v>
          </cell>
          <cell r="D94" t="str">
            <v>IDARTES</v>
          </cell>
          <cell r="E94"/>
          <cell r="F94"/>
          <cell r="G94"/>
          <cell r="H94"/>
          <cell r="I94"/>
          <cell r="J94"/>
          <cell r="K94"/>
          <cell r="L94"/>
          <cell r="M94" t="str">
            <v>Sin meta 2024</v>
          </cell>
        </row>
        <row r="95">
          <cell r="A95" t="str">
            <v>3.1.30 Estrategia de visibilización con enfoque diferencial étnico negro afrocolombiano de las prácticas del arte, la cultura y el patrimonio inmaterial de las comunidades negras afrocolombianas de Bogotá, concertado con la instancia de representación legal en el Distrito Capital.</v>
          </cell>
          <cell r="B95">
            <v>10</v>
          </cell>
          <cell r="C95" t="str">
            <v>Negro Afrocolombiana</v>
          </cell>
          <cell r="D95" t="str">
            <v>SCRD</v>
          </cell>
          <cell r="E95">
            <v>0.25</v>
          </cell>
          <cell r="F95"/>
          <cell r="G95"/>
          <cell r="H95"/>
          <cell r="I95">
            <v>0</v>
          </cell>
          <cell r="J95">
            <v>0</v>
          </cell>
          <cell r="K95">
            <v>0</v>
          </cell>
          <cell r="L95">
            <v>0</v>
          </cell>
          <cell r="M95"/>
        </row>
        <row r="96">
          <cell r="A96" t="str">
            <v>3.1.31 Sala permanente con enfoque diferencial negro afrocolombiano para exposiciones sobre memoria,cultura, investigación, historia y artes de las comunidades negras afrocolombianas en la sede del museo de Bogotá, en concertación con la instancia de representación legal en Distrito Capital</v>
          </cell>
          <cell r="B96">
            <v>11</v>
          </cell>
          <cell r="C96" t="str">
            <v>Negro Afrocolombiana</v>
          </cell>
          <cell r="D96" t="str">
            <v>IDPC</v>
          </cell>
          <cell r="E96">
            <v>8.3299999999999999E-2</v>
          </cell>
          <cell r="F96"/>
          <cell r="G96"/>
          <cell r="H96"/>
          <cell r="I96">
            <v>8.33</v>
          </cell>
          <cell r="J96">
            <v>8.33</v>
          </cell>
          <cell r="K96">
            <v>100</v>
          </cell>
          <cell r="L96">
            <v>1</v>
          </cell>
          <cell r="M96"/>
        </row>
        <row r="97">
          <cell r="A97" t="str">
            <v>3.1.32 Estrategia para el fortalecimiento de juegos tradicionales de la comunidad negra afrocolombiana en el Distrito Capital, en torno a sus usos y costumbres, en concertación con la instancia de representación legal del Distrito Capital.</v>
          </cell>
          <cell r="B97">
            <v>12</v>
          </cell>
          <cell r="C97" t="str">
            <v>Negro Afrocolombiana</v>
          </cell>
          <cell r="D97" t="str">
            <v>IDRD</v>
          </cell>
          <cell r="E97">
            <v>3</v>
          </cell>
          <cell r="F97"/>
          <cell r="G97"/>
          <cell r="H97"/>
          <cell r="I97"/>
          <cell r="J97">
            <v>0</v>
          </cell>
          <cell r="K97">
            <v>0</v>
          </cell>
          <cell r="L97">
            <v>0</v>
          </cell>
          <cell r="M97"/>
        </row>
        <row r="98">
          <cell r="A98" t="str">
            <v>3.1.33 Estrategia de fortalecimiento con enfoque diferencial negro, afrocolombiano de la Muestra Audiovisual Afro de Bogotá que genere procesos de creación, apropiación y divulgación de obras audiovisuales y cinematográficas propias afrodescendientes, en concertación con el espacio de representación del Distrito Capital.</v>
          </cell>
          <cell r="B98">
            <v>13</v>
          </cell>
          <cell r="C98" t="str">
            <v>Negro Afrocolombiana</v>
          </cell>
          <cell r="D98" t="str">
            <v>IDARTES</v>
          </cell>
          <cell r="E98"/>
          <cell r="F98"/>
          <cell r="G98"/>
          <cell r="H98"/>
          <cell r="I98"/>
          <cell r="J98"/>
          <cell r="K98"/>
          <cell r="L98"/>
          <cell r="M98" t="str">
            <v>Sin meta 2024</v>
          </cell>
        </row>
        <row r="99">
          <cell r="A99" t="str">
            <v>3.1.34 Estrategia con enfoque diferencial negro, afrocolombiano para la realización de la Muestra Afro que genere procesos de creación, producción, apropiación y divulgación de obras audiovisuales y cinematográficos propios, en concertación con el espacio de representación del Distrito Capital.</v>
          </cell>
          <cell r="B99">
            <v>14</v>
          </cell>
          <cell r="C99" t="str">
            <v>Negro Afrocolombiana</v>
          </cell>
          <cell r="D99" t="str">
            <v>IDARTES</v>
          </cell>
          <cell r="E99"/>
          <cell r="F99"/>
          <cell r="G99"/>
          <cell r="H99"/>
          <cell r="I99"/>
          <cell r="J99"/>
          <cell r="K99"/>
          <cell r="L99"/>
          <cell r="M99" t="str">
            <v>Sin meta 2024</v>
          </cell>
        </row>
        <row r="100">
          <cell r="A100" t="str">
            <v>3.1.35 Mecanismos de fomento con enfoque diferencial étnico negro afrocolombiano para la salvaguardia,fortalecimiento, proteccion y difusión de manifestaciones del patrimonio cultural negro afrocolombiano asociadas a los rituales funerarios, celebraciones de las fiestas patronales y de espiritualidades de matriz africana en los territorios, en concertación con la instancia de representación en el Distrito Capital.</v>
          </cell>
          <cell r="B100">
            <v>15</v>
          </cell>
          <cell r="C100" t="str">
            <v>Negro Afrocolombiana</v>
          </cell>
          <cell r="D100" t="str">
            <v>IDPC</v>
          </cell>
          <cell r="E100">
            <v>1</v>
          </cell>
          <cell r="F100"/>
          <cell r="G100"/>
          <cell r="H100"/>
          <cell r="I100">
            <v>1</v>
          </cell>
          <cell r="J100">
            <v>1</v>
          </cell>
          <cell r="K100">
            <v>1</v>
          </cell>
          <cell r="L100">
            <v>1</v>
          </cell>
          <cell r="M100"/>
        </row>
        <row r="101">
          <cell r="A101" t="str">
            <v>3.1.36 Estrategia para el fortalecimiento de la oralitura negra afrocolombiana en la Oraloteca Distrital, con enfoque diferencial étnico negro afrocolombiano en comunicación con la instancia de representación legal en el Distrito Capital.</v>
          </cell>
          <cell r="B101">
            <v>16</v>
          </cell>
          <cell r="C101" t="str">
            <v>Negro Afrocolombiana</v>
          </cell>
          <cell r="D101" t="str">
            <v>SCRD</v>
          </cell>
          <cell r="E101"/>
          <cell r="F101"/>
          <cell r="G101"/>
          <cell r="H101"/>
          <cell r="I101"/>
          <cell r="J101"/>
          <cell r="K101"/>
          <cell r="L101"/>
          <cell r="M101" t="str">
            <v>Sin meta 2024</v>
          </cell>
        </row>
        <row r="102">
          <cell r="A102" t="str">
            <v>3.1.37 Estrategia de fomento para la investigación e intercambio artistico y cultural con otros países, en concertación e implementación con la instancia de representación legal en el Distrito Capital.</v>
          </cell>
          <cell r="B102">
            <v>17</v>
          </cell>
          <cell r="C102" t="str">
            <v>Negro Afrocolombiana</v>
          </cell>
          <cell r="D102" t="str">
            <v>IDARTES</v>
          </cell>
          <cell r="E102"/>
          <cell r="F102"/>
          <cell r="G102"/>
          <cell r="H102"/>
          <cell r="I102"/>
          <cell r="J102"/>
          <cell r="K102"/>
          <cell r="L102"/>
          <cell r="M102" t="str">
            <v>Sin meta 2024</v>
          </cell>
        </row>
        <row r="103">
          <cell r="A103" t="str">
            <v>3.1.38 Caracterización de la infraestructura actual y de nuevas necesidades de infraestructura para la circulación y promoción de las expresiones culturales del pueblo negro afrocolombiano, en concertación con la instancia de representación legal en el Distrito Capital.</v>
          </cell>
          <cell r="B103">
            <v>18</v>
          </cell>
          <cell r="C103" t="str">
            <v>Negro Afrocolombiana</v>
          </cell>
          <cell r="D103" t="str">
            <v>SCRD</v>
          </cell>
          <cell r="E103">
            <v>0.25</v>
          </cell>
          <cell r="F103"/>
          <cell r="G103"/>
          <cell r="H103"/>
          <cell r="I103">
            <v>0.03</v>
          </cell>
          <cell r="J103">
            <v>0.12</v>
          </cell>
          <cell r="K103">
            <v>0.48</v>
          </cell>
          <cell r="L103">
            <v>0.48</v>
          </cell>
          <cell r="M103"/>
        </row>
        <row r="104">
          <cell r="A104" t="str">
            <v>3.1.39 Orquesta filarmonica juvenil constituida y conformada por musicos pertenecientes a la comunidad negra afrocolombiana con el tamaño que indique un estudio previo y teniendo en cuenta la disponibilidad de recursos presupuestales con los que cuente la OFB para la difusión de la musica clasica y musica negra afrocolombiana, en concertación con la instancia legal de representacion en el Distrito Capital.</v>
          </cell>
          <cell r="B104">
            <v>19</v>
          </cell>
          <cell r="C104" t="str">
            <v>Negro Afrocolombiana</v>
          </cell>
          <cell r="D104" t="str">
            <v>OFB</v>
          </cell>
          <cell r="E104"/>
          <cell r="F104"/>
          <cell r="G104"/>
          <cell r="H104"/>
          <cell r="I104"/>
          <cell r="J104"/>
          <cell r="K104"/>
          <cell r="L104"/>
          <cell r="M104" t="str">
            <v>Sin meta 2024</v>
          </cell>
        </row>
        <row r="105">
          <cell r="A105" t="str">
            <v>5.1.4. Procesos en prácticas artísticas fomentadas a la comunidad palenquera residente en Bogotá.</v>
          </cell>
          <cell r="B105">
            <v>20</v>
          </cell>
          <cell r="C105" t="str">
            <v>Negro Afrocolombiana</v>
          </cell>
          <cell r="D105" t="str">
            <v>IDARTES</v>
          </cell>
          <cell r="E105"/>
          <cell r="F105"/>
          <cell r="G105"/>
          <cell r="H105"/>
          <cell r="I105"/>
          <cell r="J105"/>
          <cell r="K105"/>
          <cell r="L105"/>
          <cell r="M105" t="str">
            <v>Sin meta 2024</v>
          </cell>
        </row>
        <row r="106">
          <cell r="A106" t="str">
            <v>5.1.5. Estrategia de fortalecimiento de las expresiones artísticas o culturales del pueblo palenquero, concertado con el Kuagro Mona Ri Palenge</v>
          </cell>
          <cell r="B106">
            <v>21</v>
          </cell>
          <cell r="C106" t="str">
            <v>Negro Afrocolombiana</v>
          </cell>
          <cell r="D106" t="str">
            <v>SCRD</v>
          </cell>
          <cell r="E106">
            <v>0.25</v>
          </cell>
          <cell r="F106"/>
          <cell r="G106"/>
          <cell r="H106"/>
          <cell r="I106"/>
          <cell r="J106">
            <v>0</v>
          </cell>
          <cell r="K106">
            <v>0</v>
          </cell>
          <cell r="L106">
            <v>0</v>
          </cell>
          <cell r="M106"/>
        </row>
        <row r="107">
          <cell r="A107" t="str">
            <v>5.1.6. Estrategia de fomento para el fortalecimiento de las expresiones artisiticas y las manifestaciones culturales del pueblo Palenquero.</v>
          </cell>
          <cell r="B107">
            <v>22</v>
          </cell>
          <cell r="C107" t="str">
            <v>Negro Afrocolombiana</v>
          </cell>
          <cell r="D107" t="str">
            <v>FUGA</v>
          </cell>
          <cell r="E107"/>
          <cell r="F107"/>
          <cell r="G107"/>
          <cell r="H107"/>
          <cell r="I107"/>
          <cell r="J107"/>
          <cell r="K107"/>
          <cell r="L107"/>
          <cell r="M107" t="str">
            <v>Sin meta 2024</v>
          </cell>
        </row>
        <row r="108">
          <cell r="A108" t="str">
            <v>5.1.7. Concierto anual Palenquero, concertado y realizado con la organización representativa del pueblo palenquero (Kuagro Moná ri Palenge).</v>
          </cell>
          <cell r="B108">
            <v>23</v>
          </cell>
          <cell r="C108" t="str">
            <v>Negro Afrocolombiana</v>
          </cell>
          <cell r="D108" t="str">
            <v>OFB</v>
          </cell>
          <cell r="E108">
            <v>1</v>
          </cell>
          <cell r="F108"/>
          <cell r="G108"/>
          <cell r="H108"/>
          <cell r="I108">
            <v>1</v>
          </cell>
          <cell r="J108">
            <v>1</v>
          </cell>
          <cell r="K108">
            <v>1</v>
          </cell>
          <cell r="L108">
            <v>1</v>
          </cell>
          <cell r="M108"/>
        </row>
        <row r="109">
          <cell r="A109" t="str">
            <v>5.1.8. Proceso de formación en practica artistica palenquera, digirida a beneficiarios de los diferentes grupos etarios o ciclos vitales. .</v>
          </cell>
          <cell r="B109">
            <v>24</v>
          </cell>
          <cell r="C109" t="str">
            <v>Negro Afrocolombiana</v>
          </cell>
          <cell r="D109" t="str">
            <v>IDARTES</v>
          </cell>
          <cell r="E109"/>
          <cell r="F109"/>
          <cell r="G109"/>
          <cell r="H109"/>
          <cell r="I109"/>
          <cell r="J109"/>
          <cell r="K109"/>
          <cell r="L109"/>
          <cell r="M109" t="str">
            <v>Sin meta 2024</v>
          </cell>
        </row>
        <row r="110">
          <cell r="A110" t="str">
            <v>5.1.9. Proceso de salvaguardia de manifestaciones del patrimonio cultural inmaterial del pueblo palenquero en Bogota, haciendo especial énfasis en las manifestaciones que integran el Espacio Cultural del Palenque de San Basilio (lengua palenquera, tradición oral, ritualidad de la muerte, organización social, medicina tradicional y musicalidad) declarado por la Unesco como Obra Maestra del Patrimonio Oral e inmaterial de la Humanidad.</v>
          </cell>
          <cell r="B110">
            <v>25</v>
          </cell>
          <cell r="C110" t="str">
            <v>Negro Afrocolombiana</v>
          </cell>
          <cell r="D110" t="str">
            <v>IDPC</v>
          </cell>
          <cell r="E110">
            <v>1</v>
          </cell>
          <cell r="F110"/>
          <cell r="G110"/>
          <cell r="H110"/>
          <cell r="I110"/>
          <cell r="J110">
            <v>0</v>
          </cell>
          <cell r="K110">
            <v>0</v>
          </cell>
          <cell r="L110">
            <v>0</v>
          </cell>
          <cell r="M110"/>
        </row>
        <row r="111">
          <cell r="A111" t="str">
            <v>5.1.10.Estrategia de visibilización de las prácticas culturales de la comunidad palenquera de Bogotá, concertado con el Kuagro Mona Ri Palenge</v>
          </cell>
          <cell r="B111">
            <v>26</v>
          </cell>
          <cell r="C111" t="str">
            <v>Negro Afrocolombiana</v>
          </cell>
          <cell r="D111" t="str">
            <v>SCRD</v>
          </cell>
          <cell r="E111">
            <v>0.25</v>
          </cell>
          <cell r="F111"/>
          <cell r="G111"/>
          <cell r="H111"/>
          <cell r="I111"/>
          <cell r="J111">
            <v>0</v>
          </cell>
          <cell r="K111">
            <v>0</v>
          </cell>
          <cell r="L111">
            <v>0</v>
          </cell>
          <cell r="M111"/>
        </row>
        <row r="112">
          <cell r="A112" t="str">
            <v>5.1.11.Procesos de formación y/o participación en mercados y/o ferias de emprendimientos para el fortalecimiento de la economía cultural y creativa de la comunidad Palenquera en las localidades del Centro de Bogotá.</v>
          </cell>
          <cell r="B112">
            <v>27</v>
          </cell>
          <cell r="C112" t="str">
            <v>Negro Afrocolombiana</v>
          </cell>
          <cell r="D112" t="str">
            <v>FUGA</v>
          </cell>
          <cell r="E112">
            <v>5</v>
          </cell>
          <cell r="F112"/>
          <cell r="G112"/>
          <cell r="H112"/>
          <cell r="I112"/>
          <cell r="J112">
            <v>0</v>
          </cell>
          <cell r="K112">
            <v>0</v>
          </cell>
          <cell r="L112">
            <v>0</v>
          </cell>
          <cell r="M112"/>
        </row>
        <row r="113">
          <cell r="A113" t="str">
            <v>5.1.12. Estrategia para el fortalecimiento recreativo y/o deportivo del pueblo palenquero en el Distrito Capital en torno a sus usos y costumbres.</v>
          </cell>
          <cell r="B113">
            <v>28</v>
          </cell>
          <cell r="C113" t="str">
            <v>Negro Afrocolombiana</v>
          </cell>
          <cell r="D113" t="str">
            <v>IDRD</v>
          </cell>
          <cell r="E113">
            <v>3</v>
          </cell>
          <cell r="F113"/>
          <cell r="G113"/>
          <cell r="H113"/>
          <cell r="I113">
            <v>3</v>
          </cell>
          <cell r="J113">
            <v>3</v>
          </cell>
          <cell r="K113">
            <v>1</v>
          </cell>
          <cell r="L113">
            <v>1</v>
          </cell>
          <cell r="M113"/>
        </row>
        <row r="114">
          <cell r="A114" t="str">
            <v>5.1.13. Prestamo de parques o escenarios a partir de solicitudes que recibe el IDRD (Instituto disrital de recreación y deporte) por parte del pueblo palenquero concertado por el Kuagro Mona Ri Palenge</v>
          </cell>
          <cell r="B114">
            <v>29</v>
          </cell>
          <cell r="C114" t="str">
            <v>Negro Afrocolombiana</v>
          </cell>
          <cell r="D114" t="str">
            <v>IDRD</v>
          </cell>
          <cell r="E114">
            <v>1</v>
          </cell>
          <cell r="F114"/>
          <cell r="G114"/>
          <cell r="H114"/>
          <cell r="I114">
            <v>100</v>
          </cell>
          <cell r="J114">
            <v>100</v>
          </cell>
          <cell r="K114">
            <v>100</v>
          </cell>
          <cell r="L114">
            <v>1</v>
          </cell>
          <cell r="M114"/>
        </row>
        <row r="115">
          <cell r="A115" t="str">
            <v>5.1.14. Mecanismos de fomento orientados a fortalecer los procesos de investigación Salvaguardia, Activación o divulgación del patrimonio cultural del Pueblo palenquera en Bogotá</v>
          </cell>
          <cell r="B115">
            <v>30</v>
          </cell>
          <cell r="C115" t="str">
            <v>Negro Afrocolombiana</v>
          </cell>
          <cell r="D115" t="str">
            <v>IDPC</v>
          </cell>
          <cell r="E115">
            <v>1</v>
          </cell>
          <cell r="F115"/>
          <cell r="G115"/>
          <cell r="H115"/>
          <cell r="I115"/>
          <cell r="J115">
            <v>0</v>
          </cell>
          <cell r="K115">
            <v>0</v>
          </cell>
          <cell r="L115">
            <v>0</v>
          </cell>
          <cell r="M115"/>
        </row>
        <row r="116">
          <cell r="A116" t="str">
            <v>5.1.15. Ingreso prioritario de las niñas, niños y adolescentes del Pueblo Palenquero a los procesos de formación impartidos por la OFB, en los Centros Filarmónicos Escolares y Locales.</v>
          </cell>
          <cell r="B116">
            <v>31</v>
          </cell>
          <cell r="C116" t="str">
            <v>Negro Afrocolombiana</v>
          </cell>
          <cell r="D116" t="str">
            <v>OFB</v>
          </cell>
          <cell r="E116">
            <v>30</v>
          </cell>
          <cell r="F116"/>
          <cell r="G116"/>
          <cell r="H116"/>
          <cell r="I116">
            <v>88</v>
          </cell>
          <cell r="J116">
            <v>88</v>
          </cell>
          <cell r="K116">
            <v>2.9333333330000002</v>
          </cell>
          <cell r="L116">
            <v>1</v>
          </cell>
          <cell r="M116"/>
        </row>
        <row r="117">
          <cell r="A117" t="str">
            <v>5.1.17 Acciones conmemorativas, de activación y divulgación, del patrimonio cultural palenquero en la plaza Benkos Biohó formalizada mediante la resolución 016 de 2015 en concertación y participación de la comunidad palenquera a través de su instancia de representación legal, Kuagro Mona ri palenque Andi Bakatá.</v>
          </cell>
          <cell r="B117">
            <v>32</v>
          </cell>
          <cell r="C117" t="str">
            <v>Negro Afrocolombiana</v>
          </cell>
          <cell r="D117" t="str">
            <v>IDPC</v>
          </cell>
          <cell r="E117">
            <v>1</v>
          </cell>
          <cell r="F117"/>
          <cell r="G117"/>
          <cell r="H117"/>
          <cell r="I117"/>
          <cell r="J117">
            <v>0</v>
          </cell>
          <cell r="K117">
            <v>0</v>
          </cell>
          <cell r="L117">
            <v>0</v>
          </cell>
          <cell r="M117"/>
        </row>
        <row r="118">
          <cell r="A118" t="str">
            <v>PIAA RAIZAL</v>
          </cell>
          <cell r="B118">
            <v>17</v>
          </cell>
          <cell r="C118"/>
          <cell r="D118"/>
          <cell r="E118">
            <v>15</v>
          </cell>
          <cell r="F118"/>
          <cell r="G118"/>
          <cell r="H118"/>
          <cell r="I118"/>
          <cell r="J118"/>
          <cell r="K118"/>
          <cell r="L118">
            <v>0.34166666670000001</v>
          </cell>
          <cell r="M118"/>
        </row>
        <row r="119">
          <cell r="A119" t="str">
            <v>1.1.00 Desarrollar estrategias de comunicación que visibilicen la cultura Raizal, sus prácticas culturales y productos artísticos</v>
          </cell>
          <cell r="B119">
            <v>1</v>
          </cell>
          <cell r="C119" t="str">
            <v>Raizal</v>
          </cell>
          <cell r="D119" t="str">
            <v>CANAL CAPITAL</v>
          </cell>
          <cell r="E119">
            <v>1</v>
          </cell>
          <cell r="F119"/>
          <cell r="G119">
            <v>1</v>
          </cell>
          <cell r="H119"/>
          <cell r="I119"/>
          <cell r="J119">
            <v>1</v>
          </cell>
          <cell r="K119">
            <v>1</v>
          </cell>
          <cell r="L119">
            <v>1</v>
          </cell>
          <cell r="M119"/>
        </row>
        <row r="120">
          <cell r="A120" t="str">
            <v>2.1.00 En el marco de la programación artística y cultural realizada en cada vigencia por la Fundación Gilberto Álzate Avendaño, se realizarán programas artísticos y culturales enfocados a grupos étnicos del centro. Este apoyo en particular se concentra en poner a disposición de la comunidad los espacios artísticos de la FUGA y su capacidad logística y de producción.</v>
          </cell>
          <cell r="B120">
            <v>2</v>
          </cell>
          <cell r="C120" t="str">
            <v>Raizal</v>
          </cell>
          <cell r="D120" t="str">
            <v>FUGA</v>
          </cell>
          <cell r="E120">
            <v>1</v>
          </cell>
          <cell r="F120"/>
          <cell r="G120">
            <v>0</v>
          </cell>
          <cell r="H120"/>
          <cell r="I120"/>
          <cell r="J120">
            <v>0</v>
          </cell>
          <cell r="K120">
            <v>0</v>
          </cell>
          <cell r="L120">
            <v>0</v>
          </cell>
          <cell r="M120"/>
        </row>
        <row r="121">
          <cell r="A121" t="str">
            <v>3.1.00 Otorgar estímulos específicos artísticos y culturales a la comunidad Raizal en el marco del programa de estímulos de la FUGA</v>
          </cell>
          <cell r="B121">
            <v>3</v>
          </cell>
          <cell r="C121" t="str">
            <v>Raizal</v>
          </cell>
          <cell r="D121" t="str">
            <v>FUGA</v>
          </cell>
          <cell r="E121">
            <v>1</v>
          </cell>
          <cell r="F121"/>
          <cell r="G121">
            <v>0</v>
          </cell>
          <cell r="H121"/>
          <cell r="I121"/>
          <cell r="J121">
            <v>0</v>
          </cell>
          <cell r="K121">
            <v>0</v>
          </cell>
          <cell r="L121">
            <v>0</v>
          </cell>
          <cell r="M121"/>
        </row>
        <row r="122">
          <cell r="A122" t="str">
            <v>4.1.00 Desarrollar una herramienta tecnológica que facilite la circulación y consumo de los bienes, contenidos y servicios ofertados por los actores culturales y creativos del centro, con la creación de un espacio específico en la plataforma para la circulación de los productos artísticos y culturales de los grupos étnicos, poblacionales y sociales.</v>
          </cell>
          <cell r="B122">
            <v>4</v>
          </cell>
          <cell r="C122" t="str">
            <v>Raizal</v>
          </cell>
          <cell r="D122" t="str">
            <v>FUGA</v>
          </cell>
          <cell r="E122">
            <v>1</v>
          </cell>
          <cell r="F122"/>
          <cell r="G122">
            <v>0</v>
          </cell>
          <cell r="H122"/>
          <cell r="I122"/>
          <cell r="J122">
            <v>0</v>
          </cell>
          <cell r="K122">
            <v>0</v>
          </cell>
          <cell r="L122">
            <v>0</v>
          </cell>
          <cell r="M122"/>
        </row>
        <row r="123">
          <cell r="A123" t="str">
            <v>5.1.00 Implementar y fortalecer proceso de formación en práctica artística integral en el marco de laboratorio Converge que beneficien a la población raizal durante el cuatrienio y que se realice de manera previa a la Semana Raizal</v>
          </cell>
          <cell r="B123">
            <v>5</v>
          </cell>
          <cell r="C123" t="str">
            <v>Raizal</v>
          </cell>
          <cell r="D123" t="str">
            <v>Idartes</v>
          </cell>
          <cell r="E123">
            <v>1</v>
          </cell>
          <cell r="F123">
            <v>0.1</v>
          </cell>
          <cell r="G123">
            <v>0.05</v>
          </cell>
          <cell r="H123"/>
          <cell r="I123"/>
          <cell r="J123">
            <v>0.15</v>
          </cell>
          <cell r="K123">
            <v>0.15</v>
          </cell>
          <cell r="L123">
            <v>0.15</v>
          </cell>
          <cell r="M123"/>
        </row>
        <row r="124">
          <cell r="A124" t="str">
            <v>6.1.00 Realizar el préstamo de escenario adecuado y acorde al aforo de evento a realizar en el marco de la Semana Raizal incluyendo el equipo técnico encargado de su manejo, siempre y cuando se realice la solicitud con tiempo suficiente (mínimo 6 meses antes de realizar el evento) y se encuentre disponible el escenario en las fechas y horarios requeridos.</v>
          </cell>
          <cell r="B124">
            <v>6</v>
          </cell>
          <cell r="C124" t="str">
            <v>Raizal</v>
          </cell>
          <cell r="D124" t="str">
            <v>Idartes</v>
          </cell>
          <cell r="E124">
            <v>1</v>
          </cell>
          <cell r="F124"/>
          <cell r="G124">
            <v>0.5</v>
          </cell>
          <cell r="H124"/>
          <cell r="I124"/>
          <cell r="J124">
            <v>0.5</v>
          </cell>
          <cell r="K124">
            <v>0.5</v>
          </cell>
          <cell r="L124">
            <v>0.5</v>
          </cell>
          <cell r="M124"/>
        </row>
        <row r="125">
          <cell r="A125" t="str">
            <v>7.1.00 Fomentar las iniciativas - procesos artísticos asociados a la dimensión de creación y formación artística que circularan en la Semana Raizal en articulación con la única figura organizativa reconocida a nivel distrital</v>
          </cell>
          <cell r="B125">
            <v>7</v>
          </cell>
          <cell r="C125" t="str">
            <v>Raizal</v>
          </cell>
          <cell r="D125" t="str">
            <v>Idartes</v>
          </cell>
          <cell r="E125">
            <v>2</v>
          </cell>
          <cell r="F125">
            <v>0.1</v>
          </cell>
          <cell r="G125">
            <v>0.05</v>
          </cell>
          <cell r="H125"/>
          <cell r="I125"/>
          <cell r="J125">
            <v>0.15</v>
          </cell>
          <cell r="K125">
            <v>7.4999999999999997E-2</v>
          </cell>
          <cell r="L125">
            <v>7.4999999999999997E-2</v>
          </cell>
          <cell r="M125"/>
        </row>
        <row r="126">
          <cell r="A126" t="str">
            <v>8.1.00 Desarrollar cuatro (4) conversatorios o espacios de diálogo intercultural durante el cuatrienio donde artistas, intelectuales y sabedores de la población raizal presenten su punto de vista en torno a los prejuicios raciales, racismos, barreras y actitudes que prevalecen en la vida cotidiana en la ciudad y que evitan que se fomente la integración y convivencia entre culturas.</v>
          </cell>
          <cell r="B126">
            <v>8</v>
          </cell>
          <cell r="C126" t="str">
            <v>Raizal</v>
          </cell>
          <cell r="D126" t="str">
            <v>Idartes</v>
          </cell>
          <cell r="E126">
            <v>1</v>
          </cell>
          <cell r="F126">
            <v>0.1</v>
          </cell>
          <cell r="G126">
            <v>0.05</v>
          </cell>
          <cell r="H126"/>
          <cell r="I126"/>
          <cell r="J126">
            <v>0.15</v>
          </cell>
          <cell r="K126">
            <v>0.15</v>
          </cell>
          <cell r="L126">
            <v>0.15</v>
          </cell>
          <cell r="M126"/>
        </row>
        <row r="127">
          <cell r="A127" t="str">
            <v>9.1.00 Realizar dos conversatorios sobre patrimonio cultural raizal</v>
          </cell>
          <cell r="B127">
            <v>9</v>
          </cell>
          <cell r="C127" t="str">
            <v>Raizal</v>
          </cell>
          <cell r="D127" t="str">
            <v>IDPC</v>
          </cell>
          <cell r="E127"/>
          <cell r="F127"/>
          <cell r="G127"/>
          <cell r="H127"/>
          <cell r="I127"/>
          <cell r="J127"/>
          <cell r="K127"/>
          <cell r="L127"/>
          <cell r="M127" t="str">
            <v>Sin meta 2024</v>
          </cell>
        </row>
        <row r="128">
          <cell r="A128" t="str">
            <v>10.1.00 Establecer estímulos para las comunidades raizales en el marco de la beca de grupos étnicos</v>
          </cell>
          <cell r="B128">
            <v>10</v>
          </cell>
          <cell r="C128" t="str">
            <v>Raizal</v>
          </cell>
          <cell r="D128" t="str">
            <v>IDPC</v>
          </cell>
          <cell r="E128">
            <v>1</v>
          </cell>
          <cell r="F128"/>
          <cell r="G128">
            <v>1</v>
          </cell>
          <cell r="H128"/>
          <cell r="I128"/>
          <cell r="J128">
            <v>1</v>
          </cell>
          <cell r="K128">
            <v>1</v>
          </cell>
          <cell r="L128">
            <v>1</v>
          </cell>
          <cell r="M128"/>
        </row>
        <row r="129">
          <cell r="A129" t="str">
            <v>11.1.00 Teniendo en cuenta la contrapropuesta establecida por el IDPC se propone como producto 20 cupos del diplomado de Patrimonio Cultural.</v>
          </cell>
          <cell r="B129">
            <v>11</v>
          </cell>
          <cell r="C129" t="str">
            <v>Raizal</v>
          </cell>
          <cell r="D129" t="str">
            <v>IDPC</v>
          </cell>
          <cell r="E129">
            <v>5</v>
          </cell>
          <cell r="F129"/>
          <cell r="G129">
            <v>0</v>
          </cell>
          <cell r="H129"/>
          <cell r="I129"/>
          <cell r="J129">
            <v>0</v>
          </cell>
          <cell r="K129">
            <v>0</v>
          </cell>
          <cell r="L129">
            <v>0</v>
          </cell>
          <cell r="M129"/>
        </row>
        <row r="130">
          <cell r="A130" t="str">
            <v>12.1.00 Desarrollar acciones de pervivencia cultural en la perspectiva de la identificación de manifestaciones de PCI</v>
          </cell>
          <cell r="B130">
            <v>12</v>
          </cell>
          <cell r="C130" t="str">
            <v>Raizal</v>
          </cell>
          <cell r="D130" t="str">
            <v>IDPC</v>
          </cell>
          <cell r="E130"/>
          <cell r="F130"/>
          <cell r="G130"/>
          <cell r="H130"/>
          <cell r="I130"/>
          <cell r="J130"/>
          <cell r="K130"/>
          <cell r="L130"/>
          <cell r="M130" t="str">
            <v>Sin meta 2024</v>
          </cell>
        </row>
        <row r="131">
          <cell r="A131" t="str">
            <v>13.1.00 Desarrollar acciones recreativas comunitarias que integren herramientas para la apropiación de los valores ciudadanos.</v>
          </cell>
          <cell r="B131">
            <v>13</v>
          </cell>
          <cell r="C131" t="str">
            <v>Raizal</v>
          </cell>
          <cell r="D131" t="str">
            <v>IDRD</v>
          </cell>
          <cell r="E131">
            <v>6</v>
          </cell>
          <cell r="F131"/>
          <cell r="G131">
            <v>6</v>
          </cell>
          <cell r="H131"/>
          <cell r="I131"/>
          <cell r="J131">
            <v>6</v>
          </cell>
          <cell r="K131">
            <v>1</v>
          </cell>
          <cell r="L131">
            <v>1</v>
          </cell>
          <cell r="M131"/>
        </row>
        <row r="132">
          <cell r="A132" t="str">
            <v>14.1.00 Desarrollar actividades deportivas comunitarias que integren herramientas para la apropiación de los valores ciudadanos</v>
          </cell>
          <cell r="B132">
            <v>14</v>
          </cell>
          <cell r="C132" t="str">
            <v>Raizal</v>
          </cell>
          <cell r="D132" t="str">
            <v>IDRD</v>
          </cell>
          <cell r="E132">
            <v>1</v>
          </cell>
          <cell r="F132"/>
          <cell r="G132">
            <v>1</v>
          </cell>
          <cell r="H132"/>
          <cell r="I132"/>
          <cell r="J132">
            <v>1</v>
          </cell>
          <cell r="K132">
            <v>1</v>
          </cell>
          <cell r="L132">
            <v>1</v>
          </cell>
          <cell r="M132"/>
        </row>
        <row r="133">
          <cell r="A133" t="str">
            <v>15.1.00 Se realizaran dos (2) conciertos cada año, con las agrupaciones que designe la OFB, precisando que sí es de interés de las Organizaciones representativas de la Comunidad Raizal, se incluirán temas musicales propios de la cultura raizal, para lo cual se adelantará un proceso de coordinación de los aspectos logísticos y artísticos con una anterioridad de cuatro (4) meses,</v>
          </cell>
          <cell r="B133">
            <v>15</v>
          </cell>
          <cell r="C133" t="str">
            <v>Raizal</v>
          </cell>
          <cell r="D133" t="str">
            <v>OFB</v>
          </cell>
          <cell r="E133">
            <v>2</v>
          </cell>
          <cell r="F133"/>
          <cell r="G133">
            <v>0</v>
          </cell>
          <cell r="H133"/>
          <cell r="I133"/>
          <cell r="J133">
            <v>0</v>
          </cell>
          <cell r="K133">
            <v>0</v>
          </cell>
          <cell r="L133">
            <v>0</v>
          </cell>
          <cell r="M133"/>
        </row>
        <row r="134">
          <cell r="A134" t="str">
            <v>16.1.00 Vinculación de niñas, niños y adolescentes raizales, a los Centros Filarmónicos establecidos por la OFB en 18 localidades de la ciudad.</v>
          </cell>
          <cell r="B134">
            <v>16</v>
          </cell>
          <cell r="C134" t="str">
            <v>Raizal</v>
          </cell>
          <cell r="D134" t="str">
            <v>OFB</v>
          </cell>
          <cell r="E134">
            <v>25</v>
          </cell>
          <cell r="F134"/>
          <cell r="G134">
            <v>0</v>
          </cell>
          <cell r="H134"/>
          <cell r="I134"/>
          <cell r="J134">
            <v>0</v>
          </cell>
          <cell r="K134">
            <v>0</v>
          </cell>
          <cell r="L134">
            <v>0</v>
          </cell>
          <cell r="M134"/>
        </row>
        <row r="135">
          <cell r="A135" t="str">
            <v>17.1.00 Apoyar técnica y financieramente la conmemoración de la Semana Raizal</v>
          </cell>
          <cell r="B135">
            <v>17</v>
          </cell>
          <cell r="C135" t="str">
            <v>Raizal</v>
          </cell>
          <cell r="D135" t="str">
            <v>SCRD</v>
          </cell>
          <cell r="E135">
            <v>1</v>
          </cell>
          <cell r="F135"/>
          <cell r="G135">
            <v>0.25</v>
          </cell>
          <cell r="H135"/>
          <cell r="I135"/>
          <cell r="J135">
            <v>0.25</v>
          </cell>
          <cell r="K135">
            <v>0.25</v>
          </cell>
          <cell r="L135">
            <v>0.25</v>
          </cell>
          <cell r="M135"/>
        </row>
        <row r="136">
          <cell r="A136" t="str">
            <v>Política Pública del Pueblo Raizal en Bogotá</v>
          </cell>
          <cell r="B136">
            <v>16</v>
          </cell>
          <cell r="C136"/>
          <cell r="D136"/>
          <cell r="E136">
            <v>11</v>
          </cell>
          <cell r="F136"/>
          <cell r="G136"/>
          <cell r="H136"/>
          <cell r="I136"/>
          <cell r="J136"/>
          <cell r="K136"/>
          <cell r="L136">
            <v>0.72727272730000003</v>
          </cell>
          <cell r="M136"/>
        </row>
        <row r="137">
          <cell r="A137" t="str">
            <v>1.1.13. Acciones de promoción y fortalecimiento de prácticas artísticas y/o culturales para la difusión y visibilización del pueblo Raizal, concertado con la instancia de representación Raizal de Bogotá o que haga sus veces.</v>
          </cell>
          <cell r="B137">
            <v>1</v>
          </cell>
          <cell r="C137" t="str">
            <v>Raizal</v>
          </cell>
          <cell r="D137" t="str">
            <v>SCRD</v>
          </cell>
          <cell r="E137">
            <v>0.25</v>
          </cell>
          <cell r="F137"/>
          <cell r="G137"/>
          <cell r="H137"/>
          <cell r="I137">
            <v>1</v>
          </cell>
          <cell r="J137">
            <v>1</v>
          </cell>
          <cell r="K137">
            <v>4</v>
          </cell>
          <cell r="L137">
            <v>1</v>
          </cell>
          <cell r="M137"/>
        </row>
        <row r="138">
          <cell r="A138" t="str">
            <v>5.1.12. Procesos artisticos fomentados en la dimensión de la creación artística para la comunidad raizal residentes en Bogotá</v>
          </cell>
          <cell r="B138">
            <v>2</v>
          </cell>
          <cell r="C138" t="str">
            <v>Raizal</v>
          </cell>
          <cell r="D138" t="str">
            <v>Idartes</v>
          </cell>
          <cell r="E138"/>
          <cell r="F138"/>
          <cell r="G138"/>
          <cell r="H138"/>
          <cell r="I138"/>
          <cell r="J138"/>
          <cell r="K138"/>
          <cell r="L138"/>
          <cell r="M138" t="str">
            <v>Sin meta 2024</v>
          </cell>
        </row>
        <row r="139">
          <cell r="A139" t="str">
            <v>5.1.13. Estrategia de visibilización de las prácticas del arte, la cultura y el patrimonio inmaterial del pueblo Raizal de Bogotá, concertado con la instancia distrital del pueblo Raizal.</v>
          </cell>
          <cell r="B139">
            <v>3</v>
          </cell>
          <cell r="C139" t="str">
            <v>Raizal</v>
          </cell>
          <cell r="D139" t="str">
            <v>SCRD</v>
          </cell>
          <cell r="E139">
            <v>0.25</v>
          </cell>
          <cell r="F139"/>
          <cell r="G139"/>
          <cell r="H139"/>
          <cell r="I139">
            <v>0</v>
          </cell>
          <cell r="J139">
            <v>0</v>
          </cell>
          <cell r="K139">
            <v>0</v>
          </cell>
          <cell r="L139">
            <v>0</v>
          </cell>
          <cell r="M139"/>
        </row>
        <row r="140">
          <cell r="A140" t="str">
            <v>5.1.14. Préstamo de parques y/o escenarios concertados a partir de las solicitudes que recibe el IDRD por el pueblo Raizal en el uso del tiempo libre</v>
          </cell>
          <cell r="B140">
            <v>4</v>
          </cell>
          <cell r="C140" t="str">
            <v>Raizal</v>
          </cell>
          <cell r="D140" t="str">
            <v>IDRD</v>
          </cell>
          <cell r="E140">
            <v>1</v>
          </cell>
          <cell r="F140"/>
          <cell r="G140"/>
          <cell r="H140"/>
          <cell r="I140">
            <v>100</v>
          </cell>
          <cell r="J140">
            <v>100</v>
          </cell>
          <cell r="K140">
            <v>100</v>
          </cell>
          <cell r="L140">
            <v>1</v>
          </cell>
          <cell r="M140"/>
        </row>
        <row r="141">
          <cell r="A141" t="str">
            <v>5.1.15. Préstamos de escenarios y su respectivo equipo técnico para la realización de evento artístico informado a través de formato solicitud de uso temporal de Equipamientos Culturales</v>
          </cell>
          <cell r="B141">
            <v>5</v>
          </cell>
          <cell r="C141" t="str">
            <v>Raizal</v>
          </cell>
          <cell r="D141" t="str">
            <v>Idartes</v>
          </cell>
          <cell r="E141"/>
          <cell r="F141"/>
          <cell r="G141"/>
          <cell r="H141"/>
          <cell r="I141"/>
          <cell r="J141"/>
          <cell r="K141"/>
          <cell r="L141"/>
          <cell r="M141" t="str">
            <v>Sin meta 2024</v>
          </cell>
        </row>
        <row r="142">
          <cell r="A142" t="str">
            <v>5.1.16. Actividades para el fortalecimiento recreativo o deportivo del Pueblo Raizal reconocidO en el Distrito Capital, concertados de acuerdo a la misionalidad del IDRD y en torno a sus usos y costumbres de este grupo étnico.</v>
          </cell>
          <cell r="B142">
            <v>6</v>
          </cell>
          <cell r="C142" t="str">
            <v>Raizal</v>
          </cell>
          <cell r="D142" t="str">
            <v>IDRD</v>
          </cell>
          <cell r="E142">
            <v>3</v>
          </cell>
          <cell r="F142"/>
          <cell r="G142"/>
          <cell r="H142"/>
          <cell r="I142">
            <v>3</v>
          </cell>
          <cell r="J142">
            <v>3</v>
          </cell>
          <cell r="K142">
            <v>1</v>
          </cell>
          <cell r="L142">
            <v>1</v>
          </cell>
          <cell r="M142"/>
        </row>
        <row r="143">
          <cell r="A143" t="str">
            <v>5.1.17. Anualmente apoyar técnica y financieramente la conmemoración de la Semana Raizal en Bogotá.</v>
          </cell>
          <cell r="B143">
            <v>7</v>
          </cell>
          <cell r="C143" t="str">
            <v>Raizal</v>
          </cell>
          <cell r="D143" t="str">
            <v>SCRD</v>
          </cell>
          <cell r="E143">
            <v>1</v>
          </cell>
          <cell r="F143"/>
          <cell r="G143"/>
          <cell r="H143"/>
          <cell r="I143">
            <v>1</v>
          </cell>
          <cell r="J143">
            <v>1</v>
          </cell>
          <cell r="K143">
            <v>1</v>
          </cell>
          <cell r="L143">
            <v>1</v>
          </cell>
          <cell r="M143"/>
        </row>
        <row r="144">
          <cell r="A144" t="str">
            <v>5.1.18. Conversatorio o espacio de diálogo intercultural en torno a una temática de interés del pueblo Raizal vista desde su perspectiva artística</v>
          </cell>
          <cell r="B144">
            <v>8</v>
          </cell>
          <cell r="C144" t="str">
            <v>Raizal</v>
          </cell>
          <cell r="D144" t="str">
            <v>Idartes</v>
          </cell>
          <cell r="E144"/>
          <cell r="F144"/>
          <cell r="G144"/>
          <cell r="H144"/>
          <cell r="I144"/>
          <cell r="J144"/>
          <cell r="K144"/>
          <cell r="L144"/>
          <cell r="M144" t="str">
            <v>Sin meta 2024</v>
          </cell>
        </row>
        <row r="145">
          <cell r="A145" t="str">
            <v>5.1.19. Conversatorio anual sobre patrimonio cultural inmaterial del pueblo Raizal</v>
          </cell>
          <cell r="B145">
            <v>9</v>
          </cell>
          <cell r="C145" t="str">
            <v>Raizal</v>
          </cell>
          <cell r="D145" t="str">
            <v>IDPC</v>
          </cell>
          <cell r="E145">
            <v>1</v>
          </cell>
          <cell r="F145"/>
          <cell r="G145"/>
          <cell r="H145"/>
          <cell r="I145">
            <v>1</v>
          </cell>
          <cell r="J145">
            <v>1</v>
          </cell>
          <cell r="K145">
            <v>1</v>
          </cell>
          <cell r="L145">
            <v>1</v>
          </cell>
          <cell r="M145"/>
        </row>
        <row r="146">
          <cell r="A146" t="str">
            <v>5.1.20. Concierto anual con las agrupaciones que designen la autoridad representativa del Pueblo Raizal residente en Bogotá, junto con la agrupación que designe la Orquesta Filarmónica de Bogotá -OFB</v>
          </cell>
          <cell r="B146">
            <v>10</v>
          </cell>
          <cell r="C146" t="str">
            <v>Raizal</v>
          </cell>
          <cell r="D146" t="str">
            <v>OFB</v>
          </cell>
          <cell r="E146">
            <v>1</v>
          </cell>
          <cell r="F146"/>
          <cell r="G146"/>
          <cell r="H146"/>
          <cell r="I146">
            <v>1</v>
          </cell>
          <cell r="J146">
            <v>1</v>
          </cell>
          <cell r="K146">
            <v>1</v>
          </cell>
          <cell r="L146">
            <v>1</v>
          </cell>
          <cell r="M146"/>
        </row>
        <row r="147">
          <cell r="A147" t="str">
            <v>5.1.21 Conmemoración de la Emancipación Raizal, en el marco de la programación artística y cultural realizada en cada vigencia por la Fundación Gilberto Álzate Avendaño.</v>
          </cell>
          <cell r="B147">
            <v>11</v>
          </cell>
          <cell r="C147" t="str">
            <v>Raizal</v>
          </cell>
          <cell r="D147" t="str">
            <v>FUGA</v>
          </cell>
          <cell r="E147">
            <v>1</v>
          </cell>
          <cell r="F147"/>
          <cell r="G147"/>
          <cell r="H147"/>
          <cell r="I147">
            <v>1</v>
          </cell>
          <cell r="J147">
            <v>1</v>
          </cell>
          <cell r="K147">
            <v>1</v>
          </cell>
          <cell r="L147">
            <v>1</v>
          </cell>
          <cell r="M147"/>
        </row>
        <row r="148">
          <cell r="A148" t="str">
            <v>5.1.22. Convocatorias que contribuyan al fortalecimiento de las expresiones artisiticas y las manifestaciones culturales de la comunidad Raizal.</v>
          </cell>
          <cell r="B148">
            <v>12</v>
          </cell>
          <cell r="C148" t="str">
            <v>Raizal</v>
          </cell>
          <cell r="D148" t="str">
            <v>FUGA</v>
          </cell>
          <cell r="E148">
            <v>1</v>
          </cell>
          <cell r="F148"/>
          <cell r="G148"/>
          <cell r="H148"/>
          <cell r="I148"/>
          <cell r="J148">
            <v>0</v>
          </cell>
          <cell r="K148">
            <v>0</v>
          </cell>
          <cell r="L148">
            <v>0</v>
          </cell>
          <cell r="M148"/>
        </row>
        <row r="149">
          <cell r="A149" t="str">
            <v>5.1.23. Procesos artisticos fomentados en la dimensión de la circulación artística para la comunidad raizal residentes en Bogotá.</v>
          </cell>
          <cell r="B149">
            <v>13</v>
          </cell>
          <cell r="C149" t="str">
            <v>Raizal</v>
          </cell>
          <cell r="D149" t="str">
            <v>Idartes</v>
          </cell>
          <cell r="E149"/>
          <cell r="F149"/>
          <cell r="G149"/>
          <cell r="H149"/>
          <cell r="I149"/>
          <cell r="J149"/>
          <cell r="K149"/>
          <cell r="L149"/>
          <cell r="M149" t="str">
            <v>Sin meta 2024</v>
          </cell>
        </row>
        <row r="150">
          <cell r="A150" t="str">
            <v>6.1.9. Conversatorio anual ejecutado para reconocer y fortalecer las prácticas de lectura, escritura y oralidad del pueblo Raizal en el marco eventos y fechas conmemorativas del pueblo raizal en Bogotá, en articulación con la instancia de representación de este grupo étnico que haga sus veces.</v>
          </cell>
          <cell r="B150">
            <v>14</v>
          </cell>
          <cell r="C150" t="str">
            <v>Raizal</v>
          </cell>
          <cell r="D150" t="str">
            <v>SCRD</v>
          </cell>
          <cell r="E150">
            <v>1</v>
          </cell>
          <cell r="F150"/>
          <cell r="G150"/>
          <cell r="H150"/>
          <cell r="I150"/>
          <cell r="J150">
            <v>0</v>
          </cell>
          <cell r="K150">
            <v>0</v>
          </cell>
          <cell r="L150">
            <v>0</v>
          </cell>
          <cell r="M150"/>
        </row>
        <row r="151">
          <cell r="A151" t="str">
            <v>6.1.10. Mecanismos de fomento orientados a fortalecer los procesos de identificación, activación, salvaguardia o divulgación de las manifestaciones de patrimonio cultural inmaterial del pueblo raizal</v>
          </cell>
          <cell r="B151">
            <v>15</v>
          </cell>
          <cell r="C151" t="str">
            <v>Raizal</v>
          </cell>
          <cell r="D151" t="str">
            <v>IDPC</v>
          </cell>
          <cell r="E151">
            <v>1</v>
          </cell>
          <cell r="F151"/>
          <cell r="G151"/>
          <cell r="H151"/>
          <cell r="I151">
            <v>1</v>
          </cell>
          <cell r="J151">
            <v>1</v>
          </cell>
          <cell r="K151">
            <v>1</v>
          </cell>
          <cell r="L151">
            <v>1</v>
          </cell>
          <cell r="M151"/>
        </row>
        <row r="152">
          <cell r="A152" t="str">
            <v>6.1.11. Procesos de formación anuales en práctica artística raizal</v>
          </cell>
          <cell r="B152">
            <v>16</v>
          </cell>
          <cell r="C152" t="str">
            <v>Raizal</v>
          </cell>
          <cell r="D152" t="str">
            <v>Idartes</v>
          </cell>
          <cell r="E152"/>
          <cell r="F152"/>
          <cell r="G152"/>
          <cell r="H152"/>
          <cell r="I152"/>
          <cell r="J152"/>
          <cell r="K152"/>
          <cell r="L152"/>
          <cell r="M152" t="str">
            <v>Sin meta 2024</v>
          </cell>
        </row>
        <row r="153">
          <cell r="A153" t="str">
            <v>PIAA RrOM</v>
          </cell>
          <cell r="B153">
            <v>16</v>
          </cell>
          <cell r="C153"/>
          <cell r="D153"/>
          <cell r="E153">
            <v>13</v>
          </cell>
          <cell r="F153"/>
          <cell r="G153"/>
          <cell r="H153"/>
          <cell r="I153"/>
          <cell r="J153"/>
          <cell r="K153"/>
          <cell r="L153">
            <v>0.31931089740000002</v>
          </cell>
          <cell r="M153"/>
        </row>
        <row r="154">
          <cell r="A154" t="str">
            <v>26.1.00 Implementar una estrategia de comunicación por año que visibilice el patrimonio Cultural del Pueblo Gitano en Bogotá en concertación y con participación del Pueblo Gitano.</v>
          </cell>
          <cell r="B154">
            <v>1</v>
          </cell>
          <cell r="C154" t="str">
            <v>Rrom</v>
          </cell>
          <cell r="D154" t="str">
            <v>CANAL CAPITAL</v>
          </cell>
          <cell r="E154"/>
          <cell r="F154"/>
          <cell r="G154">
            <v>0</v>
          </cell>
          <cell r="H154"/>
          <cell r="I154"/>
          <cell r="J154"/>
          <cell r="K154"/>
          <cell r="L154"/>
          <cell r="M154" t="str">
            <v>Accion finalizada en 2023</v>
          </cell>
        </row>
        <row r="155">
          <cell r="A155" t="str">
            <v>27.1.00 Implementar un proyecto artístico y cultural de saberes ancestrales que promueva, fortalezca y visibilice prácticas y experiencias artísticas y culturales del Pueblo Rrom</v>
          </cell>
          <cell r="B155">
            <v>2</v>
          </cell>
          <cell r="C155" t="str">
            <v>Rrom</v>
          </cell>
          <cell r="D155" t="str">
            <v>FUGA</v>
          </cell>
          <cell r="E155">
            <v>1</v>
          </cell>
          <cell r="F155"/>
          <cell r="G155">
            <v>0.3</v>
          </cell>
          <cell r="H155"/>
          <cell r="I155"/>
          <cell r="J155">
            <v>0.3</v>
          </cell>
          <cell r="K155">
            <v>0.3</v>
          </cell>
          <cell r="L155">
            <v>0.3</v>
          </cell>
          <cell r="M155"/>
        </row>
        <row r="156">
          <cell r="A156" t="str">
            <v>28.1.00 Fortalecer la fase de distribución, exhibición y consumo de la cadena de valor de la economía cultural y creativa Gitana (Fabricación de Elementos en Cobre, Aluminio y Hierro- Compañía de Danza - Orquesta) durante el cuatrienio</v>
          </cell>
          <cell r="B156">
            <v>3</v>
          </cell>
          <cell r="C156" t="str">
            <v>Rrom</v>
          </cell>
          <cell r="D156" t="str">
            <v>FUGA</v>
          </cell>
          <cell r="E156">
            <v>6</v>
          </cell>
          <cell r="F156"/>
          <cell r="G156">
            <v>0</v>
          </cell>
          <cell r="H156"/>
          <cell r="I156"/>
          <cell r="J156">
            <v>0</v>
          </cell>
          <cell r="K156">
            <v>0</v>
          </cell>
          <cell r="L156">
            <v>0</v>
          </cell>
          <cell r="M156"/>
        </row>
        <row r="157">
          <cell r="A157" t="str">
            <v>29.1.00 Inclusión en la estrategia de uso creativo de la tecnología, de la comunicación y de las nuevas herramientas digitales de la oferta de bienes y servicios Rrom para empoderar a la comunidad Gitana de Bogotá, promover su diversidad, su inclusión, su confianza y respeto por sus condiciones identitarias, así su sostenibilidad del sector cultural y artístico.</v>
          </cell>
          <cell r="B157">
            <v>4</v>
          </cell>
          <cell r="C157" t="str">
            <v>Rrom</v>
          </cell>
          <cell r="D157" t="str">
            <v>FUGA</v>
          </cell>
          <cell r="E157">
            <v>1</v>
          </cell>
          <cell r="F157"/>
          <cell r="G157">
            <v>0</v>
          </cell>
          <cell r="H157"/>
          <cell r="I157"/>
          <cell r="J157">
            <v>0</v>
          </cell>
          <cell r="K157">
            <v>0</v>
          </cell>
          <cell r="L157">
            <v>0</v>
          </cell>
          <cell r="M157"/>
        </row>
        <row r="158">
          <cell r="A158" t="str">
            <v>30.1.00 Desarrollar estrategias de experiencias artísticas interdisciplinares (presenciales o virtuales, según aplique), donde asistirán niños y niñas de la primera infancia perteneciente al pueblo Rrom de ambas formas organizativas residente y reconocidas en la ciudad de Bogotá durante en cuatrienio</v>
          </cell>
          <cell r="B158">
            <v>5</v>
          </cell>
          <cell r="C158" t="str">
            <v>Rrom</v>
          </cell>
          <cell r="D158" t="str">
            <v>Idartes</v>
          </cell>
          <cell r="E158">
            <v>2</v>
          </cell>
          <cell r="F158"/>
          <cell r="G158">
            <v>0.4</v>
          </cell>
          <cell r="H158"/>
          <cell r="I158"/>
          <cell r="J158">
            <v>0.4</v>
          </cell>
          <cell r="K158">
            <v>0.2</v>
          </cell>
          <cell r="L158">
            <v>0.2</v>
          </cell>
          <cell r="M158"/>
        </row>
        <row r="159">
          <cell r="A159" t="str">
            <v>31.1.00 Atender a los niños y niñas de la primera infancia pertenecientes al pueblo Rrom residentes en la ciudad de Bogotá a través de experiencias artísticas interdisciplinares que integra las áreas artísticas sugeridas por el pueblo (énfasis en música y danza), con la participación de cuidadores pertenecientes y reconocidos por el pueblo.</v>
          </cell>
          <cell r="B159">
            <v>6</v>
          </cell>
          <cell r="C159" t="str">
            <v>Rrom</v>
          </cell>
          <cell r="D159" t="str">
            <v>Idartes</v>
          </cell>
          <cell r="E159">
            <v>32</v>
          </cell>
          <cell r="F159"/>
          <cell r="G159">
            <v>6.3</v>
          </cell>
          <cell r="H159"/>
          <cell r="I159"/>
          <cell r="J159">
            <v>6.3</v>
          </cell>
          <cell r="K159">
            <v>0.19687499999999999</v>
          </cell>
          <cell r="L159">
            <v>0.19687499999999999</v>
          </cell>
          <cell r="M159"/>
        </row>
        <row r="160">
          <cell r="A160" t="str">
            <v>32.1.00 Realizar 8 laboratorios en las áreas artísticas de preferencia del pueblo Rrom en donde se atiendan a 160 beneficiarios y beneficiarias, con el apoyo de artistas del pueblo Rrom que se articulen al proceso pedagógico del Programa Crea</v>
          </cell>
          <cell r="B160">
            <v>7</v>
          </cell>
          <cell r="C160" t="str">
            <v>Rrom</v>
          </cell>
          <cell r="D160" t="str">
            <v>Idartes</v>
          </cell>
          <cell r="E160">
            <v>2</v>
          </cell>
          <cell r="F160"/>
          <cell r="G160">
            <v>0.4</v>
          </cell>
          <cell r="H160"/>
          <cell r="I160"/>
          <cell r="J160">
            <v>0.4</v>
          </cell>
          <cell r="K160">
            <v>0.2</v>
          </cell>
          <cell r="L160">
            <v>0.2</v>
          </cell>
          <cell r="M160"/>
        </row>
        <row r="161">
          <cell r="A161" t="str">
            <v>33.1.00 Favorecer el acceso para participar en el desarrollo de la estrategia “Emprendedores con el Arte”, estrategia de formación de la Línea de Sostenibilidad del Ecosistema artístico del IDARTES dirigido a emprendedores del sector artístico y cultural de la ciudad de Bogotá,</v>
          </cell>
          <cell r="B161">
            <v>8</v>
          </cell>
          <cell r="C161" t="str">
            <v>Rrom</v>
          </cell>
          <cell r="D161" t="str">
            <v>Idartes</v>
          </cell>
          <cell r="E161">
            <v>24</v>
          </cell>
          <cell r="F161"/>
          <cell r="G161">
            <v>4.9000000000000004</v>
          </cell>
          <cell r="H161"/>
          <cell r="I161"/>
          <cell r="J161">
            <v>4.9000000000000004</v>
          </cell>
          <cell r="K161">
            <v>0.2041666667</v>
          </cell>
          <cell r="L161">
            <v>0.2041666667</v>
          </cell>
          <cell r="M161"/>
        </row>
        <row r="162">
          <cell r="A162" t="str">
            <v>34.1.00 Teniendo en cuenta el alcance del programa de estímulos se propone y el presupuesto se genera los estímulos basados en los mismos</v>
          </cell>
          <cell r="B162">
            <v>9</v>
          </cell>
          <cell r="C162" t="str">
            <v>Rrom</v>
          </cell>
          <cell r="D162" t="str">
            <v>IDPC</v>
          </cell>
          <cell r="E162">
            <v>2</v>
          </cell>
          <cell r="F162"/>
          <cell r="G162">
            <v>1</v>
          </cell>
          <cell r="H162"/>
          <cell r="I162"/>
          <cell r="J162">
            <v>1</v>
          </cell>
          <cell r="K162">
            <v>0.5</v>
          </cell>
          <cell r="L162">
            <v>0.5</v>
          </cell>
          <cell r="M162"/>
        </row>
        <row r="163">
          <cell r="A163" t="str">
            <v>35.1.00 Teniendo en cuenta la contrapropuesta establecida por el IDPC se propone como producto el # de cupos del diplomado</v>
          </cell>
          <cell r="B163">
            <v>10</v>
          </cell>
          <cell r="C163" t="str">
            <v>Rrom</v>
          </cell>
          <cell r="D163" t="str">
            <v>IDPC</v>
          </cell>
          <cell r="E163">
            <v>10</v>
          </cell>
          <cell r="F163"/>
          <cell r="G163">
            <v>3</v>
          </cell>
          <cell r="H163"/>
          <cell r="I163"/>
          <cell r="J163">
            <v>3</v>
          </cell>
          <cell r="K163">
            <v>0.3</v>
          </cell>
          <cell r="L163">
            <v>0.3</v>
          </cell>
          <cell r="M163"/>
        </row>
        <row r="164">
          <cell r="A164" t="str">
            <v>36.1.00 Teniendo en cuenta la contrapropuesta establecida por el IDPC se propone como producto el % de fichas técnicas, mapeos y registros de PCI</v>
          </cell>
          <cell r="B164">
            <v>11</v>
          </cell>
          <cell r="C164" t="str">
            <v>Rrom</v>
          </cell>
          <cell r="D164" t="str">
            <v>IDPC</v>
          </cell>
          <cell r="E164">
            <v>1</v>
          </cell>
          <cell r="F164"/>
          <cell r="G164">
            <v>0</v>
          </cell>
          <cell r="H164"/>
          <cell r="I164"/>
          <cell r="J164">
            <v>0</v>
          </cell>
          <cell r="K164">
            <v>0</v>
          </cell>
          <cell r="L164">
            <v>0</v>
          </cell>
          <cell r="M164"/>
        </row>
        <row r="165">
          <cell r="A165" t="str">
            <v>37.1.00 Implementar las Olimpiadas Gitanas de Bogotá</v>
          </cell>
          <cell r="B165">
            <v>12</v>
          </cell>
          <cell r="C165" t="str">
            <v>Rrom</v>
          </cell>
          <cell r="D165" t="str">
            <v>IDRD</v>
          </cell>
          <cell r="E165">
            <v>1</v>
          </cell>
          <cell r="F165"/>
          <cell r="G165">
            <v>1</v>
          </cell>
          <cell r="H165"/>
          <cell r="I165"/>
          <cell r="J165">
            <v>1</v>
          </cell>
          <cell r="K165">
            <v>1</v>
          </cell>
          <cell r="L165">
            <v>1</v>
          </cell>
          <cell r="M165"/>
        </row>
        <row r="166">
          <cell r="A166" t="str">
            <v>38.1.00 Garantizar la gratuidad de acceso al 100% de Niños, Niñas y Jóvenes Gitanos interesados en participar en las escuelas deportivas</v>
          </cell>
          <cell r="B166">
            <v>13</v>
          </cell>
          <cell r="C166" t="str">
            <v>Rrom</v>
          </cell>
          <cell r="D166" t="str">
            <v>IDRD</v>
          </cell>
          <cell r="E166">
            <v>1</v>
          </cell>
          <cell r="F166"/>
          <cell r="G166">
            <v>1</v>
          </cell>
          <cell r="H166"/>
          <cell r="I166"/>
          <cell r="J166">
            <v>1</v>
          </cell>
          <cell r="K166">
            <v>1</v>
          </cell>
          <cell r="L166">
            <v>1</v>
          </cell>
          <cell r="M166"/>
        </row>
        <row r="167">
          <cell r="A167" t="str">
            <v>39.1.00 Implementar el día de la felicidad Gitana: un espacio recreo deportivo de encuentro y compartir Gitano</v>
          </cell>
          <cell r="B167">
            <v>14</v>
          </cell>
          <cell r="C167" t="str">
            <v>Rrom</v>
          </cell>
          <cell r="D167" t="str">
            <v>IDRD</v>
          </cell>
          <cell r="E167"/>
          <cell r="F167"/>
          <cell r="G167"/>
          <cell r="H167"/>
          <cell r="I167"/>
          <cell r="J167"/>
          <cell r="K167"/>
          <cell r="L167"/>
          <cell r="M167" t="str">
            <v>Sin meta para 2024</v>
          </cell>
        </row>
        <row r="168">
          <cell r="A168" t="str">
            <v>40.1.00 Apoyar la conmemoración del día 8 de abril del pueblo Rrom en los años 2021, 2022 y 2024.</v>
          </cell>
          <cell r="B168">
            <v>15</v>
          </cell>
          <cell r="C168" t="str">
            <v>Rrom</v>
          </cell>
          <cell r="D168" t="str">
            <v>SCRD</v>
          </cell>
          <cell r="E168">
            <v>1</v>
          </cell>
          <cell r="F168"/>
          <cell r="G168">
            <v>0.25</v>
          </cell>
          <cell r="H168"/>
          <cell r="I168"/>
          <cell r="J168">
            <v>0.25</v>
          </cell>
          <cell r="K168">
            <v>0.25</v>
          </cell>
          <cell r="L168">
            <v>0.25</v>
          </cell>
          <cell r="M168"/>
        </row>
        <row r="169">
          <cell r="A169" t="str">
            <v>Política Pública para y del Pueblo Rrom en Bogotá</v>
          </cell>
          <cell r="B169">
            <v>20</v>
          </cell>
          <cell r="C169"/>
          <cell r="D169"/>
          <cell r="E169">
            <v>15</v>
          </cell>
          <cell r="F169"/>
          <cell r="G169"/>
          <cell r="H169"/>
          <cell r="I169"/>
          <cell r="J169"/>
          <cell r="K169"/>
          <cell r="L169">
            <v>0.14285714290000001</v>
          </cell>
          <cell r="M169"/>
        </row>
        <row r="170">
          <cell r="A170" t="str">
            <v>7.1.1. Estrategia para la protección, fortalecimiento, reconocimiento, fomento, formación y sensibilización de las prácticas culturales del pueblo gitano en Bogotá, concertada con el Consejo Consultivo y de Concertación gitano.
 Nota Aclaratoria: Se ejecutarán en total 3 estrategias para el fomento, la protección, la recuperación y el fortalecimiento de las prácticas culturales del pueblo gitano durante los 12 años de ejecución de la política pública, 1 por cada periodo de gobierno distrital; se aclara que dentro de la programación de la meta del producto se registra el 100% que corresponde al porcentaje de ejecución frente a lo programado por cada estrategia.</v>
          </cell>
          <cell r="B170">
            <v>1</v>
          </cell>
          <cell r="C170" t="str">
            <v>Rrom</v>
          </cell>
          <cell r="D170" t="str">
            <v>SCRD</v>
          </cell>
          <cell r="E170">
            <v>1</v>
          </cell>
          <cell r="F170"/>
          <cell r="G170"/>
          <cell r="H170"/>
          <cell r="I170" t="str">
            <v>N/A</v>
          </cell>
          <cell r="J170"/>
          <cell r="K170">
            <v>0</v>
          </cell>
          <cell r="L170">
            <v>0</v>
          </cell>
          <cell r="M170"/>
        </row>
        <row r="171">
          <cell r="A171" t="str">
            <v>7.1.10 Estrategia de promoción, divulgación, visibilización y apropiación de las practicas culturales del Pueblo Rrom de Bogotá, mediante concertación con la Instancia Consultiva Gitana de Bogotá y su normatividad vigente.</v>
          </cell>
          <cell r="B171">
            <v>2</v>
          </cell>
          <cell r="C171" t="str">
            <v>Rrom</v>
          </cell>
          <cell r="D171" t="str">
            <v>SCRD</v>
          </cell>
          <cell r="E171">
            <v>1</v>
          </cell>
          <cell r="F171"/>
          <cell r="G171"/>
          <cell r="H171"/>
          <cell r="I171">
            <v>0</v>
          </cell>
          <cell r="J171">
            <v>0</v>
          </cell>
          <cell r="K171">
            <v>0</v>
          </cell>
          <cell r="L171">
            <v>0</v>
          </cell>
          <cell r="M171"/>
        </row>
        <row r="172">
          <cell r="A172" t="str">
            <v>7.1.11. Kelimos Rrom (Olimpiadas Gitanas) mediante concertación con la Instancia Consultiva Gitana de Bogotá.</v>
          </cell>
          <cell r="B172">
            <v>3</v>
          </cell>
          <cell r="C172" t="str">
            <v>Rrom</v>
          </cell>
          <cell r="D172" t="str">
            <v xml:space="preserve"> IDRD</v>
          </cell>
          <cell r="E172">
            <v>2</v>
          </cell>
          <cell r="F172"/>
          <cell r="G172"/>
          <cell r="H172"/>
          <cell r="I172">
            <v>0</v>
          </cell>
          <cell r="J172">
            <v>0</v>
          </cell>
          <cell r="K172">
            <v>0</v>
          </cell>
          <cell r="L172">
            <v>0</v>
          </cell>
          <cell r="M172"/>
        </row>
        <row r="173">
          <cell r="A173" t="str">
            <v>7.1.12 Día de la Felicidad mediante concertación con la Instancia Consultiva Gitana de Bogotá conforme a su normativa vigente.</v>
          </cell>
          <cell r="B173">
            <v>4</v>
          </cell>
          <cell r="C173" t="str">
            <v>Rrom</v>
          </cell>
          <cell r="D173" t="str">
            <v xml:space="preserve"> IDRD</v>
          </cell>
          <cell r="E173">
            <v>1</v>
          </cell>
          <cell r="F173"/>
          <cell r="G173"/>
          <cell r="H173"/>
          <cell r="I173">
            <v>0</v>
          </cell>
          <cell r="J173">
            <v>0</v>
          </cell>
          <cell r="K173">
            <v>0</v>
          </cell>
          <cell r="L173">
            <v>0</v>
          </cell>
          <cell r="M173"/>
        </row>
        <row r="174">
          <cell r="A174" t="str">
            <v>7.1.13 Plan de acción para cultivar y enriquecer las capacidades musicales de las niñas, los niños y adolescentes del Pueblo Rrom, mediante el otorgamiento de cupos preferenciales en los centros filarmónicos escolares y locales, la enseñanza y transmisión de conocimientos y repertorios concertados con la instancia Consultiva del Pueblo Rrom de Bogotá y su normatividad vigente.</v>
          </cell>
          <cell r="B174">
            <v>5</v>
          </cell>
          <cell r="C174" t="str">
            <v>Rrom</v>
          </cell>
          <cell r="D174" t="str">
            <v>OFB</v>
          </cell>
          <cell r="E174">
            <v>1</v>
          </cell>
          <cell r="F174"/>
          <cell r="G174"/>
          <cell r="H174"/>
          <cell r="I174">
            <v>1</v>
          </cell>
          <cell r="J174">
            <v>1</v>
          </cell>
          <cell r="K174">
            <v>1</v>
          </cell>
          <cell r="L174">
            <v>1</v>
          </cell>
          <cell r="M174"/>
        </row>
        <row r="175">
          <cell r="A175" t="str">
            <v>7.1.14 Conmemoración anual del día internacional del Pueblo Rrom, concertado con la instancia distrital gitana y su normativa vigente.</v>
          </cell>
          <cell r="B175">
            <v>6</v>
          </cell>
          <cell r="C175" t="str">
            <v>Rrom</v>
          </cell>
          <cell r="D175" t="str">
            <v>SCRD</v>
          </cell>
          <cell r="E175">
            <v>0</v>
          </cell>
          <cell r="F175"/>
          <cell r="G175"/>
          <cell r="H175"/>
          <cell r="I175"/>
          <cell r="J175"/>
          <cell r="K175"/>
          <cell r="L175"/>
          <cell r="M175"/>
        </row>
        <row r="176">
          <cell r="A176" t="str">
            <v>7.1.15 Concierto de Homenaje al Pueblo Rrom en compañía de la Orquesta Filarmónica de Bogotá con la presentación del grupo tradicional concertado con la instancia consultiva Rrom y su normativa vigente.</v>
          </cell>
          <cell r="B176">
            <v>7</v>
          </cell>
          <cell r="C176" t="str">
            <v>Rrom</v>
          </cell>
          <cell r="D176" t="str">
            <v>OFB</v>
          </cell>
          <cell r="E176">
            <v>1</v>
          </cell>
          <cell r="F176"/>
          <cell r="G176"/>
          <cell r="H176"/>
          <cell r="I176"/>
          <cell r="J176">
            <v>0</v>
          </cell>
          <cell r="K176">
            <v>0</v>
          </cell>
          <cell r="L176">
            <v>0</v>
          </cell>
          <cell r="M176"/>
        </row>
        <row r="177">
          <cell r="A177" t="str">
            <v>7.1.16. Estrategia artística y cultural de saberes ancestrales que promueva, fortalezca y visibilice prácticas y experiencias artísticas y culturales del Pueblo Rrom concertada con el Consejo Consultivo Rrom conforme a su normativa vigente.</v>
          </cell>
          <cell r="B177">
            <v>8</v>
          </cell>
          <cell r="C177" t="str">
            <v>Rrom</v>
          </cell>
          <cell r="D177" t="str">
            <v>FUGA</v>
          </cell>
          <cell r="E177">
            <v>2</v>
          </cell>
          <cell r="F177"/>
          <cell r="G177"/>
          <cell r="H177"/>
          <cell r="I177"/>
          <cell r="J177">
            <v>0</v>
          </cell>
          <cell r="K177">
            <v>0</v>
          </cell>
          <cell r="L177">
            <v>0</v>
          </cell>
          <cell r="M177"/>
        </row>
        <row r="178">
          <cell r="A178" t="str">
            <v>7.1.17 Estrategia de apoyo a producciones técnicas en el escenario el Muelle para el correcto funcionamiento de las conmemoraciones y visibilización de actividades y eventos del Pueblo Rrom de Bogotá en concertación con su instancia consultiva y normatividad vigente.</v>
          </cell>
          <cell r="B178">
            <v>9</v>
          </cell>
          <cell r="C178" t="str">
            <v>Rrom</v>
          </cell>
          <cell r="D178" t="str">
            <v>FUGA</v>
          </cell>
          <cell r="E178">
            <v>2</v>
          </cell>
          <cell r="F178"/>
          <cell r="G178"/>
          <cell r="H178"/>
          <cell r="I178"/>
          <cell r="J178">
            <v>0</v>
          </cell>
          <cell r="K178">
            <v>0</v>
          </cell>
          <cell r="L178">
            <v>0</v>
          </cell>
          <cell r="M178"/>
        </row>
        <row r="179">
          <cell r="A179" t="str">
            <v>7.1.18 Estrategia para el fortalecimiento de la producción técnica y logística para la realización de eventos artísticos del Pueblo Rrom, en escenarios a cargo de IDARTES en funcionamiento y en concertación con el consejo consultivo y su normativa vigente.</v>
          </cell>
          <cell r="B179">
            <v>10</v>
          </cell>
          <cell r="C179" t="str">
            <v>Rrom</v>
          </cell>
          <cell r="D179" t="str">
            <v>IDARTES</v>
          </cell>
          <cell r="E179">
            <v>2</v>
          </cell>
          <cell r="F179"/>
          <cell r="G179"/>
          <cell r="H179"/>
          <cell r="I179">
            <v>2</v>
          </cell>
          <cell r="J179">
            <v>2</v>
          </cell>
          <cell r="K179">
            <v>1</v>
          </cell>
          <cell r="L179">
            <v>1</v>
          </cell>
          <cell r="M179"/>
        </row>
        <row r="180">
          <cell r="A180" t="str">
            <v>7.1.19. Estrategia de formación artística para el pueblo Rrom o gitano residente en Bogotá en concertación con el Consejo Consultivo del Pueblo Rrom conforme a su normativa vigente.</v>
          </cell>
          <cell r="B180">
            <v>11</v>
          </cell>
          <cell r="C180" t="str">
            <v>Rrom</v>
          </cell>
          <cell r="D180" t="str">
            <v>IDARTES</v>
          </cell>
          <cell r="E180"/>
          <cell r="F180"/>
          <cell r="G180"/>
          <cell r="H180"/>
          <cell r="I180"/>
          <cell r="J180"/>
          <cell r="K180"/>
          <cell r="L180"/>
          <cell r="M180" t="str">
            <v>INICIA 2025</v>
          </cell>
        </row>
        <row r="181">
          <cell r="A181" t="str">
            <v>7.1.2 Proceso de identificación de manifestaciones de patrimonio cultural del pueblo Rrom implementado concertado con el consejo consultivo y de concertación Rrom conforme a su norma vigente.</v>
          </cell>
          <cell r="B181">
            <v>12</v>
          </cell>
          <cell r="C181" t="str">
            <v>Rrom</v>
          </cell>
          <cell r="D181" t="str">
            <v>IDPC</v>
          </cell>
          <cell r="E181"/>
          <cell r="F181"/>
          <cell r="G181"/>
          <cell r="H181"/>
          <cell r="I181"/>
          <cell r="J181"/>
          <cell r="K181"/>
          <cell r="L181"/>
          <cell r="M181" t="str">
            <v>INICIA 2026</v>
          </cell>
        </row>
        <row r="182">
          <cell r="A182" t="str">
            <v>7.1.20. Préstamo de parques o escenarios recreodeportivos concertados a partir de solicitudes que recibe el IDRD por parte de las organizaciones del pueblo Rrom en el uso del tiempo libre en concertación con la instancia consultiva y su normatividad vigente.</v>
          </cell>
          <cell r="B182">
            <v>13</v>
          </cell>
          <cell r="C182" t="str">
            <v>Rrom</v>
          </cell>
          <cell r="D182" t="str">
            <v xml:space="preserve"> IDRD</v>
          </cell>
          <cell r="E182">
            <v>1</v>
          </cell>
          <cell r="F182"/>
          <cell r="G182"/>
          <cell r="H182"/>
          <cell r="I182"/>
          <cell r="J182">
            <v>0</v>
          </cell>
          <cell r="K182">
            <v>0</v>
          </cell>
          <cell r="L182">
            <v>0</v>
          </cell>
          <cell r="M182"/>
        </row>
        <row r="183">
          <cell r="A183" t="str">
            <v>7.1.3 Estrategia de comunicaciones para la divulgación del patrimonio cultural del pueblo Rrom concertada con el Consejo Consultivo Rrom y su normativa vigente</v>
          </cell>
          <cell r="B183">
            <v>14</v>
          </cell>
          <cell r="C183" t="str">
            <v>Rrom</v>
          </cell>
          <cell r="D183" t="str">
            <v>IDPC</v>
          </cell>
          <cell r="E183"/>
          <cell r="F183"/>
          <cell r="G183"/>
          <cell r="H183"/>
          <cell r="I183"/>
          <cell r="J183"/>
          <cell r="K183"/>
          <cell r="L183"/>
          <cell r="M183" t="str">
            <v>INICIA 2026</v>
          </cell>
        </row>
        <row r="184">
          <cell r="A184" t="str">
            <v>7.1.4 Estrategia para el fortalecimiento recreativo y deportivo del Pueblo Rrom reconocido en el distrito capital en torno a sus usos y costumbres bajo la misionalidad del IDRD en pro de la preservación de su etnodesarrollo y de una mejor salud concertado con el consultivo y de concertación del Pueblo Rrom y su normativa vigente.</v>
          </cell>
          <cell r="B184">
            <v>15</v>
          </cell>
          <cell r="C184" t="str">
            <v>Rrom</v>
          </cell>
          <cell r="D184" t="str">
            <v xml:space="preserve"> IDRD</v>
          </cell>
          <cell r="E184">
            <v>6</v>
          </cell>
          <cell r="F184"/>
          <cell r="G184"/>
          <cell r="H184"/>
          <cell r="I184"/>
          <cell r="J184">
            <v>0</v>
          </cell>
          <cell r="K184">
            <v>0</v>
          </cell>
          <cell r="L184">
            <v>0</v>
          </cell>
          <cell r="M184"/>
        </row>
        <row r="185">
          <cell r="A185" t="str">
            <v>7.1.5 Estrategia de intervención para la inclusión de la cultura Gitana en Planes de Desarrollo Local, programas y proyectos de las localidades de Kennedy y Puente Aranda, concertada con la Instancia Consultiva Rrom de Bogotá.
 Nota Aclaratoria: Se ejecutarán en total 3 estrategias de intervención para la inclusión de la cultura Gitana en Planes de Desarrollo Local, programas y proyectos de las localidades de Kennedy y Puente Aranda durante los 12 años de ejecución de la política, 1 por cada periodo de gobierno distrital; se aclara que dentro de la programación de la meta del producto se registra el 100% que corresponde al porcentaje de ejecución frente a lo programado por cada estrategia.</v>
          </cell>
          <cell r="B185">
            <v>16</v>
          </cell>
          <cell r="C185" t="str">
            <v>Rrom</v>
          </cell>
          <cell r="D185" t="str">
            <v>SCRD</v>
          </cell>
          <cell r="E185">
            <v>1</v>
          </cell>
          <cell r="F185"/>
          <cell r="G185"/>
          <cell r="H185"/>
          <cell r="I185"/>
          <cell r="J185">
            <v>0</v>
          </cell>
          <cell r="K185">
            <v>0</v>
          </cell>
          <cell r="L185">
            <v>0</v>
          </cell>
          <cell r="M185"/>
        </row>
        <row r="186">
          <cell r="A186" t="str">
            <v>7.1.6 Caracterización y actualización cuatrienal sobre zakono o prácticas culturales del pueblo Rrom o Gitano, concertado con el Consejo Consultivo y de Concertación del pueblo Gitano y su normatividad vigente.</v>
          </cell>
          <cell r="B186">
            <v>17</v>
          </cell>
          <cell r="C186" t="str">
            <v>Rrom</v>
          </cell>
          <cell r="D186" t="str">
            <v>SCRD</v>
          </cell>
          <cell r="E186"/>
          <cell r="F186"/>
          <cell r="G186"/>
          <cell r="H186"/>
          <cell r="I186"/>
          <cell r="J186"/>
          <cell r="K186"/>
          <cell r="L186"/>
          <cell r="M186" t="str">
            <v>INICIA 2026</v>
          </cell>
        </row>
        <row r="187">
          <cell r="A187" t="str">
            <v>7.1.7 Estrategia para la mitigación de la exclusión y la prevención de la discriminación contra el pueblo gitano a través del testeo, transferencias metodológicas y promoción de acciones de Cultura Ciudadana y concertada con el consejo consultivo y de concertación y su normativa vigente.
 Nota Aclaratoria: Se ejecutarán en total 3 estrategias para la mitigación de la exclusión y la prevención de la discriminación contra el pueblo gitano a través del testeo, transferencias metodológicas y promoción de acciones de Cultura Ciudadana durante los 12 años de ejecución de la política pública, 1 por cada periodo de gobierno distrital; se aclara que dentro de la programación de la meta del producto se registra el 100% que corresponde al porcentaje de ejecución frente a lo programado por cada estrategia.</v>
          </cell>
          <cell r="B187">
            <v>18</v>
          </cell>
          <cell r="C187" t="str">
            <v>Rrom</v>
          </cell>
          <cell r="D187" t="str">
            <v>SCRD</v>
          </cell>
          <cell r="E187">
            <v>1</v>
          </cell>
          <cell r="F187"/>
          <cell r="G187"/>
          <cell r="H187"/>
          <cell r="I187"/>
          <cell r="J187">
            <v>0</v>
          </cell>
          <cell r="K187">
            <v>0</v>
          </cell>
          <cell r="L187">
            <v>0</v>
          </cell>
          <cell r="M187"/>
        </row>
        <row r="188">
          <cell r="A188" t="str">
            <v>7.1.8. Proceso de acompañamiento diferencial para el pueblo Rrom para la postulación de emprendimientos de economía cultural y creativa a la ruta de fortalecimiento empresarial de la Secretaría de Cultura, Recreación y Deporte, concertado con la instancia distrital Gitana y su normativa vigente.
 Nota: el acompañamiento diferencial podrá realizarse en el fortalecimiento a la GESTIÓN, FORMACIÓN, ARTICULACIÓN , SOCIALIZACIÓN Y VISIBILIZACIÓN.</v>
          </cell>
          <cell r="B188">
            <v>19</v>
          </cell>
          <cell r="C188" t="str">
            <v>Rrom</v>
          </cell>
          <cell r="D188" t="str">
            <v>SCRD</v>
          </cell>
          <cell r="E188">
            <v>4</v>
          </cell>
          <cell r="F188"/>
          <cell r="G188"/>
          <cell r="H188"/>
          <cell r="I188">
            <v>0</v>
          </cell>
          <cell r="J188">
            <v>0</v>
          </cell>
          <cell r="K188">
            <v>0</v>
          </cell>
          <cell r="L188">
            <v>0</v>
          </cell>
          <cell r="M188"/>
        </row>
        <row r="189">
          <cell r="A189" t="str">
            <v>7.1.9 Mecanismos de fomento anuales orientados a fortalecer los procesos de identificación, activación, salvaguardia o divulgación de las manifestaciones de patrimonio cultural inmaterial, saberes ancestrales del pueblo Rrom concertada con el Consejo Consultivo y su normativa vigente.</v>
          </cell>
          <cell r="B189">
            <v>20</v>
          </cell>
          <cell r="C189" t="str">
            <v>Rrom</v>
          </cell>
          <cell r="D189" t="str">
            <v>IDPC</v>
          </cell>
          <cell r="E189"/>
          <cell r="F189"/>
          <cell r="G189"/>
          <cell r="H189"/>
          <cell r="I189"/>
          <cell r="J189"/>
          <cell r="K189"/>
          <cell r="L189"/>
          <cell r="M189" t="str">
            <v>INICIA 2026</v>
          </cell>
        </row>
        <row r="190">
          <cell r="A190" t="str">
            <v>PIAA Indigenas</v>
          </cell>
          <cell r="B190">
            <v>38</v>
          </cell>
          <cell r="C190"/>
          <cell r="D190"/>
          <cell r="E190">
            <v>31</v>
          </cell>
          <cell r="F190"/>
          <cell r="G190"/>
          <cell r="H190"/>
          <cell r="I190"/>
          <cell r="J190"/>
          <cell r="K190"/>
          <cell r="L190">
            <v>0.42557603690000001</v>
          </cell>
          <cell r="M190"/>
        </row>
        <row r="191">
          <cell r="A191" t="str">
            <v>6.3.00 Fortalecer la lengua propia de 14 pueblos indígenas concertado con el espacio autónomo.</v>
          </cell>
          <cell r="B191">
            <v>1</v>
          </cell>
          <cell r="C191" t="str">
            <v>Indígenas Consultivos</v>
          </cell>
          <cell r="D191" t="str">
            <v>SCRD</v>
          </cell>
          <cell r="E191">
            <v>1</v>
          </cell>
          <cell r="F191"/>
          <cell r="G191">
            <v>0.25</v>
          </cell>
          <cell r="H191"/>
          <cell r="I191"/>
          <cell r="J191">
            <v>0.25</v>
          </cell>
          <cell r="K191">
            <v>0.25</v>
          </cell>
          <cell r="L191">
            <v>0.25</v>
          </cell>
          <cell r="M191"/>
        </row>
        <row r="192">
          <cell r="A192" t="str">
            <v>7.3.00 Apoyar técnica y financieramente el Encuentro Distrital de pueblos indígenas, de conformidad con el Decreto 842/19</v>
          </cell>
          <cell r="B192">
            <v>2</v>
          </cell>
          <cell r="C192" t="str">
            <v>Indígenas Consultivos</v>
          </cell>
          <cell r="D192" t="str">
            <v>SCRD</v>
          </cell>
          <cell r="E192">
            <v>1</v>
          </cell>
          <cell r="F192"/>
          <cell r="G192">
            <v>0.25</v>
          </cell>
          <cell r="H192"/>
          <cell r="I192"/>
          <cell r="J192">
            <v>0.25</v>
          </cell>
          <cell r="K192">
            <v>0.25</v>
          </cell>
          <cell r="L192">
            <v>0.25</v>
          </cell>
          <cell r="M192"/>
        </row>
        <row r="193">
          <cell r="A193" t="str">
            <v>8.3.00 Apoyar técnica y financieramente el Encuentro Distrital de mujeres indígenas, de conformidad con el Decreto 865/19</v>
          </cell>
          <cell r="B193">
            <v>3</v>
          </cell>
          <cell r="C193" t="str">
            <v>Indígenas Consultivos</v>
          </cell>
          <cell r="D193" t="str">
            <v>SCRD</v>
          </cell>
          <cell r="E193">
            <v>1</v>
          </cell>
          <cell r="F193"/>
          <cell r="G193">
            <v>0.25</v>
          </cell>
          <cell r="H193"/>
          <cell r="I193"/>
          <cell r="J193">
            <v>0.25</v>
          </cell>
          <cell r="K193">
            <v>0.25</v>
          </cell>
          <cell r="L193">
            <v>0.25</v>
          </cell>
          <cell r="M193"/>
        </row>
        <row r="194">
          <cell r="A194" t="str">
            <v>9.3.00 Fortalecer y visibilizar las expresiones artísticas de los pueblos indígenas para el conocimiento de la ciudadanía, a través de la difusión de diferentes ensambles musicales junto con la Orquesta Filarmónica de Bogotá - OFB y en concertación con autoridades de pueblos indígenas. La acción será desarrollada por demanda con el cabildo interesado, teniendo en cuenta su trayectoria y procesos artísticos relevantes.</v>
          </cell>
          <cell r="B194">
            <v>4</v>
          </cell>
          <cell r="C194" t="str">
            <v>Indígenas Consultivos</v>
          </cell>
          <cell r="D194" t="str">
            <v>OFB</v>
          </cell>
          <cell r="E194">
            <v>1</v>
          </cell>
          <cell r="F194"/>
          <cell r="G194">
            <v>0</v>
          </cell>
          <cell r="H194"/>
          <cell r="I194"/>
          <cell r="J194">
            <v>0</v>
          </cell>
          <cell r="K194">
            <v>0</v>
          </cell>
          <cell r="L194">
            <v>0</v>
          </cell>
          <cell r="M194"/>
        </row>
        <row r="195">
          <cell r="A195" t="str">
            <v>23.3.00 Garantizar la vinculación de niñas, niños, adolescentes y jóvenes de los Pueblos Indígenas que hacen parte del espacio autónomo a los procesos de formación impartidos por la OFB, en los Centros Filarmónicos Escolares y Locales</v>
          </cell>
          <cell r="B195">
            <v>5</v>
          </cell>
          <cell r="C195" t="str">
            <v>Indígenas Consultivos</v>
          </cell>
          <cell r="D195" t="str">
            <v>OFB</v>
          </cell>
          <cell r="E195">
            <v>1</v>
          </cell>
          <cell r="F195"/>
          <cell r="G195">
            <v>1</v>
          </cell>
          <cell r="H195"/>
          <cell r="I195"/>
          <cell r="J195">
            <v>1</v>
          </cell>
          <cell r="K195">
            <v>1</v>
          </cell>
          <cell r="L195">
            <v>1</v>
          </cell>
          <cell r="M195"/>
        </row>
        <row r="196">
          <cell r="A196" t="str">
            <v>19.3.00 Realizar un (1) campeonato distrital de fútbol y microfútbol por año, por grupos etarios para los pueblos indígenas que hacen parte del espacio autónomo. La acción se desarrollará mediante concertación con las autoridades de estos pueblos.</v>
          </cell>
          <cell r="B196">
            <v>6</v>
          </cell>
          <cell r="C196" t="str">
            <v>Indígenas Consultivos</v>
          </cell>
          <cell r="D196" t="str">
            <v>IDRD</v>
          </cell>
          <cell r="E196">
            <v>1</v>
          </cell>
          <cell r="F196">
            <v>1</v>
          </cell>
          <cell r="G196"/>
          <cell r="H196"/>
          <cell r="I196"/>
          <cell r="J196">
            <v>1</v>
          </cell>
          <cell r="K196">
            <v>1</v>
          </cell>
          <cell r="L196">
            <v>1</v>
          </cell>
          <cell r="M196"/>
        </row>
        <row r="197">
          <cell r="A197" t="str">
            <v>20.3.00 Realizar un (1) encuentro de juegos tradicionales anual para cada pueblo indígena bajo sus usos y costumbres.</v>
          </cell>
          <cell r="B197">
            <v>7</v>
          </cell>
          <cell r="C197" t="str">
            <v>Indígenas Consultivos</v>
          </cell>
          <cell r="D197" t="str">
            <v>IDRD</v>
          </cell>
          <cell r="E197">
            <v>1</v>
          </cell>
          <cell r="F197"/>
          <cell r="G197">
            <v>1</v>
          </cell>
          <cell r="H197"/>
          <cell r="I197"/>
          <cell r="J197">
            <v>1</v>
          </cell>
          <cell r="K197">
            <v>1</v>
          </cell>
          <cell r="L197">
            <v>1</v>
          </cell>
          <cell r="M197"/>
        </row>
        <row r="198">
          <cell r="A198" t="str">
            <v>21.3.00 Disponer de mínimo 80 cupos en procesos de formación deportiva para niños, niñas y adolescentes de los pueblos indígenas que hacen parte del espacio autónomo.</v>
          </cell>
          <cell r="B198">
            <v>8</v>
          </cell>
          <cell r="C198" t="str">
            <v>Indígenas Consultivos</v>
          </cell>
          <cell r="D198" t="str">
            <v>IDRD</v>
          </cell>
          <cell r="E198">
            <v>20</v>
          </cell>
          <cell r="F198"/>
          <cell r="G198">
            <v>42</v>
          </cell>
          <cell r="H198"/>
          <cell r="I198"/>
          <cell r="J198">
            <v>42</v>
          </cell>
          <cell r="K198">
            <v>2.1</v>
          </cell>
          <cell r="L198">
            <v>1</v>
          </cell>
          <cell r="M198"/>
        </row>
        <row r="199">
          <cell r="A199" t="str">
            <v>22.3. 00 Garantizar el préstamo de canchas sintéticas de fútbol y fútbol sala, para el desarrollo deportivo de los pueblos indígenas que hacen parte del espacio autónomo</v>
          </cell>
          <cell r="B199">
            <v>9</v>
          </cell>
          <cell r="C199" t="str">
            <v>Indígenas Consultivos</v>
          </cell>
          <cell r="D199" t="str">
            <v>IDRD</v>
          </cell>
          <cell r="E199">
            <v>1</v>
          </cell>
          <cell r="F199"/>
          <cell r="G199">
            <v>3</v>
          </cell>
          <cell r="H199"/>
          <cell r="I199"/>
          <cell r="J199">
            <v>3</v>
          </cell>
          <cell r="K199">
            <v>3</v>
          </cell>
          <cell r="L199">
            <v>1</v>
          </cell>
          <cell r="M199"/>
        </row>
        <row r="200">
          <cell r="A200" t="str">
            <v>10.3.00 Garantizar la pervivencia cultural mediante la identificación de manifestaciones de Patrimonio Cultural Inmaterial con los pueblos indígenas pertenecientes al espacio autónomo.</v>
          </cell>
          <cell r="B200">
            <v>10</v>
          </cell>
          <cell r="C200" t="str">
            <v>Indígenas Consultivos</v>
          </cell>
          <cell r="D200" t="str">
            <v>IDPC</v>
          </cell>
          <cell r="E200">
            <v>1</v>
          </cell>
          <cell r="F200"/>
          <cell r="G200">
            <v>0</v>
          </cell>
          <cell r="H200"/>
          <cell r="I200"/>
          <cell r="J200">
            <v>0</v>
          </cell>
          <cell r="K200">
            <v>0</v>
          </cell>
          <cell r="L200">
            <v>0</v>
          </cell>
          <cell r="M200"/>
        </row>
        <row r="201">
          <cell r="A201" t="str">
            <v>14.3.00 Garantizar estímulos en el marco de la beca de grupos étnicos en concertación con los pueblos indígenas que hacen del espacio autónomo,</v>
          </cell>
          <cell r="B201">
            <v>11</v>
          </cell>
          <cell r="C201" t="str">
            <v>Indígenas Consultivos</v>
          </cell>
          <cell r="D201" t="str">
            <v>IDPC</v>
          </cell>
          <cell r="E201">
            <v>1</v>
          </cell>
          <cell r="F201"/>
          <cell r="G201">
            <v>1</v>
          </cell>
          <cell r="H201"/>
          <cell r="I201"/>
          <cell r="J201">
            <v>1</v>
          </cell>
          <cell r="K201">
            <v>1</v>
          </cell>
          <cell r="L201">
            <v>1</v>
          </cell>
          <cell r="M201"/>
        </row>
        <row r="202">
          <cell r="A202" t="str">
            <v>4.3.00 Inclusión de niños y niñas durante el cuatrienio, pertenecientes a los pueblos indígenas del Distrito a las 14 experiencias artísticas en las que participarían gradualmente 14 sabedores (as) indígenas - artistas formadores de estos pueblos</v>
          </cell>
          <cell r="B202">
            <v>12</v>
          </cell>
          <cell r="C202" t="str">
            <v>Indígenas Consultivos</v>
          </cell>
          <cell r="D202" t="str">
            <v>Idartes</v>
          </cell>
          <cell r="E202">
            <v>80</v>
          </cell>
          <cell r="F202">
            <v>20</v>
          </cell>
          <cell r="G202">
            <v>20</v>
          </cell>
          <cell r="H202"/>
          <cell r="I202"/>
          <cell r="J202">
            <v>40</v>
          </cell>
          <cell r="K202">
            <v>0.5</v>
          </cell>
          <cell r="L202">
            <v>0.5</v>
          </cell>
          <cell r="M202"/>
        </row>
        <row r="203">
          <cell r="A203" t="str">
            <v>5.3.00 Inclusión de jóvenes, adultos y adultos mayores de los pueblos indígenas residentes en la ciudad durante el cuatrienio quienes participaran en los 14 procesos de formación artística integral que se llevaran a cabo gradualmente durante los cuatro años</v>
          </cell>
          <cell r="B203">
            <v>13</v>
          </cell>
          <cell r="C203" t="str">
            <v>Indígenas Consultivos</v>
          </cell>
          <cell r="D203" t="str">
            <v>Idartes</v>
          </cell>
          <cell r="E203">
            <v>80</v>
          </cell>
          <cell r="F203">
            <v>20</v>
          </cell>
          <cell r="G203">
            <v>20</v>
          </cell>
          <cell r="H203"/>
          <cell r="I203"/>
          <cell r="J203">
            <v>40</v>
          </cell>
          <cell r="K203">
            <v>0.5</v>
          </cell>
          <cell r="L203">
            <v>0.5</v>
          </cell>
          <cell r="M203"/>
        </row>
        <row r="204">
          <cell r="A204" t="str">
            <v>12.3.00 Fomentar y concertar catorce (14) iniciativas y/o procesos artísticos de los cabildos indígenas que hacen parte del espacio autónomo</v>
          </cell>
          <cell r="B204">
            <v>14</v>
          </cell>
          <cell r="C204" t="str">
            <v>Indígenas Consultivos</v>
          </cell>
          <cell r="D204" t="str">
            <v>Idartes</v>
          </cell>
          <cell r="E204">
            <v>14</v>
          </cell>
          <cell r="F204">
            <v>1</v>
          </cell>
          <cell r="G204">
            <v>1</v>
          </cell>
          <cell r="H204"/>
          <cell r="I204"/>
          <cell r="J204">
            <v>2</v>
          </cell>
          <cell r="K204">
            <v>0.14285714290000001</v>
          </cell>
          <cell r="L204">
            <v>0.14285714290000001</v>
          </cell>
          <cell r="M204"/>
        </row>
        <row r="205">
          <cell r="A205" t="str">
            <v>18.5.00 Realizar cuatro (4) mesas de Arte, una (1) anual, que fomente el diálogo intercultural con la participación de los agentes, artistas y organizaciones artísticas de los 14 cabildos indígenas que hacen parte del espacio autónomo.</v>
          </cell>
          <cell r="B205">
            <v>15</v>
          </cell>
          <cell r="C205" t="str">
            <v>Indígenas Consultivos</v>
          </cell>
          <cell r="D205" t="str">
            <v>Idartes</v>
          </cell>
          <cell r="E205">
            <v>1</v>
          </cell>
          <cell r="F205">
            <v>0.1</v>
          </cell>
          <cell r="G205">
            <v>0.1</v>
          </cell>
          <cell r="H205"/>
          <cell r="I205"/>
          <cell r="J205">
            <v>0.2</v>
          </cell>
          <cell r="K205">
            <v>0.2</v>
          </cell>
          <cell r="L205">
            <v>0.2</v>
          </cell>
          <cell r="M205"/>
        </row>
        <row r="206">
          <cell r="A206" t="str">
            <v>11.3.00 En el marco de la programación artística y cultural realizada en cada vigencia por la Fundación Gilberto Alzate Avendaño, se incluirán programas artísticos y culturales de los pueblos indígenas que hacen parte del espacio autónomo. Este apoyo en particular se concentra en poner a disposición de la comunidad los escenarios, espacios artísticos de la FUGA y su capacidad logística y de producción en un evento anual.</v>
          </cell>
          <cell r="B206">
            <v>16</v>
          </cell>
          <cell r="C206" t="str">
            <v>Indígenas Consultivos</v>
          </cell>
          <cell r="D206" t="str">
            <v>FUGA</v>
          </cell>
          <cell r="E206">
            <v>1</v>
          </cell>
          <cell r="F206">
            <v>0.1</v>
          </cell>
          <cell r="G206"/>
          <cell r="H206"/>
          <cell r="I206"/>
          <cell r="J206">
            <v>0.1</v>
          </cell>
          <cell r="K206">
            <v>0.1</v>
          </cell>
          <cell r="L206">
            <v>0.1</v>
          </cell>
          <cell r="M206"/>
        </row>
        <row r="207">
          <cell r="A207" t="str">
            <v>13.3.00 En el marco de la programación artística y cultural realizada en cada vigencia por la Fundación Gilberto Álzate Avendaño, se incluirán programas artísticos y culturales de los pueblos indígenas que hacen parte del espacio autónomo. Este apoyo en particular se concentra en poner a disposición de la comunidad los escenarios, espacios artísticos de la FUGA y su capacidad logística y de producción en un evento anual.</v>
          </cell>
          <cell r="B207">
            <v>17</v>
          </cell>
          <cell r="C207" t="str">
            <v>Indígenas Consultivos</v>
          </cell>
          <cell r="D207" t="str">
            <v>FUGA</v>
          </cell>
          <cell r="E207">
            <v>1</v>
          </cell>
          <cell r="F207"/>
          <cell r="G207">
            <v>0</v>
          </cell>
          <cell r="H207"/>
          <cell r="I207"/>
          <cell r="J207">
            <v>0</v>
          </cell>
          <cell r="K207">
            <v>0</v>
          </cell>
          <cell r="L207">
            <v>0</v>
          </cell>
          <cell r="M207"/>
        </row>
        <row r="208">
          <cell r="A208" t="str">
            <v>15.3.00 Garantizar a las comunidades indígenas que hacen parte del espacio autónomo la participación en el proceso de gestión social del proyecto Bronx Distrito Creativo, donde pueden tener cabida las expresiones de su cultura que se materialicen en la economía cultural y creativa, tales como la artesanía, las artes y los oficios propios</v>
          </cell>
          <cell r="B208">
            <v>18</v>
          </cell>
          <cell r="C208" t="str">
            <v>Indígenas Consultivos</v>
          </cell>
          <cell r="D208" t="str">
            <v>FUGA</v>
          </cell>
          <cell r="E208">
            <v>1</v>
          </cell>
          <cell r="F208"/>
          <cell r="G208">
            <v>0</v>
          </cell>
          <cell r="H208"/>
          <cell r="I208"/>
          <cell r="J208">
            <v>0</v>
          </cell>
          <cell r="K208">
            <v>0</v>
          </cell>
          <cell r="L208">
            <v>0</v>
          </cell>
          <cell r="M208"/>
        </row>
        <row r="209">
          <cell r="A209" t="str">
            <v>16.3.00 Abrir cupos en procesos de formación para el emprendimiento en la economía cultural y creativa en una línea de orden étnico con el propósito de mejorar habilidades blandas y sofisticación de productos. Este proceso de formación incluirá un modelo de formación específica que tenga en cuenta las necesidades de los pueblos y comunidades indígenas</v>
          </cell>
          <cell r="B209">
            <v>19</v>
          </cell>
          <cell r="C209" t="str">
            <v>Indígenas Consultivos</v>
          </cell>
          <cell r="D209" t="str">
            <v>FUGA</v>
          </cell>
          <cell r="E209">
            <v>5</v>
          </cell>
          <cell r="F209"/>
          <cell r="G209">
            <v>0</v>
          </cell>
          <cell r="H209"/>
          <cell r="I209"/>
          <cell r="J209">
            <v>0</v>
          </cell>
          <cell r="K209">
            <v>0</v>
          </cell>
          <cell r="L209">
            <v>0</v>
          </cell>
          <cell r="M209"/>
        </row>
        <row r="210">
          <cell r="A210" t="str">
            <v>17.3.00 Incluir un espacio en la plataforma tecnológica de la FUGA que facilite la circulación y consumo de los bienes, contenidos y servicios ofertados por los actores culturales y creativos del centro. Se incluirá un espacio específico destinado a la oferta de grupos étnicos y una sección para los bienes, servicios y manifestaciones de pueblos y comunidades indígenas.</v>
          </cell>
          <cell r="B210">
            <v>20</v>
          </cell>
          <cell r="C210" t="str">
            <v>Indígenas Consultivos</v>
          </cell>
          <cell r="D210" t="str">
            <v>FUGA</v>
          </cell>
          <cell r="E210">
            <v>1</v>
          </cell>
          <cell r="F210"/>
          <cell r="G210">
            <v>0</v>
          </cell>
          <cell r="H210"/>
          <cell r="I210"/>
          <cell r="J210">
            <v>0</v>
          </cell>
          <cell r="K210">
            <v>0</v>
          </cell>
          <cell r="L210">
            <v>0</v>
          </cell>
          <cell r="M210"/>
        </row>
        <row r="211">
          <cell r="A211" t="str">
            <v>18.3.00 Desarrollar estrategias de comunicación que visibilicen procesos culturales, artísticos, recreativos y deportivos, desarrollados por los pueblos indígenas, a espacios y plataformas de circulación de las artes y la cultura. Se realizará mesa técnica para su desarrollo con los pueblos indígenas que hacen parte del espacio autónomo.</v>
          </cell>
          <cell r="B211">
            <v>21</v>
          </cell>
          <cell r="C211" t="str">
            <v>Indígenas Consultivos</v>
          </cell>
          <cell r="D211" t="str">
            <v>CANAL CAPITAL</v>
          </cell>
          <cell r="E211">
            <v>1</v>
          </cell>
          <cell r="F211"/>
          <cell r="G211">
            <v>1</v>
          </cell>
          <cell r="H211"/>
          <cell r="I211"/>
          <cell r="J211">
            <v>1</v>
          </cell>
          <cell r="K211">
            <v>1</v>
          </cell>
          <cell r="L211">
            <v>1</v>
          </cell>
          <cell r="M211"/>
        </row>
        <row r="212">
          <cell r="A212" t="str">
            <v>1.1.00 Crear de forma articulada estrategias de comunicación para la visibilización de los procesos organizativos, políticos, culturales, artísticos, recreativos y deportivos, desarrollados por los pueblos, comunidades y otras formas organizativas de gobiernos propios indígenas, a espacios y plataformas de circulación de las artes y la cultura. Se realizará mesa técnica para su desarrollo en el primer trimestre de cada año con los pueblos, comunidades y otras formas organizativas de gobiernos propios indígenas.</v>
          </cell>
          <cell r="B212">
            <v>22</v>
          </cell>
          <cell r="C212" t="str">
            <v>Indígenas Otas Formas</v>
          </cell>
          <cell r="D212" t="str">
            <v>CANAL CAPITAL</v>
          </cell>
          <cell r="E212">
            <v>1</v>
          </cell>
          <cell r="F212"/>
          <cell r="G212">
            <v>1</v>
          </cell>
          <cell r="H212"/>
          <cell r="I212"/>
          <cell r="J212">
            <v>1</v>
          </cell>
          <cell r="K212">
            <v>1</v>
          </cell>
          <cell r="L212">
            <v>1</v>
          </cell>
          <cell r="M212"/>
        </row>
        <row r="213">
          <cell r="A213" t="str">
            <v>2.1.00 En el marco de la programación artística y cultural realizada en cada vigencia por la Fundación Gilberto Álzate Avendaño, se incluirán programas artísticos y culturales de los pueblos indígenas. Este apoyo en particular se concentra en poner a disposición de la comunidad los escenarios, espacios artísticos de la FUGA y su capacidad logística y de producción en un evento anual. NOTA: se deben generar espacios específicos previa concertación con los pueblos y comunidades indígenas de acuerdo con sus formas de gobierno propios.</v>
          </cell>
          <cell r="B213">
            <v>23</v>
          </cell>
          <cell r="C213" t="str">
            <v>Indígenas Otas Formas</v>
          </cell>
          <cell r="D213" t="str">
            <v>FUGA</v>
          </cell>
          <cell r="E213">
            <v>1</v>
          </cell>
          <cell r="F213"/>
          <cell r="G213">
            <v>0</v>
          </cell>
          <cell r="H213"/>
          <cell r="I213"/>
          <cell r="J213">
            <v>0</v>
          </cell>
          <cell r="K213">
            <v>0</v>
          </cell>
          <cell r="L213">
            <v>0</v>
          </cell>
          <cell r="M213"/>
        </row>
        <row r="214">
          <cell r="A214" t="str">
            <v>3.1.00 Creación de contenidos digitales con información del patrimonio cultural de los pueblos indígenas que permitan un nuevo reconocimiento en el contexto urbano para ser incluido dentro de la plataforma tecnológica de la FUGA, previa concertación con los pueblos y comunidades indígenas de acuerdo con sus formas de gobierno propios.</v>
          </cell>
          <cell r="B214">
            <v>24</v>
          </cell>
          <cell r="C214" t="str">
            <v>Indígenas Otas Formas</v>
          </cell>
          <cell r="D214" t="str">
            <v>FUGA</v>
          </cell>
          <cell r="E214">
            <v>1</v>
          </cell>
          <cell r="F214"/>
          <cell r="G214">
            <v>1</v>
          </cell>
          <cell r="H214"/>
          <cell r="I214"/>
          <cell r="J214">
            <v>1</v>
          </cell>
          <cell r="K214">
            <v>1</v>
          </cell>
          <cell r="L214">
            <v>1</v>
          </cell>
          <cell r="M214"/>
        </row>
        <row r="215">
          <cell r="A215" t="str">
            <v>4.1.00 Abrir 10 cupos en procesos de formación para pueblos, comunidades y otras formas organizativas de gobiernos propios en emprendimiento, economía cultural y creativa en una línea de orden étnico con el propósito de mejorar habilidades blandas y sofisticación de productos. Este proceso de formación incluirá un modelo de capacitación específica que tenga en cuenta las necesidades de los pueblos, comunidades y otras formas organizativas de gobiernos propios. NOTA: se concertará y se seleccionará a las personas representantes de los pueblos, comunidades y otras formas organizativas de gobiernos propios por parte de estas autoridades, garantizando su participación comprometida con el proceso formativo.</v>
          </cell>
          <cell r="B215">
            <v>25</v>
          </cell>
          <cell r="C215" t="str">
            <v>Indígenas Otas Formas</v>
          </cell>
          <cell r="D215" t="str">
            <v>FUGA</v>
          </cell>
          <cell r="E215">
            <v>10</v>
          </cell>
          <cell r="F215"/>
          <cell r="G215">
            <v>10</v>
          </cell>
          <cell r="H215"/>
          <cell r="I215"/>
          <cell r="J215">
            <v>10</v>
          </cell>
          <cell r="K215">
            <v>1</v>
          </cell>
          <cell r="L215">
            <v>1</v>
          </cell>
          <cell r="M215"/>
        </row>
        <row r="216">
          <cell r="A216" t="str">
            <v>6.1.00 Fortalecer a través de experiencias culturales (usos y costumbres - prácticas artísticas), "espacios intergeneracionales" con prioridad hacia los niños y niñas de la primera infancia previa concertación con los pueblos y comunidades indígenas de acuerdo con sus formas de gobierno propios.</v>
          </cell>
          <cell r="B216">
            <v>26</v>
          </cell>
          <cell r="C216" t="str">
            <v>Indígenas Otas Formas</v>
          </cell>
          <cell r="D216" t="str">
            <v>Idartes</v>
          </cell>
          <cell r="E216">
            <v>20</v>
          </cell>
          <cell r="F216"/>
          <cell r="G216">
            <v>0</v>
          </cell>
          <cell r="H216"/>
          <cell r="I216"/>
          <cell r="J216">
            <v>0</v>
          </cell>
          <cell r="K216">
            <v>0</v>
          </cell>
          <cell r="L216">
            <v>0</v>
          </cell>
          <cell r="M216"/>
        </row>
        <row r="217">
          <cell r="A217" t="str">
            <v>7.1.00 Implementar y fortalecer procesos de formación cultural (usos y costumbres - prácticas artísticas) integrales que incluyen a niños y niñas, jóvenes, adultos y adultos mayores de las comunidades de los gobiernos propios del Distrito durante el cuatrienio</v>
          </cell>
          <cell r="B217">
            <v>27</v>
          </cell>
          <cell r="C217" t="str">
            <v>Indígenas Otas Formas</v>
          </cell>
          <cell r="D217" t="str">
            <v>Idartes</v>
          </cell>
          <cell r="E217">
            <v>20</v>
          </cell>
          <cell r="F217"/>
          <cell r="G217">
            <v>0</v>
          </cell>
          <cell r="H217"/>
          <cell r="I217"/>
          <cell r="J217">
            <v>0</v>
          </cell>
          <cell r="K217">
            <v>0</v>
          </cell>
          <cell r="L217">
            <v>0</v>
          </cell>
          <cell r="M217"/>
        </row>
        <row r="218">
          <cell r="A218" t="str">
            <v>8.1.00 Fortalecer las experiencias culturales (usos y costumbres - prácticas artísticas), en oraliteratura de pueblos, comunidades y otras formas organizativas de gobiernos propios que permitan preservar sus procesos colectivos y memorias, previa concertación con los pueblos y comunidades indígenas de acuerdo con sus formas de gobierno propios.</v>
          </cell>
          <cell r="B218">
            <v>28</v>
          </cell>
          <cell r="C218" t="str">
            <v>Indígenas Otas Formas</v>
          </cell>
          <cell r="D218" t="str">
            <v>Idartes</v>
          </cell>
          <cell r="E218">
            <v>5</v>
          </cell>
          <cell r="F218"/>
          <cell r="G218"/>
          <cell r="H218"/>
          <cell r="I218"/>
          <cell r="J218">
            <v>0</v>
          </cell>
          <cell r="K218">
            <v>0</v>
          </cell>
          <cell r="L218">
            <v>0</v>
          </cell>
          <cell r="M218"/>
        </row>
        <row r="219">
          <cell r="A219" t="str">
            <v>9.1.00 Garantizar 30 cupos del diplomado de Patrimonio Cultural a los gobiernos propios indígenas durante el cuatrienio (10 cupos por cada año para 2021, 2022 y 2023).</v>
          </cell>
          <cell r="B219">
            <v>29</v>
          </cell>
          <cell r="C219" t="str">
            <v>Indígenas Otas Formas</v>
          </cell>
          <cell r="D219" t="str">
            <v>IDPC</v>
          </cell>
          <cell r="E219"/>
          <cell r="F219"/>
          <cell r="G219"/>
          <cell r="H219"/>
          <cell r="I219"/>
          <cell r="J219"/>
          <cell r="K219"/>
          <cell r="L219"/>
          <cell r="M219" t="str">
            <v>Accion finalizada en 2023</v>
          </cell>
        </row>
        <row r="220">
          <cell r="A220" t="str">
            <v>10.1.00 Fortalecer la pervivencia cultural mediante la identificación y salvaguardia de las manifestaciones de Patrimonio Cultural Inmaterial desde un enfoque diferencial indígena previa concertación con los pueblos y comunidades indígenas de acuerdo con sus formas de gobierno propios.</v>
          </cell>
          <cell r="B220">
            <v>30</v>
          </cell>
          <cell r="C220" t="str">
            <v>Indígenas Otas Formas</v>
          </cell>
          <cell r="D220" t="str">
            <v>IDPC</v>
          </cell>
          <cell r="E220">
            <v>1</v>
          </cell>
          <cell r="F220"/>
          <cell r="G220">
            <v>0</v>
          </cell>
          <cell r="H220"/>
          <cell r="I220"/>
          <cell r="J220">
            <v>0</v>
          </cell>
          <cell r="K220">
            <v>0</v>
          </cell>
          <cell r="L220">
            <v>0</v>
          </cell>
          <cell r="M220"/>
        </row>
        <row r="221">
          <cell r="A221" t="str">
            <v>11.1.00 Garantizar un estímulo en el marco de la beca de grupos étnicos, categoría pueblos, comunidades y otras formas organizativas de gobiernos propios indígenas del Distrito. NOTA: concertar criterios de formulación del estímulo con los gobiernos propios.</v>
          </cell>
          <cell r="B221">
            <v>31</v>
          </cell>
          <cell r="C221" t="str">
            <v>Indígenas Otas Formas</v>
          </cell>
          <cell r="D221" t="str">
            <v>IDPC</v>
          </cell>
          <cell r="E221">
            <v>1</v>
          </cell>
          <cell r="F221"/>
          <cell r="G221">
            <v>0</v>
          </cell>
          <cell r="H221"/>
          <cell r="I221"/>
          <cell r="J221">
            <v>0</v>
          </cell>
          <cell r="K221">
            <v>0</v>
          </cell>
          <cell r="L221">
            <v>0</v>
          </cell>
          <cell r="M221"/>
        </row>
        <row r="222">
          <cell r="A222" t="str">
            <v>12.1.00 Garantizar el fortalecimiento de los espacios de intercambio de prácticas ancestrales asociadas a juegos y actividades de deportes convencional para los pueblos y comunidades indígenas y sus formas de gobierno propios.</v>
          </cell>
          <cell r="B222">
            <v>32</v>
          </cell>
          <cell r="C222" t="str">
            <v>Indígenas Otas Formas</v>
          </cell>
          <cell r="D222" t="str">
            <v>IDRD</v>
          </cell>
          <cell r="E222">
            <v>1</v>
          </cell>
          <cell r="F222"/>
          <cell r="G222">
            <v>1</v>
          </cell>
          <cell r="H222"/>
          <cell r="I222"/>
          <cell r="J222">
            <v>1</v>
          </cell>
          <cell r="K222">
            <v>1</v>
          </cell>
          <cell r="L222">
            <v>1</v>
          </cell>
          <cell r="M222"/>
        </row>
        <row r="223">
          <cell r="A223" t="str">
            <v>13.1.00 Crear una ruta inicial para la revisión normativa en el marco de los Beneficios Económicos Periódicos (BEPS) con enfoque diferencial indígena a cargo de la Dirección de Arte, Cultura y Patrimonio de la SCRD, que articule Distrito y Nación, concertado con los pueblos y comunidades de acuerdo con sus formas de gobierno propios.</v>
          </cell>
          <cell r="B223">
            <v>33</v>
          </cell>
          <cell r="C223" t="str">
            <v>Indígenas Otas Formas</v>
          </cell>
          <cell r="D223" t="str">
            <v>SCRD</v>
          </cell>
          <cell r="E223"/>
          <cell r="F223"/>
          <cell r="G223"/>
          <cell r="H223"/>
          <cell r="I223"/>
          <cell r="J223"/>
          <cell r="K223"/>
          <cell r="L223"/>
          <cell r="M223" t="str">
            <v>Accion finalizada en 2023</v>
          </cell>
        </row>
        <row r="224">
          <cell r="A224" t="str">
            <v>14.1.00 Garantizar la participación en la formulación de la Política Pública de promoción de la lectura, la investigación y la circulación de obras de la literatura de los pueblos indígenas, a través de la consulta con los pueblos, comunidades y gobiernos propios indígenas del Distrito, en clave de sus necesidades, intereses y apuestas.</v>
          </cell>
          <cell r="B224">
            <v>34</v>
          </cell>
          <cell r="C224" t="str">
            <v>Indígenas Otas Formas</v>
          </cell>
          <cell r="D224" t="str">
            <v>SCRD</v>
          </cell>
          <cell r="E224"/>
          <cell r="F224"/>
          <cell r="G224"/>
          <cell r="H224"/>
          <cell r="I224"/>
          <cell r="J224"/>
          <cell r="K224"/>
          <cell r="L224"/>
          <cell r="M224" t="str">
            <v>Accion finalizada en 2023</v>
          </cell>
        </row>
        <row r="225">
          <cell r="A225" t="str">
            <v>15.1.00 Garantizar 15 cupos por año para los procesos de formación que adelanta la Dirección de Asuntos Locales y Participación de la SCRD previa concertación con los pueblos y comunidades de acuerdo con sus formas de gobierno propios (NOTA: se revisara apoyos logísticos de acuerdo a disponibilidad financiera).</v>
          </cell>
          <cell r="B225">
            <v>35</v>
          </cell>
          <cell r="C225" t="str">
            <v>Indígenas Otas Formas</v>
          </cell>
          <cell r="D225" t="str">
            <v>SCRD</v>
          </cell>
          <cell r="E225"/>
          <cell r="F225"/>
          <cell r="G225"/>
          <cell r="H225"/>
          <cell r="I225"/>
          <cell r="J225"/>
          <cell r="K225"/>
          <cell r="L225"/>
          <cell r="M225" t="str">
            <v>Accion finalizada en 2023</v>
          </cell>
        </row>
        <row r="226">
          <cell r="A226" t="str">
            <v>16.1.00 Fortalecer los espacios de intercambio de saberes de los pueblos y comunidades indígenas, para lo cual se realizará la revisión de la asignación presupuestal para los años 2022 y 2023, en el año 2021.</v>
          </cell>
          <cell r="B226">
            <v>36</v>
          </cell>
          <cell r="C226" t="str">
            <v>Indígenas Otas Formas</v>
          </cell>
          <cell r="D226" t="str">
            <v>SCRD</v>
          </cell>
          <cell r="E226"/>
          <cell r="F226"/>
          <cell r="G226"/>
          <cell r="H226"/>
          <cell r="I226"/>
          <cell r="J226"/>
          <cell r="K226"/>
          <cell r="L226"/>
          <cell r="M226" t="str">
            <v>Accion finalizada en 2023</v>
          </cell>
        </row>
        <row r="227">
          <cell r="A227" t="str">
            <v>17.1.00 Garantizar la participación efectiva de los pueblos y comunidades indígenas dentro del diseño de la Política Pública de las Casas de Cultura.</v>
          </cell>
          <cell r="B227">
            <v>37</v>
          </cell>
          <cell r="C227" t="str">
            <v>Indígenas Otas Formas</v>
          </cell>
          <cell r="D227" t="str">
            <v>SCRD</v>
          </cell>
          <cell r="E227"/>
          <cell r="F227"/>
          <cell r="G227"/>
          <cell r="H227"/>
          <cell r="I227"/>
          <cell r="J227"/>
          <cell r="K227"/>
          <cell r="L227"/>
          <cell r="M227" t="str">
            <v>Accion finalizada en 2023</v>
          </cell>
        </row>
        <row r="228">
          <cell r="A228" t="str">
            <v>18.1.00 Fortalecimiento de las capacidades técnicas de los pueblos, comunidades indígenas en todas sus formas de gobiernos propios para la participación y postulación a las acciones concernientes al desarrollo de Distritos Creativos en el marco de la implementación de esta política pública (dado el desarrollo de acciones en presencialidad se contará con el recurso logístico para el desarrollo de las mismas).</v>
          </cell>
          <cell r="B228">
            <v>38</v>
          </cell>
          <cell r="C228" t="str">
            <v>Indígenas Otas Formas</v>
          </cell>
          <cell r="D228" t="str">
            <v>SCRD</v>
          </cell>
          <cell r="E228"/>
          <cell r="F228"/>
          <cell r="G228"/>
          <cell r="H228"/>
          <cell r="I228"/>
          <cell r="J228"/>
          <cell r="K228"/>
          <cell r="L228"/>
          <cell r="M228" t="str">
            <v>Accion finalizada en 2023</v>
          </cell>
        </row>
        <row r="229">
          <cell r="A229" t="str">
            <v>Política Pública de los Pueblos Indígenas</v>
          </cell>
          <cell r="B229">
            <v>16</v>
          </cell>
          <cell r="C229"/>
          <cell r="D229"/>
          <cell r="E229">
            <v>15</v>
          </cell>
          <cell r="F229"/>
          <cell r="G229"/>
          <cell r="H229"/>
          <cell r="I229"/>
          <cell r="J229"/>
          <cell r="K229"/>
          <cell r="L229">
            <v>0.28111111109999998</v>
          </cell>
          <cell r="M229"/>
        </row>
        <row r="230">
          <cell r="A230" t="str">
            <v>1.4.1Estrategia de fortalecimiento de la identidad cultural del Pueblo Muisca de Bosa, en concordancia con el Plan de Vida de la Comunidad Muisca de Bosa y concertado con sus autoridades.</v>
          </cell>
          <cell r="B230">
            <v>1</v>
          </cell>
          <cell r="C230" t="str">
            <v>Indígena</v>
          </cell>
          <cell r="D230" t="str">
            <v>SCRD</v>
          </cell>
          <cell r="E230">
            <v>0.25</v>
          </cell>
          <cell r="F230"/>
          <cell r="G230"/>
          <cell r="H230"/>
          <cell r="I230"/>
          <cell r="J230">
            <v>0</v>
          </cell>
          <cell r="K230">
            <v>0</v>
          </cell>
          <cell r="L230">
            <v>0</v>
          </cell>
          <cell r="M230"/>
        </row>
        <row r="231">
          <cell r="A231" t="str">
            <v>1.4.2.Proceso de salvaguardia del Festival Jizca Chía Zhue, de acuerdo con la implementación de la normativa e instrumentos de gestión del patrimonio vigentes.</v>
          </cell>
          <cell r="B231">
            <v>2</v>
          </cell>
          <cell r="C231" t="str">
            <v>Indígena</v>
          </cell>
          <cell r="D231" t="str">
            <v>IDPC</v>
          </cell>
          <cell r="E231">
            <v>0.08</v>
          </cell>
          <cell r="F231"/>
          <cell r="G231"/>
          <cell r="H231"/>
          <cell r="I231"/>
          <cell r="J231">
            <v>0</v>
          </cell>
          <cell r="K231">
            <v>0</v>
          </cell>
          <cell r="L231">
            <v>0</v>
          </cell>
          <cell r="M231"/>
        </row>
        <row r="232">
          <cell r="A232" t="str">
            <v>2.1.1.Procesos artísticos y culturales asociados con las conmemoraciones y festividades para cada uno de los pueblos indígenas concertado con el espacio autónomo, según la normatividad vigente.</v>
          </cell>
          <cell r="B232">
            <v>3</v>
          </cell>
          <cell r="C232" t="str">
            <v>Indígena</v>
          </cell>
          <cell r="D232" t="str">
            <v>IDARTES</v>
          </cell>
          <cell r="E232"/>
          <cell r="F232"/>
          <cell r="G232"/>
          <cell r="H232"/>
          <cell r="I232"/>
          <cell r="J232"/>
          <cell r="K232"/>
          <cell r="L232"/>
          <cell r="M232" t="str">
            <v>Producto dara inicio en 2025.</v>
          </cell>
        </row>
        <row r="233">
          <cell r="A233" t="str">
            <v>2.1.2.Estrategia para la protección, promoción y fortalecimiento de la lengua propia de los pueblos indígenas en Bogotá, concertada, diseñada e implementada con el espacio autónomo de pueblos indígenas del Distrito.</v>
          </cell>
          <cell r="B233">
            <v>4</v>
          </cell>
          <cell r="C233" t="str">
            <v>Indígena</v>
          </cell>
          <cell r="D233" t="str">
            <v>SCRD</v>
          </cell>
          <cell r="E233">
            <v>25</v>
          </cell>
          <cell r="F233"/>
          <cell r="G233"/>
          <cell r="H233"/>
          <cell r="I233">
            <v>1</v>
          </cell>
          <cell r="J233">
            <v>1</v>
          </cell>
          <cell r="K233">
            <v>0.04</v>
          </cell>
          <cell r="L233">
            <v>0.04</v>
          </cell>
          <cell r="M233"/>
        </row>
        <row r="234">
          <cell r="A234" t="str">
            <v>2.1.3.Estrategia para el fortalecimiento recreativo o deportivo de la comunidad indígena reconocidas en el distrito capital en torno a sus usos y costumbres, concertado con el espacio autónomo según la normatividad vigente.</v>
          </cell>
          <cell r="B234">
            <v>5</v>
          </cell>
          <cell r="C234" t="str">
            <v>Indígena</v>
          </cell>
          <cell r="D234" t="str">
            <v>IDRD</v>
          </cell>
          <cell r="E234">
            <v>3</v>
          </cell>
          <cell r="F234"/>
          <cell r="G234"/>
          <cell r="H234"/>
          <cell r="I234">
            <v>1</v>
          </cell>
          <cell r="J234">
            <v>1</v>
          </cell>
          <cell r="K234">
            <v>0.33333333329999998</v>
          </cell>
          <cell r="L234">
            <v>0.33333333329999998</v>
          </cell>
          <cell r="M234"/>
        </row>
        <row r="235">
          <cell r="A235" t="str">
            <v>2.1.4.Procesos de formación en prácticas de arte propio dirigidos a niños, niñas y adolescentes de los pueblos indígenas residentes en la ciudad de Bogotá, concertado con el espacio autónomo según la normatividad vigente</v>
          </cell>
          <cell r="B235">
            <v>6</v>
          </cell>
          <cell r="C235" t="str">
            <v>Indígena</v>
          </cell>
          <cell r="D235" t="str">
            <v>IDARTES</v>
          </cell>
          <cell r="E235">
            <v>0</v>
          </cell>
          <cell r="F235"/>
          <cell r="G235"/>
          <cell r="H235"/>
          <cell r="I235"/>
          <cell r="J235"/>
          <cell r="K235"/>
          <cell r="L235"/>
          <cell r="M235" t="str">
            <v>Producto dara inicio en 2025.</v>
          </cell>
        </row>
        <row r="236">
          <cell r="A236" t="str">
            <v>2.1.5.Parques y/o escenarios prestados a la comunidad a partir de solicitudes semestrales que recibe el IDRD por parte de los pueblos Indígenas en el uso del tiempo libre.</v>
          </cell>
          <cell r="B236">
            <v>7</v>
          </cell>
          <cell r="C236" t="str">
            <v>Indígena</v>
          </cell>
          <cell r="D236" t="str">
            <v>IDRD</v>
          </cell>
          <cell r="E236">
            <v>1</v>
          </cell>
          <cell r="F236"/>
          <cell r="G236"/>
          <cell r="H236"/>
          <cell r="I236">
            <v>100</v>
          </cell>
          <cell r="J236">
            <v>100</v>
          </cell>
          <cell r="K236">
            <v>100</v>
          </cell>
          <cell r="L236">
            <v>1</v>
          </cell>
          <cell r="M236"/>
        </row>
        <row r="237">
          <cell r="A237" t="str">
            <v>2.1.6.Acceso de los niños, niñas y adolescentes de los pueblos indígenas para el desarrollo de actividades recreativas y/o deportivas focalizadas territorialmente, priorizando su participación con apoyo institucional.</v>
          </cell>
          <cell r="B237">
            <v>8</v>
          </cell>
          <cell r="C237" t="str">
            <v>Indígena</v>
          </cell>
          <cell r="D237" t="str">
            <v>IDRD</v>
          </cell>
          <cell r="E237">
            <v>1</v>
          </cell>
          <cell r="F237"/>
          <cell r="G237"/>
          <cell r="H237"/>
          <cell r="I237"/>
          <cell r="J237">
            <v>0</v>
          </cell>
          <cell r="K237">
            <v>0</v>
          </cell>
          <cell r="L237">
            <v>0</v>
          </cell>
          <cell r="M237"/>
        </row>
        <row r="238">
          <cell r="A238" t="str">
            <v>2.1.7.Campeonato distrital de fútbol, masculino y femenino, de los pueblos indígenas en concertación con el espacio autónomo.</v>
          </cell>
          <cell r="B238">
            <v>9</v>
          </cell>
          <cell r="C238" t="str">
            <v>Indígena</v>
          </cell>
          <cell r="D238" t="str">
            <v>IDRD</v>
          </cell>
          <cell r="E238">
            <v>0</v>
          </cell>
          <cell r="F238"/>
          <cell r="G238"/>
          <cell r="H238"/>
          <cell r="I238"/>
          <cell r="J238"/>
          <cell r="K238"/>
          <cell r="L238"/>
          <cell r="M238"/>
        </row>
        <row r="239">
          <cell r="A239" t="str">
            <v>2.1.8.Conmemoración de dos eventos anuales, para el fomento de las prácticas artísticas, culturales y patrimoniales, concertado con el espacio autónomo según la normatividad vigente.</v>
          </cell>
          <cell r="B239">
            <v>10</v>
          </cell>
          <cell r="C239" t="str">
            <v>Indígena</v>
          </cell>
          <cell r="D239" t="str">
            <v>SCRD</v>
          </cell>
          <cell r="E239">
            <v>2</v>
          </cell>
          <cell r="F239"/>
          <cell r="G239"/>
          <cell r="H239"/>
          <cell r="I239">
            <v>2</v>
          </cell>
          <cell r="J239">
            <v>2</v>
          </cell>
          <cell r="K239">
            <v>1</v>
          </cell>
          <cell r="L239">
            <v>1</v>
          </cell>
          <cell r="M239"/>
        </row>
        <row r="240">
          <cell r="A240" t="str">
            <v>2.1.9.Préstamos de escenarios y su respectivo equipo técnico para la conmemoración de dos eventos a través de diligenciamiento de formato solicitud de uso temporal de Equipamientos Culturales por parte de la representación del Espacio Autónomo según la normatividad vigente.</v>
          </cell>
          <cell r="B240">
            <v>11</v>
          </cell>
          <cell r="C240" t="str">
            <v>Indígena</v>
          </cell>
          <cell r="D240" t="str">
            <v>IDARTES</v>
          </cell>
          <cell r="E240">
            <v>2</v>
          </cell>
          <cell r="F240"/>
          <cell r="G240"/>
          <cell r="H240"/>
          <cell r="I240">
            <v>2</v>
          </cell>
          <cell r="J240">
            <v>2</v>
          </cell>
          <cell r="K240">
            <v>1</v>
          </cell>
          <cell r="L240">
            <v>1</v>
          </cell>
          <cell r="M240"/>
        </row>
        <row r="241">
          <cell r="A241" t="str">
            <v>2.1.10.Proceso de fortalecimiento de la fase de distribución, exhibición y consumo de la cadena de valor de la economía cultural y creativa de los pueblos indígenas a través de formación y participación en mercados y/o ferias de emprendimientos.</v>
          </cell>
          <cell r="B241">
            <v>12</v>
          </cell>
          <cell r="C241" t="str">
            <v>Indígena</v>
          </cell>
          <cell r="D241" t="str">
            <v>FUGA</v>
          </cell>
          <cell r="E241">
            <v>14</v>
          </cell>
          <cell r="F241"/>
          <cell r="G241"/>
          <cell r="H241"/>
          <cell r="I241"/>
          <cell r="J241">
            <v>0</v>
          </cell>
          <cell r="K241">
            <v>0</v>
          </cell>
          <cell r="L241">
            <v>0</v>
          </cell>
          <cell r="M241"/>
        </row>
        <row r="242">
          <cell r="A242" t="str">
            <v>2.1.11.Procesos de vinculación para la formación impartida por la OFB para niñas, niños y adolescentes de los Pueblos Indígenas que hacen parte del espacio autónomo según concertación de acuerdo a la normatividad vigente</v>
          </cell>
          <cell r="B242">
            <v>13</v>
          </cell>
          <cell r="C242" t="str">
            <v>Indígena</v>
          </cell>
          <cell r="D242" t="str">
            <v>OFB</v>
          </cell>
          <cell r="E242">
            <v>100</v>
          </cell>
          <cell r="F242"/>
          <cell r="G242"/>
          <cell r="H242"/>
          <cell r="I242"/>
          <cell r="J242">
            <v>0</v>
          </cell>
          <cell r="K242">
            <v>0</v>
          </cell>
          <cell r="L242">
            <v>0</v>
          </cell>
          <cell r="M242"/>
        </row>
        <row r="243">
          <cell r="A243" t="str">
            <v>2.1.12.Concierto concertado con el espacio autónomo que integre a las agrupaciones de los cabildos con la agrupación designada por la Orquesta Filarmónica de Bogotá - OFB, para fortalecer y visibilizar las expresiones artísticas de los pueblos indígenas.</v>
          </cell>
          <cell r="B243">
            <v>14</v>
          </cell>
          <cell r="C243" t="str">
            <v>Indígena</v>
          </cell>
          <cell r="D243" t="str">
            <v>OFB</v>
          </cell>
          <cell r="E243">
            <v>0</v>
          </cell>
          <cell r="F243"/>
          <cell r="G243"/>
          <cell r="H243"/>
          <cell r="I243">
            <v>1</v>
          </cell>
          <cell r="J243"/>
          <cell r="K243"/>
          <cell r="L243"/>
          <cell r="M243"/>
        </row>
        <row r="244">
          <cell r="A244" t="str">
            <v>3.1.4.Estrategia de fomento orientada a fortalecer los procesos de formación propia, activación o divulgación intercultural e intergeneracional que permita a la sociedad mayoritaria comprender el significado ancestral del territorio y de los sitios sagrados desde la visión y el pensamiento Muisca, concertada y ejecutada con el Pueblo Muisca de Suba y Bosa.</v>
          </cell>
          <cell r="B244">
            <v>15</v>
          </cell>
          <cell r="C244" t="str">
            <v>Indígena</v>
          </cell>
          <cell r="D244" t="str">
            <v>IDPC</v>
          </cell>
          <cell r="E244">
            <v>1</v>
          </cell>
          <cell r="F244"/>
          <cell r="G244"/>
          <cell r="H244"/>
          <cell r="I244"/>
          <cell r="J244">
            <v>0</v>
          </cell>
          <cell r="K244">
            <v>0</v>
          </cell>
          <cell r="L244">
            <v>0</v>
          </cell>
          <cell r="M244"/>
        </row>
        <row r="245">
          <cell r="A245" t="str">
            <v>3.1.10.Actividades rituales y culturales en los sitios sagrados del Pueblo Muisca, de acuerdo con las fechas conmemorativas del Calendario ancestral, concertadas con el Pueblo Muisca de Suba y Bosa.</v>
          </cell>
          <cell r="B245">
            <v>16</v>
          </cell>
          <cell r="C245" t="str">
            <v>Indígena</v>
          </cell>
          <cell r="D245" t="str">
            <v>IDPC</v>
          </cell>
          <cell r="E245">
            <v>2</v>
          </cell>
          <cell r="F245"/>
          <cell r="G245"/>
          <cell r="H245"/>
          <cell r="I245"/>
          <cell r="J245">
            <v>0</v>
          </cell>
          <cell r="K245">
            <v>0</v>
          </cell>
          <cell r="L245">
            <v>0</v>
          </cell>
          <cell r="M245"/>
        </row>
        <row r="246">
          <cell r="A246" t="str">
            <v>POLITICA PUBLICA LGBTI</v>
          </cell>
          <cell r="B246">
            <v>22</v>
          </cell>
          <cell r="C246"/>
          <cell r="D246"/>
          <cell r="E246">
            <v>18</v>
          </cell>
          <cell r="F246"/>
          <cell r="G246"/>
          <cell r="H246"/>
          <cell r="I246"/>
          <cell r="J246"/>
          <cell r="K246"/>
          <cell r="L246">
            <v>0.97420634920000004</v>
          </cell>
          <cell r="M246"/>
        </row>
        <row r="247">
          <cell r="A247" t="str">
            <v>3.3.6 Formación del talento humano, con enfoque de diversidad de género y sexualidad, para las personas que intervienen en las bibliotecas orientado al fortalecimiento de la atención de la ciudadania</v>
          </cell>
          <cell r="B247">
            <v>1</v>
          </cell>
          <cell r="C247" t="str">
            <v>LGBTI</v>
          </cell>
          <cell r="D247" t="str">
            <v>SCRD</v>
          </cell>
          <cell r="E247">
            <v>2</v>
          </cell>
          <cell r="F247"/>
          <cell r="G247"/>
          <cell r="H247">
            <v>2</v>
          </cell>
          <cell r="I247"/>
          <cell r="J247">
            <v>2</v>
          </cell>
          <cell r="K247">
            <v>1</v>
          </cell>
          <cell r="L247">
            <v>1</v>
          </cell>
          <cell r="M247"/>
        </row>
        <row r="248">
          <cell r="A248" t="str">
            <v>3.3.7 Protocolo para la gestión de estrategias de cultura ciudadana dirigidas a promover cambios voluntarios en favor de la transformación de los factores asociados a las violencias y discriminación por identidad de género y orientación sexual en el Distrito Capital</v>
          </cell>
          <cell r="B248">
            <v>2</v>
          </cell>
          <cell r="C248" t="str">
            <v>LGBTI</v>
          </cell>
          <cell r="D248" t="str">
            <v>SCRD</v>
          </cell>
          <cell r="E248"/>
          <cell r="F248"/>
          <cell r="G248"/>
          <cell r="H248">
            <v>2</v>
          </cell>
          <cell r="I248"/>
          <cell r="J248"/>
          <cell r="K248"/>
          <cell r="L248"/>
          <cell r="M248" t="str">
            <v>Sin meta para 2024</v>
          </cell>
        </row>
        <row r="249">
          <cell r="A249" t="str">
            <v>3.3.8 Experimento social que mida las percepciones y comportamientos de los ciudadanos frente a la población transgénero en el ámbito laboral.</v>
          </cell>
          <cell r="B249">
            <v>3</v>
          </cell>
          <cell r="C249" t="str">
            <v>LGBTI</v>
          </cell>
          <cell r="D249" t="str">
            <v>SCRD</v>
          </cell>
          <cell r="E249"/>
          <cell r="F249"/>
          <cell r="G249"/>
          <cell r="H249"/>
          <cell r="I249"/>
          <cell r="J249"/>
          <cell r="K249"/>
          <cell r="L249"/>
          <cell r="M249" t="str">
            <v>Sin meta para 2025</v>
          </cell>
        </row>
        <row r="250">
          <cell r="A250" t="str">
            <v>3.4.1 Procesos de formación artística para las personas LGBTI en sus diferencias y diversidad con propuestas artísticas y culturales que adelanta el IDARTES.</v>
          </cell>
          <cell r="B250">
            <v>4</v>
          </cell>
          <cell r="C250" t="str">
            <v>LGBTI</v>
          </cell>
          <cell r="D250" t="str">
            <v>Idartes</v>
          </cell>
          <cell r="E250">
            <v>1</v>
          </cell>
          <cell r="F250"/>
          <cell r="G250"/>
          <cell r="H250">
            <v>1</v>
          </cell>
          <cell r="I250"/>
          <cell r="J250">
            <v>1</v>
          </cell>
          <cell r="K250">
            <v>1</v>
          </cell>
          <cell r="L250">
            <v>1</v>
          </cell>
          <cell r="M250"/>
        </row>
        <row r="251">
          <cell r="A251" t="str">
            <v>3.4.2 Procesos de circulacion artística para las personas LGBTI en sus diferencias y diversidad con propuestas artísticas y culturales que adelanta el IDARTES.</v>
          </cell>
          <cell r="B251">
            <v>5</v>
          </cell>
          <cell r="C251" t="str">
            <v>LGBTI</v>
          </cell>
          <cell r="D251" t="str">
            <v>Idartes</v>
          </cell>
          <cell r="E251">
            <v>1</v>
          </cell>
          <cell r="F251"/>
          <cell r="G251"/>
          <cell r="H251"/>
          <cell r="I251">
            <v>1</v>
          </cell>
          <cell r="J251">
            <v>1</v>
          </cell>
          <cell r="K251">
            <v>1</v>
          </cell>
          <cell r="L251">
            <v>1</v>
          </cell>
          <cell r="M251"/>
        </row>
        <row r="252">
          <cell r="A252" t="str">
            <v>3.4.3 Procesos de creación artística para las personas LGBTI en sus diferencias y diversidad con propuestas artísticas y culturales que adelanta el IDARTES.</v>
          </cell>
          <cell r="B252">
            <v>6</v>
          </cell>
          <cell r="C252" t="str">
            <v>LGBTI</v>
          </cell>
          <cell r="D252" t="str">
            <v>Idartes</v>
          </cell>
          <cell r="E252">
            <v>1</v>
          </cell>
          <cell r="F252"/>
          <cell r="G252"/>
          <cell r="H252">
            <v>1</v>
          </cell>
          <cell r="I252"/>
          <cell r="J252">
            <v>1</v>
          </cell>
          <cell r="K252">
            <v>1</v>
          </cell>
          <cell r="L252">
            <v>1</v>
          </cell>
          <cell r="M252"/>
        </row>
        <row r="253">
          <cell r="A253" t="str">
            <v>3.4.4 Procesos de apropiación artística para las las personas LGBTI en sus diferencias y diversidad con propuestas artísticas y culturales que adelanta el IDARTES.</v>
          </cell>
          <cell r="B253">
            <v>7</v>
          </cell>
          <cell r="C253" t="str">
            <v>LGBTI</v>
          </cell>
          <cell r="D253" t="str">
            <v>Idartes</v>
          </cell>
          <cell r="E253">
            <v>1</v>
          </cell>
          <cell r="F253"/>
          <cell r="G253"/>
          <cell r="H253">
            <v>1</v>
          </cell>
          <cell r="I253"/>
          <cell r="J253">
            <v>1</v>
          </cell>
          <cell r="K253">
            <v>1</v>
          </cell>
          <cell r="L253">
            <v>1</v>
          </cell>
          <cell r="M253"/>
        </row>
        <row r="254">
          <cell r="A254" t="str">
            <v>3.4.5 Actividades artísticas y culturales que fortalezcan la inclusión de las personas de los sectores LGBTI y pongan en circulación prácticas de la comunidad.</v>
          </cell>
          <cell r="B254">
            <v>8</v>
          </cell>
          <cell r="C254" t="str">
            <v>LGBTI</v>
          </cell>
          <cell r="D254" t="str">
            <v>FUGA</v>
          </cell>
          <cell r="E254">
            <v>2</v>
          </cell>
          <cell r="F254"/>
          <cell r="G254">
            <v>3</v>
          </cell>
          <cell r="H254"/>
          <cell r="I254"/>
          <cell r="J254">
            <v>3</v>
          </cell>
          <cell r="K254">
            <v>1.5</v>
          </cell>
          <cell r="L254">
            <v>1</v>
          </cell>
          <cell r="M254"/>
        </row>
        <row r="255">
          <cell r="A255" t="str">
            <v>3.4.6 Proceso organizativo de articulación de la marcha LGBTI por la diversidad con organizaciones LGBTI de las localidades del centro</v>
          </cell>
          <cell r="B255">
            <v>9</v>
          </cell>
          <cell r="C255" t="str">
            <v>LGBTI</v>
          </cell>
          <cell r="D255" t="str">
            <v>FUGA</v>
          </cell>
          <cell r="E255">
            <v>1</v>
          </cell>
          <cell r="F255"/>
          <cell r="G255">
            <v>1</v>
          </cell>
          <cell r="H255"/>
          <cell r="I255"/>
          <cell r="J255">
            <v>1</v>
          </cell>
          <cell r="K255">
            <v>1</v>
          </cell>
          <cell r="L255">
            <v>1</v>
          </cell>
          <cell r="M255"/>
        </row>
        <row r="256">
          <cell r="A256" t="str">
            <v>3.4.7 Promoción de iniciativas de los colectivos y agentes de la comunidad LGBTI con el ánimo de resignificar el centro desde el enfoque poblacional y promover, fortalecer y visibilizar experiencias de inclusión social y de ejercicio de derechos sociales y culturales logradas mediante el desarrollo de prácticas artísticas y/o culturales de los colectivos LGBTI. Dichas experiencias (actividades o proyectos) deben haber sido realizadas en alguna de las tres localidades del centro de la ciudad (Los Mártires, Santa Fe y La Candelaria).</v>
          </cell>
          <cell r="B256">
            <v>10</v>
          </cell>
          <cell r="C256" t="str">
            <v>LGBTI</v>
          </cell>
          <cell r="D256" t="str">
            <v>FUGA</v>
          </cell>
          <cell r="E256">
            <v>1</v>
          </cell>
          <cell r="F256"/>
          <cell r="G256"/>
          <cell r="H256">
            <v>1</v>
          </cell>
          <cell r="I256"/>
          <cell r="J256">
            <v>1</v>
          </cell>
          <cell r="K256">
            <v>1</v>
          </cell>
          <cell r="L256">
            <v>1</v>
          </cell>
          <cell r="M256"/>
        </row>
        <row r="257">
          <cell r="A257" t="str">
            <v>3.4.8 Estrategias de apoyo a organizaciones de los sectores LGBTI en el uso del tiempo libre</v>
          </cell>
          <cell r="B257">
            <v>11</v>
          </cell>
          <cell r="C257" t="str">
            <v>LGBTI</v>
          </cell>
          <cell r="D257" t="str">
            <v>IDRD</v>
          </cell>
          <cell r="E257">
            <v>1</v>
          </cell>
          <cell r="F257"/>
          <cell r="G257">
            <v>100</v>
          </cell>
          <cell r="H257"/>
          <cell r="I257">
            <v>100</v>
          </cell>
          <cell r="J257">
            <v>200</v>
          </cell>
          <cell r="K257">
            <v>200</v>
          </cell>
          <cell r="L257">
            <v>1</v>
          </cell>
          <cell r="M257"/>
        </row>
        <row r="258">
          <cell r="A258" t="str">
            <v>3.4.9 Estrategia que permita incorporar el enfoque diferencial y territorial en las actividades deportivas desarrolladas por el IDRD</v>
          </cell>
          <cell r="B258">
            <v>12</v>
          </cell>
          <cell r="C258" t="str">
            <v>LGBTI</v>
          </cell>
          <cell r="D258" t="str">
            <v>IDRD</v>
          </cell>
          <cell r="E258">
            <v>56</v>
          </cell>
          <cell r="F258"/>
          <cell r="G258"/>
          <cell r="H258"/>
          <cell r="I258">
            <v>30</v>
          </cell>
          <cell r="J258">
            <v>30</v>
          </cell>
          <cell r="K258">
            <v>0.53571428570000001</v>
          </cell>
          <cell r="L258">
            <v>0.53571428570000001</v>
          </cell>
          <cell r="M258"/>
        </row>
        <row r="259">
          <cell r="A259" t="str">
            <v>3.4.10 Programas, proyectos, estrategias y actividades del Instituto Dsitrital de Recreación y Deporte realizadas con enfoque diferencial por orientación sexual e identidad de género.</v>
          </cell>
          <cell r="B259">
            <v>13</v>
          </cell>
          <cell r="C259" t="str">
            <v>LGBTI</v>
          </cell>
          <cell r="D259" t="str">
            <v>IDRD</v>
          </cell>
          <cell r="E259">
            <v>33</v>
          </cell>
          <cell r="F259">
            <v>73</v>
          </cell>
          <cell r="G259">
            <v>38</v>
          </cell>
          <cell r="H259">
            <v>112</v>
          </cell>
          <cell r="I259">
            <v>87</v>
          </cell>
          <cell r="J259">
            <v>310</v>
          </cell>
          <cell r="K259">
            <v>9.3939393940000002</v>
          </cell>
          <cell r="L259">
            <v>1</v>
          </cell>
          <cell r="M259"/>
        </row>
        <row r="260">
          <cell r="A260" t="str">
            <v>3.4.11 Proyecto de comunicación pública de la PP LGBTI a través del desarrollo de una mesa de trabajo con la Secretaría Distrital de Planeación teniendo en cuenta la naturaleza de empresa industrial y comercial del Estado que tiene Canal Capital.</v>
          </cell>
          <cell r="B260">
            <v>14</v>
          </cell>
          <cell r="C260" t="str">
            <v>LGBTI</v>
          </cell>
          <cell r="D260" t="str">
            <v>CANAL CAPITAL</v>
          </cell>
          <cell r="E260">
            <v>1</v>
          </cell>
          <cell r="F260"/>
          <cell r="G260"/>
          <cell r="H260"/>
          <cell r="I260">
            <v>1</v>
          </cell>
          <cell r="J260">
            <v>1</v>
          </cell>
          <cell r="K260">
            <v>1</v>
          </cell>
          <cell r="L260">
            <v>1</v>
          </cell>
          <cell r="M260"/>
        </row>
        <row r="261">
          <cell r="A261" t="str">
            <v>3.4.12 Espacios de formación de lectura, escritura y oralidad con enfoque diferencial a personas vinculadas a los colectivos LGBTI y la ciudadania en general.</v>
          </cell>
          <cell r="B261">
            <v>15</v>
          </cell>
          <cell r="C261" t="str">
            <v>LGBTI</v>
          </cell>
          <cell r="D261" t="str">
            <v>SCRD</v>
          </cell>
          <cell r="E261">
            <v>2</v>
          </cell>
          <cell r="F261"/>
          <cell r="G261"/>
          <cell r="H261">
            <v>2</v>
          </cell>
          <cell r="I261"/>
          <cell r="J261">
            <v>2</v>
          </cell>
          <cell r="K261">
            <v>1</v>
          </cell>
          <cell r="L261">
            <v>1</v>
          </cell>
          <cell r="M261"/>
        </row>
        <row r="262">
          <cell r="A262" t="str">
            <v>3.4.13 Estrategias para la circulación de materiales de lectura con enfoques de identidades de género y sexualidad para la ampliación de la oferta a los colectivos LGBTI y a la ciudadania en general.</v>
          </cell>
          <cell r="B262">
            <v>16</v>
          </cell>
          <cell r="C262" t="str">
            <v>LGBTI</v>
          </cell>
          <cell r="D262" t="str">
            <v>SCRD</v>
          </cell>
          <cell r="E262">
            <v>1</v>
          </cell>
          <cell r="F262"/>
          <cell r="G262"/>
          <cell r="H262">
            <v>1</v>
          </cell>
          <cell r="I262"/>
          <cell r="J262">
            <v>1</v>
          </cell>
          <cell r="K262">
            <v>1</v>
          </cell>
          <cell r="L262">
            <v>1</v>
          </cell>
          <cell r="M262"/>
        </row>
        <row r="263">
          <cell r="A263" t="str">
            <v>3.4.14 Estimulos de fomento para la activación y visibilizacion de la memoria y patrimonio de los sectores sociales LGBTI como aporte al Programa de construcción participativa de la memoria implementado con enfoque territorial mediante instalación de piezas conmemorativas, desarrolladas con los sectores LGBTI.</v>
          </cell>
          <cell r="B263">
            <v>17</v>
          </cell>
          <cell r="C263" t="str">
            <v>LGBTI</v>
          </cell>
          <cell r="D263" t="str">
            <v>IDPC</v>
          </cell>
          <cell r="E263">
            <v>1</v>
          </cell>
          <cell r="F263"/>
          <cell r="G263"/>
          <cell r="H263">
            <v>1</v>
          </cell>
          <cell r="I263"/>
          <cell r="J263">
            <v>1</v>
          </cell>
          <cell r="K263">
            <v>1</v>
          </cell>
          <cell r="L263">
            <v>1</v>
          </cell>
          <cell r="M263"/>
        </row>
        <row r="264">
          <cell r="A264" t="str">
            <v>3.4.15 Procesos de activación y productos editoriales de visibilización de memoria y patrimonio LGBTI</v>
          </cell>
          <cell r="B264">
            <v>18</v>
          </cell>
          <cell r="C264" t="str">
            <v>LGBTI</v>
          </cell>
          <cell r="D264" t="str">
            <v>IDPC</v>
          </cell>
          <cell r="E264"/>
          <cell r="F264"/>
          <cell r="G264"/>
          <cell r="H264"/>
          <cell r="I264"/>
          <cell r="J264"/>
          <cell r="K264"/>
          <cell r="L264"/>
          <cell r="M264" t="str">
            <v>Sin meta para 2024</v>
          </cell>
        </row>
        <row r="265">
          <cell r="A265" t="str">
            <v>3.4.16 Dialogos con el Museo de Bogotá sobre museología, museografía, memoria y patrimonio de los sectores LGBTI, como aporte al Programa de memoria histórica y comunitaria de los sectores LGBTI</v>
          </cell>
          <cell r="B265">
            <v>19</v>
          </cell>
          <cell r="C265" t="str">
            <v>LGBTI</v>
          </cell>
          <cell r="D265" t="str">
            <v>IDPC</v>
          </cell>
          <cell r="E265">
            <v>1</v>
          </cell>
          <cell r="F265"/>
          <cell r="G265"/>
          <cell r="H265"/>
          <cell r="I265">
            <v>1</v>
          </cell>
          <cell r="J265">
            <v>1</v>
          </cell>
          <cell r="K265">
            <v>1</v>
          </cell>
          <cell r="L265">
            <v>1</v>
          </cell>
          <cell r="M265"/>
        </row>
        <row r="266">
          <cell r="A266" t="str">
            <v>3.4.17 Acompañamiento técnico para la consolidación del Área de Desarrollo Naranja – Distrito Creativo y Diverso de La Playa</v>
          </cell>
          <cell r="B266">
            <v>20</v>
          </cell>
          <cell r="C266" t="str">
            <v>LGBTI</v>
          </cell>
          <cell r="D266" t="str">
            <v>SCRD</v>
          </cell>
          <cell r="E266">
            <v>1</v>
          </cell>
          <cell r="F266">
            <v>0.1</v>
          </cell>
          <cell r="G266">
            <v>0.4</v>
          </cell>
          <cell r="H266">
            <v>1</v>
          </cell>
          <cell r="I266">
            <v>2</v>
          </cell>
          <cell r="J266">
            <v>3.5</v>
          </cell>
          <cell r="K266">
            <v>3.5</v>
          </cell>
          <cell r="L266">
            <v>1</v>
          </cell>
          <cell r="M266"/>
        </row>
        <row r="267">
          <cell r="A267" t="str">
            <v>3.4.18 Juegos por la Igualdad realizados con la participación de personas y organizaciones
 de los sectores sociales LGBTI</v>
          </cell>
          <cell r="B267">
            <v>21</v>
          </cell>
          <cell r="C267" t="str">
            <v>LGBTI</v>
          </cell>
          <cell r="D267" t="str">
            <v xml:space="preserve">IDRD
</v>
          </cell>
          <cell r="E267"/>
          <cell r="F267"/>
          <cell r="G267"/>
          <cell r="H267"/>
          <cell r="I267">
            <v>1</v>
          </cell>
          <cell r="J267"/>
          <cell r="K267"/>
          <cell r="L267"/>
          <cell r="M267" t="str">
            <v>Sin meta para 2024</v>
          </cell>
        </row>
        <row r="268">
          <cell r="A268" t="str">
            <v>3.4.19 Consejo de cultura sectores sociales LGBTI, para la incidencia y socialización de planes, programas y proyectos que beneficien a esta población.</v>
          </cell>
          <cell r="B268">
            <v>22</v>
          </cell>
          <cell r="C268" t="str">
            <v>LGBTI</v>
          </cell>
          <cell r="D268" t="str">
            <v xml:space="preserve">SCRD
</v>
          </cell>
          <cell r="E268">
            <v>1</v>
          </cell>
          <cell r="F268">
            <v>0.25</v>
          </cell>
          <cell r="G268">
            <v>100</v>
          </cell>
          <cell r="H268">
            <v>100</v>
          </cell>
          <cell r="I268">
            <v>100</v>
          </cell>
          <cell r="J268">
            <v>300.25</v>
          </cell>
          <cell r="K268">
            <v>300.25</v>
          </cell>
          <cell r="L268">
            <v>1</v>
          </cell>
          <cell r="M268"/>
        </row>
        <row r="269">
          <cell r="A269" t="str">
            <v>POLITICA PUBLICA ACTIVIDADES SEXUALES PAGAS</v>
          </cell>
          <cell r="B269">
            <v>5</v>
          </cell>
          <cell r="C269"/>
          <cell r="D269"/>
          <cell r="E269">
            <v>3</v>
          </cell>
          <cell r="F269"/>
          <cell r="G269"/>
          <cell r="H269"/>
          <cell r="I269"/>
          <cell r="J269"/>
          <cell r="K269"/>
          <cell r="L269">
            <v>1</v>
          </cell>
          <cell r="M269"/>
        </row>
        <row r="270">
          <cell r="A270" t="str">
            <v>1.4.7. Actividades culturales, de recreación y de actividad física realizadas en las zonas de concentración de los establecimientos de contacto y servicio para las actividades sexuales pagadas.</v>
          </cell>
          <cell r="B270">
            <v>1</v>
          </cell>
          <cell r="C270" t="str">
            <v>PPASP</v>
          </cell>
          <cell r="D270" t="str">
            <v xml:space="preserve">IDRD
 </v>
          </cell>
          <cell r="E270">
            <v>10</v>
          </cell>
          <cell r="F270"/>
          <cell r="G270"/>
          <cell r="H270"/>
          <cell r="I270">
            <v>64</v>
          </cell>
          <cell r="J270">
            <v>64</v>
          </cell>
          <cell r="K270">
            <v>6.4</v>
          </cell>
          <cell r="L270">
            <v>1</v>
          </cell>
          <cell r="M270"/>
        </row>
        <row r="271">
          <cell r="A271" t="str">
            <v>1.4.9. Apoyos para respaldar las iniciativas artísticas y culturales que realizan las personas que realizan actividades sexuales pagadas.</v>
          </cell>
          <cell r="B271">
            <v>2</v>
          </cell>
          <cell r="C271" t="str">
            <v>PPASP</v>
          </cell>
          <cell r="D271" t="str">
            <v xml:space="preserve">SCRD 
 </v>
          </cell>
          <cell r="E271">
            <v>2</v>
          </cell>
          <cell r="F271"/>
          <cell r="G271"/>
          <cell r="H271"/>
          <cell r="I271">
            <v>2</v>
          </cell>
          <cell r="J271">
            <v>2</v>
          </cell>
          <cell r="K271">
            <v>1</v>
          </cell>
          <cell r="L271">
            <v>1</v>
          </cell>
          <cell r="M271"/>
        </row>
        <row r="272">
          <cell r="A272" t="str">
            <v>3.1.3 Estrategias de cambio cultural para la disminución de las estigmatización de las actividades sexuales pagadas así como de quienes las realizan.</v>
          </cell>
          <cell r="B272">
            <v>3</v>
          </cell>
          <cell r="C272" t="str">
            <v>PPASP</v>
          </cell>
          <cell r="D272" t="str">
            <v xml:space="preserve">CANAL CAPITAL
 </v>
          </cell>
          <cell r="E272">
            <v>1</v>
          </cell>
          <cell r="F272"/>
          <cell r="G272"/>
          <cell r="H272"/>
          <cell r="I272">
            <v>1</v>
          </cell>
          <cell r="J272">
            <v>1</v>
          </cell>
          <cell r="K272">
            <v>1</v>
          </cell>
          <cell r="L272">
            <v>1</v>
          </cell>
          <cell r="M272"/>
        </row>
        <row r="273">
          <cell r="A273" t="str">
            <v>3.1.4 Protocolo para orientar y acompañar el desarrollo de estrategias para la transformación cultural, que incorpore el enfoque poblacional diferencial, dirigidas a promover cambios voluntarios en torno a las actividades sexuales pagadas</v>
          </cell>
          <cell r="B273">
            <v>4</v>
          </cell>
          <cell r="C273" t="str">
            <v>PPASP</v>
          </cell>
          <cell r="D273" t="str">
            <v xml:space="preserve">SCRD 
 </v>
          </cell>
          <cell r="E273"/>
          <cell r="F273"/>
          <cell r="G273"/>
          <cell r="H273"/>
          <cell r="I273"/>
          <cell r="J273"/>
          <cell r="K273"/>
          <cell r="L273"/>
          <cell r="M273"/>
        </row>
        <row r="274">
          <cell r="A274" t="str">
            <v>3.2.2 Construcción de la memoria histórica, social y cultural de las actividades sexuales pagadas en Bogotá en la última década.</v>
          </cell>
          <cell r="B274">
            <v>5</v>
          </cell>
          <cell r="C274" t="str">
            <v>PPASP</v>
          </cell>
          <cell r="D274" t="str">
            <v xml:space="preserve">SCRD 
</v>
          </cell>
          <cell r="E274"/>
          <cell r="F274"/>
          <cell r="G274"/>
          <cell r="H274"/>
          <cell r="I274"/>
          <cell r="J274"/>
          <cell r="K274"/>
          <cell r="L274"/>
          <cell r="M274"/>
        </row>
        <row r="275">
          <cell r="A275" t="str">
            <v>JUVENTUD</v>
          </cell>
          <cell r="B275">
            <v>12</v>
          </cell>
          <cell r="C275"/>
          <cell r="D275"/>
          <cell r="E275">
            <v>11</v>
          </cell>
          <cell r="F275"/>
          <cell r="G275"/>
          <cell r="H275"/>
          <cell r="I275"/>
          <cell r="J275"/>
          <cell r="K275"/>
          <cell r="L275">
            <v>0.9573644563</v>
          </cell>
          <cell r="M275"/>
        </row>
        <row r="276">
          <cell r="A276" t="str">
            <v>1.2.2. Programas y/o eventos de televisión juvenil emitidos en el Canal Público de Bogotá (Canal Capital).</v>
          </cell>
          <cell r="B276">
            <v>1</v>
          </cell>
          <cell r="C276" t="str">
            <v>JUVENTUD</v>
          </cell>
          <cell r="D276" t="str">
            <v>CAPITAL</v>
          </cell>
          <cell r="E276">
            <v>10</v>
          </cell>
          <cell r="F276">
            <v>613</v>
          </cell>
          <cell r="G276">
            <v>336</v>
          </cell>
          <cell r="H276">
            <v>234</v>
          </cell>
          <cell r="I276">
            <v>361</v>
          </cell>
          <cell r="J276">
            <v>1544</v>
          </cell>
          <cell r="K276">
            <v>154.4</v>
          </cell>
          <cell r="L276">
            <v>1</v>
          </cell>
          <cell r="M276"/>
        </row>
        <row r="277">
          <cell r="A277" t="str">
            <v>1.2.6 Protocolo para el diseño, implementación y seguimiento de estrategias de transformación de factores culturales relacionados con el desarrollo juvenil realizado.</v>
          </cell>
          <cell r="B277">
            <v>2</v>
          </cell>
          <cell r="C277" t="str">
            <v>JUVENTUD</v>
          </cell>
          <cell r="D277" t="str">
            <v>SCRD</v>
          </cell>
          <cell r="E277"/>
          <cell r="F277"/>
          <cell r="G277"/>
          <cell r="H277"/>
          <cell r="I277"/>
          <cell r="J277"/>
          <cell r="K277"/>
          <cell r="L277"/>
          <cell r="M277" t="str">
            <v>Producto terminado en 2022</v>
          </cell>
        </row>
        <row r="278">
          <cell r="A278" t="str">
            <v>5.1.1 Estrategias comunicativas para difusión, información y socialización del portafolio, la oferta y contenidos culturales, recreativos , deportivos y de las iniciativas juveniles realizadas</v>
          </cell>
          <cell r="B278">
            <v>3</v>
          </cell>
          <cell r="C278" t="str">
            <v>JUVENTUD</v>
          </cell>
          <cell r="D278" t="str">
            <v>SCRD</v>
          </cell>
          <cell r="E278">
            <v>1</v>
          </cell>
          <cell r="F278"/>
          <cell r="G278">
            <v>0.5</v>
          </cell>
          <cell r="H278">
            <v>0.75</v>
          </cell>
          <cell r="I278">
            <v>1</v>
          </cell>
          <cell r="J278">
            <v>2.25</v>
          </cell>
          <cell r="K278">
            <v>2.25</v>
          </cell>
          <cell r="L278">
            <v>1</v>
          </cell>
          <cell r="M278"/>
        </row>
        <row r="279">
          <cell r="A279" t="str">
            <v>5.1.2 Jóvenes atendidos con el programa de apoyo profesionalización de artistas jóvenes.</v>
          </cell>
          <cell r="B279">
            <v>4</v>
          </cell>
          <cell r="C279" t="str">
            <v>JUVENTUD</v>
          </cell>
          <cell r="D279" t="str">
            <v>SCRD</v>
          </cell>
          <cell r="E279">
            <v>45</v>
          </cell>
          <cell r="F279"/>
          <cell r="G279">
            <v>45</v>
          </cell>
          <cell r="H279">
            <v>45</v>
          </cell>
          <cell r="I279">
            <v>45</v>
          </cell>
          <cell r="J279">
            <v>135</v>
          </cell>
          <cell r="K279">
            <v>3</v>
          </cell>
          <cell r="L279">
            <v>1</v>
          </cell>
          <cell r="M279"/>
        </row>
        <row r="280">
          <cell r="A280" t="str">
            <v>5.1.3 Estimulos y apoyos otorgados a jóvenes artístas que fortalezcan y promueva sus procesos de creacion artística, las diferentes prácticas y sus expresiones creativas en las localidades.</v>
          </cell>
          <cell r="B280">
            <v>5</v>
          </cell>
          <cell r="C280" t="str">
            <v>JUVENTUD</v>
          </cell>
          <cell r="D280" t="str">
            <v>SCRD - FUGA - IDARTES - IDPC - OFB</v>
          </cell>
          <cell r="E280">
            <v>186</v>
          </cell>
          <cell r="F280">
            <v>0</v>
          </cell>
          <cell r="G280">
            <v>23</v>
          </cell>
          <cell r="H280">
            <v>95</v>
          </cell>
          <cell r="I280">
            <v>72</v>
          </cell>
          <cell r="J280">
            <v>190</v>
          </cell>
          <cell r="K280">
            <v>1.0215053759999999</v>
          </cell>
          <cell r="L280">
            <v>1</v>
          </cell>
          <cell r="M280"/>
        </row>
        <row r="281">
          <cell r="A281" t="str">
            <v>5.1.4 Jóvenes atendidos en programas y contenidos de formación en apreciación de las artes y la cultura, disciplinas artistícas, patrimoniales, deportivas, recreativas y actividad física, articulados al modelo pedagógico en los niveles de educación preescolar, básica y media.</v>
          </cell>
          <cell r="B281">
            <v>6</v>
          </cell>
          <cell r="C281" t="str">
            <v>JUVENTUD</v>
          </cell>
          <cell r="D281" t="str">
            <v>IDARTES - OFB</v>
          </cell>
          <cell r="E281">
            <v>150</v>
          </cell>
          <cell r="F281">
            <v>98</v>
          </cell>
          <cell r="G281">
            <v>24</v>
          </cell>
          <cell r="H281">
            <v>111</v>
          </cell>
          <cell r="I281">
            <v>10</v>
          </cell>
          <cell r="J281">
            <v>243</v>
          </cell>
          <cell r="K281">
            <v>1.62</v>
          </cell>
          <cell r="L281">
            <v>1</v>
          </cell>
          <cell r="M281"/>
        </row>
        <row r="282">
          <cell r="A282" t="str">
            <v>5.1.5. Jóvenes atendidos en programas de formación y apreciación artística, cultural, patrimonial por fuera de los programas del sistema escolar.</v>
          </cell>
          <cell r="B282">
            <v>7</v>
          </cell>
          <cell r="C282" t="str">
            <v>JUVENTUD</v>
          </cell>
          <cell r="D282" t="str">
            <v>FUGA - IDARTES - IDPC- OFB</v>
          </cell>
          <cell r="E282">
            <v>44350</v>
          </cell>
          <cell r="F282">
            <v>15617</v>
          </cell>
          <cell r="G282">
            <v>7285</v>
          </cell>
          <cell r="H282">
            <v>6504</v>
          </cell>
          <cell r="I282">
            <v>12106</v>
          </cell>
          <cell r="J282">
            <v>41512</v>
          </cell>
          <cell r="K282">
            <v>0.93600901920000001</v>
          </cell>
          <cell r="L282">
            <v>0.93600901920000001</v>
          </cell>
          <cell r="M282"/>
        </row>
        <row r="283">
          <cell r="A283" t="str">
            <v>5.1.6. Jóvenes vinculados a programas que fortalezcan y promuevan los procesos de creación artística por parte de colectivos y jóvenes entre las diferentes prácticas y expresiones de la Orquesta Filarmónica de Bogotá.</v>
          </cell>
          <cell r="B283">
            <v>8</v>
          </cell>
          <cell r="C283" t="str">
            <v>JUVENTUD</v>
          </cell>
          <cell r="D283" t="str">
            <v>OFB</v>
          </cell>
          <cell r="E283">
            <v>147</v>
          </cell>
          <cell r="F283">
            <v>56</v>
          </cell>
          <cell r="G283">
            <v>132</v>
          </cell>
          <cell r="H283">
            <v>156</v>
          </cell>
          <cell r="I283">
            <v>156</v>
          </cell>
          <cell r="J283">
            <v>500</v>
          </cell>
          <cell r="K283">
            <v>3.4013605440000001</v>
          </cell>
          <cell r="L283">
            <v>1</v>
          </cell>
          <cell r="M283"/>
        </row>
        <row r="284">
          <cell r="A284" t="str">
            <v>5.2.1. Actividades artísticas, culturales, y patrimoniales recreativas y deportivas focalizadas para la población joven realizadas.</v>
          </cell>
          <cell r="B284">
            <v>9</v>
          </cell>
          <cell r="C284" t="str">
            <v>JUVENTUD</v>
          </cell>
          <cell r="D284" t="str">
            <v>FUGA - IDARTES- OFB</v>
          </cell>
          <cell r="E284">
            <v>400</v>
          </cell>
          <cell r="F284">
            <v>5</v>
          </cell>
          <cell r="G284">
            <v>89</v>
          </cell>
          <cell r="H284">
            <v>71</v>
          </cell>
          <cell r="I284">
            <v>73</v>
          </cell>
          <cell r="J284">
            <v>238</v>
          </cell>
          <cell r="K284">
            <v>0.59499999999999997</v>
          </cell>
          <cell r="L284">
            <v>0.59499999999999997</v>
          </cell>
          <cell r="M284"/>
        </row>
        <row r="285">
          <cell r="A285" t="str">
            <v>5.3.1. Acciones para el fomento de la lectura crítica y escritura realizadas al aire libre, bibliotecas, equipamientos comunitarios públicos y privados y espacios no convencionales dirigido a jóvenes</v>
          </cell>
          <cell r="B285">
            <v>10</v>
          </cell>
          <cell r="C285" t="str">
            <v>JUVENTUD</v>
          </cell>
          <cell r="D285" t="str">
            <v>SCRD  - IDARTES</v>
          </cell>
          <cell r="E285">
            <v>24</v>
          </cell>
          <cell r="F285">
            <v>6</v>
          </cell>
          <cell r="G285">
            <v>7</v>
          </cell>
          <cell r="H285">
            <v>15</v>
          </cell>
          <cell r="I285">
            <v>9</v>
          </cell>
          <cell r="J285">
            <v>37</v>
          </cell>
          <cell r="K285">
            <v>1.5416666670000001</v>
          </cell>
          <cell r="L285">
            <v>1</v>
          </cell>
          <cell r="M285"/>
        </row>
        <row r="286">
          <cell r="A286" t="str">
            <v>5.4.1 Jóvenes vinculados a jornadas recreativas, deportivas, en los parques y escenarios de las localidades, que promuevan el goce del tiempo libre, la apropiación de hábitos saludables y el cuidado del ambiente, con enfoques de género, diferencial y poblacional.</v>
          </cell>
          <cell r="B286">
            <v>11</v>
          </cell>
          <cell r="C286" t="str">
            <v>JUVENTUD</v>
          </cell>
          <cell r="D286" t="str">
            <v>IDRD</v>
          </cell>
          <cell r="E286">
            <v>5280</v>
          </cell>
          <cell r="F286"/>
          <cell r="G286">
            <v>1451</v>
          </cell>
          <cell r="H286">
            <v>25115</v>
          </cell>
          <cell r="I286">
            <v>11151</v>
          </cell>
          <cell r="J286">
            <v>37717</v>
          </cell>
          <cell r="K286">
            <v>7.1433712119999999</v>
          </cell>
          <cell r="L286">
            <v>1</v>
          </cell>
          <cell r="M286"/>
        </row>
        <row r="287">
          <cell r="A287" t="str">
            <v>5.5.1 Jóvenes vinculados a procesos de formación deportiva en los barrios, con el apoyo del gobierno distrital y la empresa privada, con especial atención de jóvenes de las poblaciones diferenciales, en condiciones de riesgo y vulnerabilidad.</v>
          </cell>
          <cell r="B287">
            <v>12</v>
          </cell>
          <cell r="C287" t="str">
            <v>JUVENTUD</v>
          </cell>
          <cell r="D287" t="str">
            <v>IDRD</v>
          </cell>
          <cell r="E287">
            <v>4280</v>
          </cell>
          <cell r="F287">
            <v>445</v>
          </cell>
          <cell r="G287">
            <v>1154</v>
          </cell>
          <cell r="H287">
            <v>2543</v>
          </cell>
          <cell r="I287">
            <v>975</v>
          </cell>
          <cell r="J287">
            <v>5117</v>
          </cell>
          <cell r="K287">
            <v>1.1955607479999999</v>
          </cell>
          <cell r="L287">
            <v>1</v>
          </cell>
          <cell r="M287"/>
        </row>
        <row r="288">
          <cell r="A288" t="str">
            <v>ADULTEZ</v>
          </cell>
          <cell r="B288">
            <v>3</v>
          </cell>
          <cell r="C288"/>
          <cell r="D288"/>
          <cell r="E288">
            <v>3</v>
          </cell>
          <cell r="F288"/>
          <cell r="G288"/>
          <cell r="H288"/>
          <cell r="I288"/>
          <cell r="J288"/>
          <cell r="K288"/>
          <cell r="L288">
            <v>1</v>
          </cell>
          <cell r="M288"/>
        </row>
        <row r="289">
          <cell r="A289" t="str">
            <v>1.1.1 Protocolo para la gestión de estrategias de transformación cultural que promuevan los derechos de las y los adultos en la ciudad.</v>
          </cell>
          <cell r="B289">
            <v>1</v>
          </cell>
          <cell r="C289" t="str">
            <v>DE Y PARA LA ADULTEZ</v>
          </cell>
          <cell r="D289" t="str">
            <v>SCRD</v>
          </cell>
          <cell r="E289">
            <v>0</v>
          </cell>
          <cell r="F289"/>
          <cell r="G289"/>
          <cell r="H289"/>
          <cell r="I289"/>
          <cell r="J289"/>
          <cell r="K289"/>
          <cell r="L289"/>
          <cell r="M289" t="str">
            <v xml:space="preserve">producto finalizado </v>
          </cell>
        </row>
        <row r="290">
          <cell r="A290" t="str">
            <v>2.2.1 Personas adultas que participan en los procesos deportivos y en actividad física con enfoque poblacional.</v>
          </cell>
          <cell r="B290">
            <v>2</v>
          </cell>
          <cell r="C290" t="str">
            <v>DE Y PARA LA ADULTEZ</v>
          </cell>
          <cell r="D290" t="str">
            <v>IDRD</v>
          </cell>
          <cell r="E290">
            <v>2500</v>
          </cell>
          <cell r="F290"/>
          <cell r="G290">
            <v>1293</v>
          </cell>
          <cell r="H290"/>
          <cell r="I290">
            <v>1575</v>
          </cell>
          <cell r="J290">
            <v>2868</v>
          </cell>
          <cell r="K290">
            <v>1.1472</v>
          </cell>
          <cell r="L290">
            <v>1</v>
          </cell>
          <cell r="M290"/>
        </row>
        <row r="291">
          <cell r="A291" t="str">
            <v>6.1.1 Procesos de circulación artística para las y los adultos desde un enfoque diferencial con propuestas artísticas y culturales.</v>
          </cell>
          <cell r="B291">
            <v>3</v>
          </cell>
          <cell r="C291" t="str">
            <v>DE Y PARA LA ADULTEZ</v>
          </cell>
          <cell r="D291" t="str">
            <v>IDARTES</v>
          </cell>
          <cell r="E291">
            <v>1</v>
          </cell>
          <cell r="F291"/>
          <cell r="G291"/>
          <cell r="H291"/>
          <cell r="I291">
            <v>1</v>
          </cell>
          <cell r="J291">
            <v>1</v>
          </cell>
          <cell r="K291">
            <v>1</v>
          </cell>
          <cell r="L291">
            <v>1</v>
          </cell>
          <cell r="M291"/>
        </row>
        <row r="292">
          <cell r="A292" t="str">
            <v>VEJEZ</v>
          </cell>
          <cell r="B292">
            <v>11</v>
          </cell>
          <cell r="C292"/>
          <cell r="D292"/>
          <cell r="E292">
            <v>10</v>
          </cell>
          <cell r="F292"/>
          <cell r="G292"/>
          <cell r="H292"/>
          <cell r="I292"/>
          <cell r="J292"/>
          <cell r="K292"/>
          <cell r="L292">
            <v>0.89500000000000002</v>
          </cell>
          <cell r="M292"/>
        </row>
        <row r="293">
          <cell r="A293" t="str">
            <v>1.2.7 Fortalecimiento de la incidencia de las personas mayores en los planes, programas y proyectos que se desarrollan en los espacios de participación del Sistema Distrital de Arte, Cultura y Patrimonio y que están encaminados a garantizar sus derechos culturales.</v>
          </cell>
          <cell r="B293">
            <v>1</v>
          </cell>
          <cell r="C293" t="str">
            <v>ENVEJECIMIENTO Y VEJEZ</v>
          </cell>
          <cell r="D293" t="str">
            <v>SCRD</v>
          </cell>
          <cell r="E293">
            <v>2</v>
          </cell>
          <cell r="F293">
            <v>0.5</v>
          </cell>
          <cell r="G293">
            <v>0</v>
          </cell>
          <cell r="H293">
            <v>1</v>
          </cell>
          <cell r="I293">
            <v>0</v>
          </cell>
          <cell r="J293">
            <v>1.5</v>
          </cell>
          <cell r="K293">
            <v>0.75</v>
          </cell>
          <cell r="L293">
            <v>0.75</v>
          </cell>
          <cell r="M293"/>
        </row>
        <row r="294">
          <cell r="A294" t="str">
            <v xml:space="preserve">2.1.13 Recursos previstos para Beneficios Economicos Periodicos (BEPS) a personas mayores creadores y gestores culturales  </v>
          </cell>
          <cell r="B294">
            <v>2</v>
          </cell>
          <cell r="C294" t="str">
            <v>ENVEJECIMIENTO Y VEJEZ</v>
          </cell>
          <cell r="D294" t="str">
            <v>SCRD</v>
          </cell>
          <cell r="E294">
            <v>1</v>
          </cell>
          <cell r="F294"/>
          <cell r="G294"/>
          <cell r="H294"/>
          <cell r="I294">
            <v>1</v>
          </cell>
          <cell r="J294">
            <v>1</v>
          </cell>
          <cell r="K294">
            <v>1</v>
          </cell>
          <cell r="L294">
            <v>1</v>
          </cell>
          <cell r="M294"/>
        </row>
        <row r="295">
          <cell r="A295" t="str">
            <v>2.3.6 Estrategia comunicativa para difusión, información y socialización del portafolio, la oferta y contenidos culturales, recreativos y deportivos para personas mayores</v>
          </cell>
          <cell r="B295">
            <v>3</v>
          </cell>
          <cell r="C295" t="str">
            <v>ENVEJECIMIENTO Y VEJEZ</v>
          </cell>
          <cell r="D295" t="str">
            <v>SCRD</v>
          </cell>
          <cell r="E295">
            <v>1</v>
          </cell>
          <cell r="F295"/>
          <cell r="G295">
            <v>1</v>
          </cell>
          <cell r="H295"/>
          <cell r="I295">
            <v>0</v>
          </cell>
          <cell r="J295">
            <v>1</v>
          </cell>
          <cell r="K295">
            <v>1</v>
          </cell>
          <cell r="L295">
            <v>1</v>
          </cell>
          <cell r="M295"/>
        </row>
        <row r="296">
          <cell r="A296" t="str">
            <v>2.3.7 Procesos formativos del sector artístico y cultural para personas mayores</v>
          </cell>
          <cell r="B296">
            <v>4</v>
          </cell>
          <cell r="C296" t="str">
            <v>ENVEJECIMIENTO Y VEJEZ</v>
          </cell>
          <cell r="D296" t="str">
            <v>FUGA - IDARTES</v>
          </cell>
          <cell r="E296">
            <v>5</v>
          </cell>
          <cell r="F296"/>
          <cell r="G296"/>
          <cell r="H296"/>
          <cell r="I296">
            <v>1</v>
          </cell>
          <cell r="J296">
            <v>1</v>
          </cell>
          <cell r="K296">
            <v>0.2</v>
          </cell>
          <cell r="L296">
            <v>0.2</v>
          </cell>
          <cell r="M296"/>
        </row>
        <row r="297">
          <cell r="A297" t="str">
            <v>2.3.8 Estimulos artisticos y culturales entregados para el beneficio de las personas mayores</v>
          </cell>
          <cell r="B297">
            <v>5</v>
          </cell>
          <cell r="C297" t="str">
            <v>ENVEJECIMIENTO Y VEJEZ</v>
          </cell>
          <cell r="D297" t="str">
            <v>SCRD - FUGA</v>
          </cell>
          <cell r="E297">
            <v>2</v>
          </cell>
          <cell r="F297"/>
          <cell r="G297"/>
          <cell r="H297"/>
          <cell r="I297">
            <v>2</v>
          </cell>
          <cell r="J297">
            <v>2</v>
          </cell>
          <cell r="K297">
            <v>1</v>
          </cell>
          <cell r="L297">
            <v>1</v>
          </cell>
          <cell r="M297"/>
        </row>
        <row r="298">
          <cell r="A298" t="str">
            <v>2.3.9 Personas mayores que participan en clases grupales de actividad física y eventos con enfoque poblacional y territorial</v>
          </cell>
          <cell r="B298">
            <v>6</v>
          </cell>
          <cell r="C298" t="str">
            <v>ENVEJECIMIENTO Y VEJEZ</v>
          </cell>
          <cell r="D298" t="str">
            <v>IDRD</v>
          </cell>
          <cell r="E298">
            <v>50000</v>
          </cell>
          <cell r="F298">
            <v>161315</v>
          </cell>
          <cell r="G298">
            <v>97070</v>
          </cell>
          <cell r="H298">
            <v>218087</v>
          </cell>
          <cell r="I298">
            <v>221702</v>
          </cell>
          <cell r="J298">
            <v>698174</v>
          </cell>
          <cell r="K298">
            <v>13.963480000000001</v>
          </cell>
          <cell r="L298">
            <v>1</v>
          </cell>
          <cell r="M298"/>
        </row>
        <row r="299">
          <cell r="A299" t="str">
            <v>2.3.10 Procesos de circulación y acompañamiento a las prácticas artísticas que desarrollan las personas mayores.</v>
          </cell>
          <cell r="B299">
            <v>7</v>
          </cell>
          <cell r="C299" t="str">
            <v>ENVEJECIMIENTO Y VEJEZ</v>
          </cell>
          <cell r="D299" t="str">
            <v>IDARTES</v>
          </cell>
          <cell r="E299">
            <v>1</v>
          </cell>
          <cell r="F299"/>
          <cell r="G299">
            <v>0</v>
          </cell>
          <cell r="H299"/>
          <cell r="I299">
            <v>1</v>
          </cell>
          <cell r="J299">
            <v>1</v>
          </cell>
          <cell r="K299">
            <v>1</v>
          </cell>
          <cell r="L299">
            <v>1</v>
          </cell>
          <cell r="M299"/>
        </row>
        <row r="300">
          <cell r="A300" t="str">
            <v>2.3.11 Realizar actividades que aporten a la visibilización de las expresiones y prácticas artísticas, culturales y tradicionales de las personas mayores en el desarrollo cultural de la ciudad</v>
          </cell>
          <cell r="B300">
            <v>8</v>
          </cell>
          <cell r="C300" t="str">
            <v>ENVEJECIMIENTO Y VEJEZ</v>
          </cell>
          <cell r="D300" t="str">
            <v>FUGA - IDARTES</v>
          </cell>
          <cell r="E300">
            <v>1</v>
          </cell>
          <cell r="F300"/>
          <cell r="G300">
            <v>5</v>
          </cell>
          <cell r="H300"/>
          <cell r="I300">
            <v>7</v>
          </cell>
          <cell r="J300">
            <v>12</v>
          </cell>
          <cell r="K300">
            <v>12</v>
          </cell>
          <cell r="L300">
            <v>1</v>
          </cell>
          <cell r="M300"/>
        </row>
        <row r="301">
          <cell r="A301" t="str">
            <v>2.3.12 Procesos de creación artística para las personas mayores desde un enfoque diferencial con propuestas artísticas y culturales.</v>
          </cell>
          <cell r="B301">
            <v>9</v>
          </cell>
          <cell r="C301" t="str">
            <v>ENVEJECIMIENTO Y VEJEZ</v>
          </cell>
          <cell r="D301" t="str">
            <v>IDARTES</v>
          </cell>
          <cell r="E301">
            <v>1</v>
          </cell>
          <cell r="F301"/>
          <cell r="G301">
            <v>0</v>
          </cell>
          <cell r="H301"/>
          <cell r="I301">
            <v>1</v>
          </cell>
          <cell r="J301">
            <v>1</v>
          </cell>
          <cell r="K301">
            <v>1</v>
          </cell>
          <cell r="L301">
            <v>1</v>
          </cell>
          <cell r="M301"/>
        </row>
        <row r="302">
          <cell r="A302" t="str">
            <v>2.3.13 Espacios de fomento a la lectura oral y escrita para personas mayores</v>
          </cell>
          <cell r="B302">
            <v>10</v>
          </cell>
          <cell r="C302" t="str">
            <v>ENVEJECIMIENTO Y VEJEZ</v>
          </cell>
          <cell r="D302" t="str">
            <v>SCRD</v>
          </cell>
          <cell r="E302">
            <v>182</v>
          </cell>
          <cell r="F302">
            <v>34</v>
          </cell>
          <cell r="G302">
            <v>148</v>
          </cell>
          <cell r="H302"/>
          <cell r="I302">
            <v>0</v>
          </cell>
          <cell r="J302">
            <v>182</v>
          </cell>
          <cell r="K302">
            <v>1</v>
          </cell>
          <cell r="L302">
            <v>1</v>
          </cell>
          <cell r="M302"/>
        </row>
        <row r="303">
          <cell r="A303" t="str">
            <v>5.1.17 Acompañamiento técnico a la apropiación de los protocolos para la gestión de estrategias para la transformación de factores culturales que promueven la discriminacion, la violencia y la vulneración de los derechos de las personas mayores.</v>
          </cell>
          <cell r="B303">
            <v>11</v>
          </cell>
          <cell r="C303" t="str">
            <v>ENVEJECIMIENTO Y VEJEZ</v>
          </cell>
          <cell r="D303" t="str">
            <v>SCRD</v>
          </cell>
          <cell r="E303"/>
          <cell r="F303"/>
          <cell r="G303"/>
          <cell r="H303"/>
          <cell r="I303"/>
          <cell r="J303"/>
          <cell r="K303"/>
          <cell r="L303"/>
          <cell r="M303" t="str">
            <v xml:space="preserve">producto finalizado </v>
          </cell>
        </row>
        <row r="304">
          <cell r="A304" t="str">
            <v>FAMILIAS</v>
          </cell>
          <cell r="B304">
            <v>2</v>
          </cell>
          <cell r="C304"/>
          <cell r="D304"/>
          <cell r="E304">
            <v>2</v>
          </cell>
          <cell r="F304"/>
          <cell r="G304"/>
          <cell r="H304"/>
          <cell r="I304"/>
          <cell r="J304"/>
          <cell r="K304"/>
          <cell r="L304">
            <v>0.65282355530000002</v>
          </cell>
          <cell r="M304"/>
        </row>
        <row r="305">
          <cell r="A305" t="str">
            <v>1.1.2. Acompañamiento técnico a la implementación de los protocolos para la gestión de estrategias de cultura ciudadana dirigidas a promover cambios voluntarios en favor de la transformación de patrones culturales hegemónicos y excluyentes para la garantía de los derechos de las familias del Distrito.</v>
          </cell>
          <cell r="B305">
            <v>1</v>
          </cell>
          <cell r="C305" t="str">
            <v>FAMILIAS</v>
          </cell>
          <cell r="D305" t="str">
            <v>SCRD</v>
          </cell>
          <cell r="E305">
            <v>0</v>
          </cell>
          <cell r="F305"/>
          <cell r="G305"/>
          <cell r="H305"/>
          <cell r="I305"/>
          <cell r="J305">
            <v>0</v>
          </cell>
          <cell r="K305"/>
          <cell r="L305"/>
          <cell r="M305" t="str">
            <v>Producto Finalizado 2023</v>
          </cell>
        </row>
        <row r="306">
          <cell r="A306" t="str">
            <v>2.1.1. Actividades recreativas en la celebración del día de la familia y actividades recreativas con familias intervenidas por sector etario, étnico y social.</v>
          </cell>
          <cell r="B306">
            <v>2</v>
          </cell>
          <cell r="C306" t="str">
            <v>FAMILIAS</v>
          </cell>
          <cell r="D306" t="str">
            <v>IDRD</v>
          </cell>
          <cell r="E306">
            <v>4551</v>
          </cell>
          <cell r="F306">
            <v>666</v>
          </cell>
          <cell r="G306">
            <v>437</v>
          </cell>
          <cell r="H306">
            <v>902</v>
          </cell>
          <cell r="I306">
            <v>966</v>
          </cell>
          <cell r="J306">
            <v>2971</v>
          </cell>
          <cell r="K306">
            <v>0.65282355530000002</v>
          </cell>
          <cell r="L306">
            <v>0.65282355530000002</v>
          </cell>
          <cell r="M306"/>
        </row>
        <row r="307">
          <cell r="A307" t="str">
            <v>DISCAPACIDAD</v>
          </cell>
          <cell r="B307">
            <v>2</v>
          </cell>
          <cell r="C307"/>
          <cell r="D307"/>
          <cell r="E307">
            <v>16</v>
          </cell>
          <cell r="F307"/>
          <cell r="G307"/>
          <cell r="H307"/>
          <cell r="I307"/>
          <cell r="J307"/>
          <cell r="K307"/>
          <cell r="L307">
            <v>0.93679999999999997</v>
          </cell>
          <cell r="M307"/>
        </row>
        <row r="308">
          <cell r="A308" t="str">
            <v>1.1.7 Actividades recreativas dirigidas a personas con discapacidad, familias y personas cuidadoras en todo el transcurrir vital, que cuenten con las adaptaciones y ajustes razonables para el disfrute del tiempo libre.</v>
          </cell>
          <cell r="B308">
            <v>1</v>
          </cell>
          <cell r="C308" t="str">
            <v>DISCAPACIDAD</v>
          </cell>
          <cell r="D308" t="str">
            <v>IDRD</v>
          </cell>
          <cell r="E308">
            <v>300</v>
          </cell>
          <cell r="F308">
            <v>339</v>
          </cell>
          <cell r="G308">
            <v>176</v>
          </cell>
          <cell r="H308">
            <v>1180</v>
          </cell>
          <cell r="I308">
            <v>2298</v>
          </cell>
          <cell r="J308">
            <v>3993</v>
          </cell>
          <cell r="K308">
            <v>13.31</v>
          </cell>
          <cell r="L308">
            <v>1</v>
          </cell>
          <cell r="M308"/>
        </row>
        <row r="309">
          <cell r="A309" t="str">
            <v>1.1.8 Sesiones de actividad física orientadas al desarrollo de hábitos de vida saludable y fortalecimiento de habilidades para la vida dirigidas a personas cuidadoras d personas con discapacidad, acorde a las condiciones y características específicas de esta población</v>
          </cell>
          <cell r="B309">
            <v>2</v>
          </cell>
          <cell r="C309" t="str">
            <v>DISCAPACIDAD</v>
          </cell>
          <cell r="D309" t="str">
            <v>IDRD</v>
          </cell>
          <cell r="E309">
            <v>50</v>
          </cell>
          <cell r="F309">
            <v>96</v>
          </cell>
          <cell r="G309">
            <v>39</v>
          </cell>
          <cell r="H309">
            <v>83</v>
          </cell>
          <cell r="I309">
            <v>176</v>
          </cell>
          <cell r="J309">
            <v>394</v>
          </cell>
          <cell r="K309">
            <v>7.88</v>
          </cell>
          <cell r="L309">
            <v>1</v>
          </cell>
          <cell r="M309"/>
        </row>
        <row r="310">
          <cell r="A310" t="str">
            <v>1.1.9 Atención de personas con Discapacidad en programas de formación deportiva.</v>
          </cell>
          <cell r="B310">
            <v>3</v>
          </cell>
          <cell r="C310" t="str">
            <v>DISCAPACIDAD</v>
          </cell>
          <cell r="D310" t="str">
            <v>IDRD</v>
          </cell>
          <cell r="E310">
            <v>50</v>
          </cell>
          <cell r="F310">
            <v>0</v>
          </cell>
          <cell r="G310">
            <v>207</v>
          </cell>
          <cell r="H310">
            <v>213</v>
          </cell>
          <cell r="I310">
            <v>69</v>
          </cell>
          <cell r="J310">
            <v>489</v>
          </cell>
          <cell r="K310">
            <v>9.7799999999999994</v>
          </cell>
          <cell r="L310">
            <v>1</v>
          </cell>
          <cell r="M310"/>
        </row>
        <row r="311">
          <cell r="A311" t="str">
            <v>1.1.10 Apoyo técnico, científico y social a los deportistas con Discapacidad de alto rendimiento del registro de Bogotá.</v>
          </cell>
          <cell r="B311">
            <v>4</v>
          </cell>
          <cell r="C311" t="str">
            <v>DISCAPACIDAD</v>
          </cell>
          <cell r="D311" t="str">
            <v>IDRD</v>
          </cell>
          <cell r="E311">
            <v>400</v>
          </cell>
          <cell r="F311">
            <v>0</v>
          </cell>
          <cell r="G311">
            <v>355</v>
          </cell>
          <cell r="H311">
            <v>572</v>
          </cell>
          <cell r="I311">
            <v>78</v>
          </cell>
          <cell r="J311">
            <v>1005</v>
          </cell>
          <cell r="K311">
            <v>2.5125000000000002</v>
          </cell>
          <cell r="L311">
            <v>1</v>
          </cell>
          <cell r="M311"/>
        </row>
        <row r="312">
          <cell r="A312" t="str">
            <v>1.1.11 Formación de niños, niñas, adolescentes y jóvenes con discapacidad, en disciplinas deportivas priorizadas, en el marco de la jornada escolar complementaria.</v>
          </cell>
          <cell r="B312">
            <v>5</v>
          </cell>
          <cell r="C312" t="str">
            <v>DISCAPACIDAD</v>
          </cell>
          <cell r="D312" t="str">
            <v>IDRD</v>
          </cell>
          <cell r="E312">
            <v>2500</v>
          </cell>
          <cell r="F312">
            <v>645</v>
          </cell>
          <cell r="G312">
            <v>197</v>
          </cell>
          <cell r="H312">
            <v>1042</v>
          </cell>
          <cell r="I312">
            <v>588</v>
          </cell>
          <cell r="J312">
            <v>2472</v>
          </cell>
          <cell r="K312">
            <v>0.98880000000000001</v>
          </cell>
          <cell r="L312">
            <v>0.98880000000000001</v>
          </cell>
          <cell r="M312"/>
        </row>
        <row r="313">
          <cell r="A313" t="str">
            <v>1.1.23  Estímulos dirigidos a personas con discapacidad para el apoyo de  iniciativas, procesos y prácticas culturales, artísticas y patrimoniales de creación, formación y circulación</v>
          </cell>
          <cell r="B313">
            <v>6</v>
          </cell>
          <cell r="C313" t="str">
            <v>DISCAPACIDAD</v>
          </cell>
          <cell r="D313" t="str">
            <v>SCRD - FUGA</v>
          </cell>
          <cell r="E313">
            <v>4</v>
          </cell>
          <cell r="F313"/>
          <cell r="G313"/>
          <cell r="H313"/>
          <cell r="I313">
            <v>4</v>
          </cell>
          <cell r="J313">
            <v>4</v>
          </cell>
          <cell r="K313">
            <v>1</v>
          </cell>
          <cell r="L313">
            <v>1</v>
          </cell>
          <cell r="M313"/>
        </row>
        <row r="314">
          <cell r="A314" t="str">
            <v>1.1.24 Procesos de formación artística y cultural para Personas con Discapacidad de todo el transcurrir vital</v>
          </cell>
          <cell r="B314">
            <v>7</v>
          </cell>
          <cell r="C314" t="str">
            <v>DISCAPACIDAD</v>
          </cell>
          <cell r="D314" t="str">
            <v>IDARTES</v>
          </cell>
          <cell r="E314">
            <v>1</v>
          </cell>
          <cell r="F314">
            <v>0</v>
          </cell>
          <cell r="G314">
            <v>0</v>
          </cell>
          <cell r="H314">
            <v>2</v>
          </cell>
          <cell r="I314">
            <v>0</v>
          </cell>
          <cell r="J314">
            <v>2</v>
          </cell>
          <cell r="K314">
            <v>2</v>
          </cell>
          <cell r="L314">
            <v>1</v>
          </cell>
          <cell r="M314"/>
        </row>
        <row r="315">
          <cell r="A315" t="str">
            <v>1.1.25 Actividades de fomento a la lectura, escritura y oralidad para personas con discapacidad</v>
          </cell>
          <cell r="B315">
            <v>8</v>
          </cell>
          <cell r="C315" t="str">
            <v>DISCAPACIDAD</v>
          </cell>
          <cell r="D315" t="str">
            <v>SCRD</v>
          </cell>
          <cell r="E315">
            <v>160</v>
          </cell>
          <cell r="F315"/>
          <cell r="G315"/>
          <cell r="H315"/>
          <cell r="I315">
            <v>343</v>
          </cell>
          <cell r="J315">
            <v>343</v>
          </cell>
          <cell r="K315">
            <v>2.1437499999999998</v>
          </cell>
          <cell r="L315">
            <v>1</v>
          </cell>
          <cell r="M315"/>
        </row>
        <row r="316">
          <cell r="A316" t="str">
            <v>1.1.26 Material accesible para las personas con discapacidad disponibles en las bibliotecas públicas de Biblored</v>
          </cell>
          <cell r="B316">
            <v>9</v>
          </cell>
          <cell r="C316" t="str">
            <v>DISCAPACIDAD</v>
          </cell>
          <cell r="D316" t="str">
            <v>SCRD</v>
          </cell>
          <cell r="E316">
            <v>300</v>
          </cell>
          <cell r="F316"/>
          <cell r="G316"/>
          <cell r="H316"/>
          <cell r="I316">
            <v>1325</v>
          </cell>
          <cell r="J316">
            <v>1325</v>
          </cell>
          <cell r="K316">
            <v>4.4166666670000003</v>
          </cell>
          <cell r="L316">
            <v>1</v>
          </cell>
          <cell r="M316"/>
        </row>
        <row r="317">
          <cell r="A317" t="str">
            <v>1.1.36 Acciones comunicativas para la difusión, información y socialización del portafolio, la oferta y contenidos culturales, recreativos y deportivos para personas con discapacidad, sus familias y personas cuidadoras por localidad.</v>
          </cell>
          <cell r="B317">
            <v>10</v>
          </cell>
          <cell r="C317" t="str">
            <v>DISCAPACIDAD</v>
          </cell>
          <cell r="D317" t="str">
            <v>SCRD</v>
          </cell>
          <cell r="E317">
            <v>240</v>
          </cell>
          <cell r="F317">
            <v>63</v>
          </cell>
          <cell r="G317">
            <v>177</v>
          </cell>
          <cell r="H317">
            <v>188</v>
          </cell>
          <cell r="I317">
            <v>186</v>
          </cell>
          <cell r="J317">
            <v>614</v>
          </cell>
          <cell r="K317">
            <v>2.5583333330000002</v>
          </cell>
          <cell r="L317">
            <v>1</v>
          </cell>
          <cell r="M317"/>
        </row>
        <row r="318">
          <cell r="A318" t="str">
            <v>2.1.8  Directorio de artistas y agrupaciones de discapacidad en Bogotá en el marco de lo establecido en el Decreto 813 de 2017</v>
          </cell>
          <cell r="B318">
            <v>11</v>
          </cell>
          <cell r="C318" t="str">
            <v>DISCAPACIDAD</v>
          </cell>
          <cell r="D318" t="str">
            <v>SCRD</v>
          </cell>
          <cell r="E318">
            <v>0.4</v>
          </cell>
          <cell r="F318"/>
          <cell r="G318">
            <v>0.01</v>
          </cell>
          <cell r="H318"/>
          <cell r="I318">
            <v>0.42</v>
          </cell>
          <cell r="J318">
            <v>0.43</v>
          </cell>
          <cell r="K318">
            <v>1.075</v>
          </cell>
          <cell r="L318">
            <v>1</v>
          </cell>
          <cell r="M318"/>
        </row>
        <row r="319">
          <cell r="A319" t="str">
            <v>3.5.1  Servicio de intérprete en los eventos relacionados con escenarios/instancias/espacios de participación local y distrital para garantizar la comunicación accesible  en el marco  del derecho a la participación de las personas discapacidad auditiva .</v>
          </cell>
          <cell r="B319">
            <v>12</v>
          </cell>
          <cell r="C319" t="str">
            <v>DISCAPACIDAD</v>
          </cell>
          <cell r="D319" t="str">
            <v>SCRD</v>
          </cell>
          <cell r="E319">
            <v>85</v>
          </cell>
          <cell r="F319"/>
          <cell r="G319"/>
          <cell r="H319"/>
          <cell r="I319">
            <v>115</v>
          </cell>
          <cell r="J319">
            <v>115</v>
          </cell>
          <cell r="K319">
            <v>1.3529411760000001</v>
          </cell>
          <cell r="L319">
            <v>1</v>
          </cell>
          <cell r="M319"/>
        </row>
        <row r="320">
          <cell r="A320" t="str">
            <v>4.1.3  Protocolo para la gestión de estrategias de transformación de factores culturales que promueven la discriminación múltiple y vulneran los derechos de las personas con discapacidad</v>
          </cell>
          <cell r="B320">
            <v>13</v>
          </cell>
          <cell r="C320" t="str">
            <v>DISCAPACIDAD</v>
          </cell>
          <cell r="D320" t="str">
            <v>SCRD</v>
          </cell>
          <cell r="E320">
            <v>0.6</v>
          </cell>
          <cell r="F320"/>
          <cell r="G320"/>
          <cell r="H320"/>
          <cell r="I320"/>
          <cell r="J320">
            <v>0</v>
          </cell>
          <cell r="K320">
            <v>0</v>
          </cell>
          <cell r="L320">
            <v>0</v>
          </cell>
          <cell r="M320"/>
        </row>
        <row r="321">
          <cell r="A321" t="str">
            <v>4.2.2  Eventos recreativos que promueva experiencias de reconocimiento y visibilización de habilidades y capacidades de  las personas con discapacidad y las personas cuidadoras de personas con discapacidad en todo el transcurrir vital.</v>
          </cell>
          <cell r="B321">
            <v>14</v>
          </cell>
          <cell r="C321" t="str">
            <v>DISCAPACIDAD</v>
          </cell>
          <cell r="D321" t="str">
            <v>IDRD</v>
          </cell>
          <cell r="E321">
            <v>1</v>
          </cell>
          <cell r="F321"/>
          <cell r="G321"/>
          <cell r="H321"/>
          <cell r="I321">
            <v>1</v>
          </cell>
          <cell r="J321">
            <v>1</v>
          </cell>
          <cell r="K321">
            <v>1</v>
          </cell>
          <cell r="L321">
            <v>1</v>
          </cell>
          <cell r="M321"/>
        </row>
        <row r="322">
          <cell r="A322" t="str">
            <v>4.2.3 Actividades de visibilización de las expresiones y prácticas artísticas, culturales y tradicionales de las personas con discapacidad en el desarrollo cultural de la ciudad</v>
          </cell>
          <cell r="B322">
            <v>15</v>
          </cell>
          <cell r="C322" t="str">
            <v>DISCAPACIDAD</v>
          </cell>
          <cell r="D322" t="str">
            <v>SCRD - FUGA</v>
          </cell>
          <cell r="E322">
            <v>3</v>
          </cell>
          <cell r="F322">
            <v>0</v>
          </cell>
          <cell r="G322">
            <v>2</v>
          </cell>
          <cell r="H322">
            <v>2</v>
          </cell>
          <cell r="I322">
            <v>3</v>
          </cell>
          <cell r="J322">
            <v>7</v>
          </cell>
          <cell r="K322">
            <v>2.3333333330000001</v>
          </cell>
          <cell r="L322">
            <v>1</v>
          </cell>
          <cell r="M322"/>
        </row>
        <row r="323">
          <cell r="A323" t="str">
            <v>4.2.4 Actividades de reconocimiento y activación de espacios y procesos patrimoniales que garanticen la participación efectiva de personas con discapacidad, familias y personas cuidadoras de personas con discapacidad en todo el curso de vida, que permitan visibilizar y reflexionar sobre las diferentes experiencias de la población con discapacidad.</v>
          </cell>
          <cell r="B323">
            <v>16</v>
          </cell>
          <cell r="C323" t="str">
            <v>DISCAPACIDAD</v>
          </cell>
          <cell r="D323" t="str">
            <v>IDPC</v>
          </cell>
          <cell r="E323">
            <v>10</v>
          </cell>
          <cell r="F323">
            <v>5</v>
          </cell>
          <cell r="G323">
            <v>2</v>
          </cell>
          <cell r="H323">
            <v>7</v>
          </cell>
          <cell r="I323">
            <v>3</v>
          </cell>
          <cell r="J323">
            <v>17</v>
          </cell>
          <cell r="K323">
            <v>1.7</v>
          </cell>
          <cell r="L323">
            <v>1</v>
          </cell>
          <cell r="M323"/>
        </row>
        <row r="324">
          <cell r="A324" t="str">
            <v>HABITABILIDAD EN CALLE</v>
          </cell>
          <cell r="B324">
            <v>2</v>
          </cell>
          <cell r="C324"/>
          <cell r="D324"/>
          <cell r="E324">
            <v>1</v>
          </cell>
          <cell r="F324"/>
          <cell r="G324"/>
          <cell r="H324"/>
          <cell r="I324"/>
          <cell r="J324"/>
          <cell r="K324"/>
          <cell r="L324">
            <v>1</v>
          </cell>
          <cell r="M324"/>
        </row>
        <row r="325">
          <cell r="A325" t="str">
            <v>1.2.5 Actividades de recreación y deporte para personas habitantes de calle, en riesgo y en inclusión social con enfoque diferencial</v>
          </cell>
          <cell r="B325">
            <v>1</v>
          </cell>
          <cell r="C325" t="str">
            <v>HABITABILIDAD EN CALLE</v>
          </cell>
          <cell r="D325" t="str">
            <v>SCRD</v>
          </cell>
          <cell r="E325">
            <v>20</v>
          </cell>
          <cell r="F325"/>
          <cell r="G325"/>
          <cell r="H325"/>
          <cell r="I325">
            <v>91</v>
          </cell>
          <cell r="J325">
            <v>91</v>
          </cell>
          <cell r="K325">
            <v>4.55</v>
          </cell>
          <cell r="L325">
            <v>1</v>
          </cell>
          <cell r="M325"/>
        </row>
        <row r="326">
          <cell r="A326" t="str">
            <v>5.1.2 Protocolo para la gestión de estrategias de transformación de factores culturales que promueven la discriminacion múltiple y vulneran los derechos de las y los habitantes de calle.</v>
          </cell>
          <cell r="B326">
            <v>2</v>
          </cell>
          <cell r="C326" t="str">
            <v>HABITABILIDAD EN CALLE</v>
          </cell>
          <cell r="D326" t="str">
            <v>IDRD</v>
          </cell>
          <cell r="E326"/>
          <cell r="F326"/>
          <cell r="G326"/>
          <cell r="H326"/>
          <cell r="I326"/>
          <cell r="J326"/>
          <cell r="K326"/>
          <cell r="L326"/>
          <cell r="M326"/>
        </row>
        <row r="327">
          <cell r="A327" t="str">
            <v>POBREZA</v>
          </cell>
          <cell r="B327">
            <v>2</v>
          </cell>
          <cell r="C327"/>
          <cell r="D327"/>
          <cell r="E327">
            <v>2</v>
          </cell>
          <cell r="F327"/>
          <cell r="G327"/>
          <cell r="H327"/>
          <cell r="I327"/>
          <cell r="J327"/>
          <cell r="K327"/>
          <cell r="L327">
            <v>1</v>
          </cell>
          <cell r="M327"/>
        </row>
        <row r="328">
          <cell r="A328" t="str">
            <v>1.1.12 Aportes para los creadores y gestores culturales - BEPS</v>
          </cell>
          <cell r="B328">
            <v>1</v>
          </cell>
          <cell r="C328" t="str">
            <v>DISMINUCION DE LA POBREZA</v>
          </cell>
          <cell r="D328" t="str">
            <v>SCRD</v>
          </cell>
          <cell r="E328">
            <v>195</v>
          </cell>
          <cell r="F328"/>
          <cell r="G328"/>
          <cell r="H328"/>
          <cell r="I328">
            <v>300</v>
          </cell>
          <cell r="J328">
            <v>300</v>
          </cell>
          <cell r="K328">
            <v>1.538461538</v>
          </cell>
          <cell r="L328">
            <v>1</v>
          </cell>
          <cell r="M328"/>
        </row>
        <row r="329">
          <cell r="A329" t="str">
            <v>4.2.4 Actividades artísticas, culturales, patrimoniales y recreodeportivas con agentes locales.</v>
          </cell>
          <cell r="B329">
            <v>2</v>
          </cell>
          <cell r="C329" t="str">
            <v>DISMINUCION DE LA POBREZA</v>
          </cell>
          <cell r="D329" t="str">
            <v>SCRD</v>
          </cell>
          <cell r="E329">
            <v>0.4</v>
          </cell>
          <cell r="F329"/>
          <cell r="G329"/>
          <cell r="H329"/>
          <cell r="I329">
            <v>0.4</v>
          </cell>
          <cell r="J329">
            <v>0.4</v>
          </cell>
          <cell r="K329">
            <v>1</v>
          </cell>
          <cell r="L329">
            <v>1</v>
          </cell>
          <cell r="M329"/>
        </row>
        <row r="330">
          <cell r="A330" t="str">
            <v>Economia cultural y Creativa</v>
          </cell>
          <cell r="B330">
            <v>35</v>
          </cell>
          <cell r="C330"/>
          <cell r="D330"/>
          <cell r="E330">
            <v>27</v>
          </cell>
          <cell r="F330"/>
          <cell r="G330"/>
          <cell r="H330"/>
          <cell r="I330"/>
          <cell r="J330"/>
          <cell r="K330"/>
          <cell r="L330">
            <v>0.97777777779999997</v>
          </cell>
          <cell r="M330"/>
        </row>
        <row r="331">
          <cell r="A331" t="str">
            <v>1.1.1 Acompañamiento para la consolidación de los Distritos Creativos</v>
          </cell>
          <cell r="B331">
            <v>1</v>
          </cell>
          <cell r="C331" t="str">
            <v>ECONOMIA CULTURAL Y CREATIVA</v>
          </cell>
          <cell r="D331" t="str">
            <v>SCRD</v>
          </cell>
          <cell r="E331">
            <v>6</v>
          </cell>
          <cell r="F331"/>
          <cell r="G331"/>
          <cell r="H331"/>
          <cell r="I331">
            <v>6</v>
          </cell>
          <cell r="J331">
            <v>6</v>
          </cell>
          <cell r="K331">
            <v>1</v>
          </cell>
          <cell r="L331">
            <v>1</v>
          </cell>
          <cell r="M331"/>
        </row>
        <row r="332">
          <cell r="A332" t="str">
            <v>1.1.2 Construcción del Bronx Distrito Creativo</v>
          </cell>
          <cell r="B332">
            <v>2</v>
          </cell>
          <cell r="C332" t="str">
            <v>ECONOMIA CULTURAL Y CREATIVA</v>
          </cell>
          <cell r="D332" t="str">
            <v>FUGA</v>
          </cell>
          <cell r="E332">
            <v>0.01</v>
          </cell>
          <cell r="F332"/>
          <cell r="G332"/>
          <cell r="H332"/>
          <cell r="I332">
            <v>0.28999999999999998</v>
          </cell>
          <cell r="J332">
            <v>0.28999999999999998</v>
          </cell>
          <cell r="K332">
            <v>29</v>
          </cell>
          <cell r="L332">
            <v>1</v>
          </cell>
          <cell r="M332"/>
        </row>
        <row r="333">
          <cell r="A333" t="str">
            <v>1.2.1 Estrategia de identificación y fortalecimiento de espacios culturales, en el marco del Plan Estratégico Cultural de Infraestructura Cultural</v>
          </cell>
          <cell r="B333">
            <v>3</v>
          </cell>
          <cell r="C333" t="str">
            <v>ECONOMIA CULTURAL Y CREATIVA</v>
          </cell>
          <cell r="D333" t="str">
            <v>SCRD</v>
          </cell>
          <cell r="E333"/>
          <cell r="F333"/>
          <cell r="G333"/>
          <cell r="H333"/>
          <cell r="I333"/>
          <cell r="J333"/>
          <cell r="K333"/>
          <cell r="L333"/>
          <cell r="M333" t="str">
            <v>Producto Finalizado</v>
          </cell>
        </row>
        <row r="334">
          <cell r="A334" t="str">
            <v>1.2.2 Estrategia de identificación y fortalecimiento de actividades y espacios culturales, en el marco del Plan Estratégico Cultural de Patrimonio Cultural</v>
          </cell>
          <cell r="B334">
            <v>4</v>
          </cell>
          <cell r="C334" t="str">
            <v>ECONOMIA CULTURAL Y CREATIVA</v>
          </cell>
          <cell r="D334" t="str">
            <v>SCRD</v>
          </cell>
          <cell r="E334"/>
          <cell r="F334"/>
          <cell r="G334"/>
          <cell r="H334"/>
          <cell r="I334"/>
          <cell r="J334"/>
          <cell r="K334"/>
          <cell r="L334"/>
          <cell r="M334" t="str">
            <v>Producto Finalizado</v>
          </cell>
        </row>
        <row r="335">
          <cell r="A335" t="str">
            <v>1.2.3 Estrategia de identificación y fortalecimiento de actividades y espacios, en el marco del Plan Estratégico Cultural de Arte en Espacio Público</v>
          </cell>
          <cell r="B335">
            <v>5</v>
          </cell>
          <cell r="C335" t="str">
            <v>ECONOMIA CULTURAL Y CREATIVA</v>
          </cell>
          <cell r="D335" t="str">
            <v>SCRD</v>
          </cell>
          <cell r="E335"/>
          <cell r="F335"/>
          <cell r="G335"/>
          <cell r="H335"/>
          <cell r="I335"/>
          <cell r="J335"/>
          <cell r="K335"/>
          <cell r="L335"/>
          <cell r="M335" t="str">
            <v>Producto Finalizado</v>
          </cell>
        </row>
        <row r="336">
          <cell r="A336" t="str">
            <v>1.2.4 Estrategias implementadas sobre actualización de trámites, requisitos y buenas prácticas con relación al Sistema Único de Gestión para el Registro, Evaluación y Autorización de Actividades de Aglomeración de Público (SUGA)</v>
          </cell>
          <cell r="B336">
            <v>6</v>
          </cell>
          <cell r="C336" t="str">
            <v>ECONOMIA CULTURAL Y CREATIVA</v>
          </cell>
          <cell r="D336" t="str">
            <v>SCRD</v>
          </cell>
          <cell r="E336">
            <v>0.5</v>
          </cell>
          <cell r="F336"/>
          <cell r="G336"/>
          <cell r="H336"/>
          <cell r="I336">
            <v>0.2</v>
          </cell>
          <cell r="J336">
            <v>0.2</v>
          </cell>
          <cell r="K336">
            <v>0.4</v>
          </cell>
          <cell r="L336">
            <v>0.4</v>
          </cell>
          <cell r="M336"/>
        </row>
        <row r="337">
          <cell r="A337" t="str">
            <v>1.2.5 Acciones realizadas en los Distritos Creativos priorizados para potenciar artística y culturalmente el espacio público desde el arte, la cultura y la creatividad</v>
          </cell>
          <cell r="B337">
            <v>7</v>
          </cell>
          <cell r="C337" t="str">
            <v>ECONOMIA CULTURAL Y CREATIVA</v>
          </cell>
          <cell r="D337" t="str">
            <v>SCRD</v>
          </cell>
          <cell r="E337">
            <v>3</v>
          </cell>
          <cell r="F337"/>
          <cell r="G337"/>
          <cell r="H337"/>
          <cell r="I337">
            <v>3</v>
          </cell>
          <cell r="J337">
            <v>3</v>
          </cell>
          <cell r="K337">
            <v>1</v>
          </cell>
          <cell r="L337">
            <v>1</v>
          </cell>
          <cell r="M337"/>
        </row>
        <row r="338">
          <cell r="A338" t="str">
            <v>1.3.1 Programa de cultura ciudadana para la sostenibilidad cultural y social de los Distritos Creativos</v>
          </cell>
          <cell r="B338">
            <v>8</v>
          </cell>
          <cell r="C338" t="str">
            <v>ECONOMIA CULTURAL Y CREATIVA</v>
          </cell>
          <cell r="D338" t="str">
            <v>SCRD</v>
          </cell>
          <cell r="E338">
            <v>5</v>
          </cell>
          <cell r="F338"/>
          <cell r="G338"/>
          <cell r="H338"/>
          <cell r="I338">
            <v>5</v>
          </cell>
          <cell r="J338">
            <v>5</v>
          </cell>
          <cell r="K338">
            <v>1</v>
          </cell>
          <cell r="L338">
            <v>1</v>
          </cell>
          <cell r="M338"/>
        </row>
        <row r="339">
          <cell r="A339" t="str">
            <v>1.3.2 Activación de la Red de Distritos Creativos</v>
          </cell>
          <cell r="B339">
            <v>9</v>
          </cell>
          <cell r="C339" t="str">
            <v>ECONOMIA CULTURAL Y CREATIVA</v>
          </cell>
          <cell r="D339" t="str">
            <v>SCRD</v>
          </cell>
          <cell r="E339">
            <v>5</v>
          </cell>
          <cell r="F339"/>
          <cell r="G339"/>
          <cell r="H339"/>
          <cell r="I339">
            <v>5</v>
          </cell>
          <cell r="J339">
            <v>5</v>
          </cell>
          <cell r="K339">
            <v>1</v>
          </cell>
          <cell r="L339">
            <v>1</v>
          </cell>
          <cell r="M339"/>
        </row>
        <row r="340">
          <cell r="A340" t="str">
            <v>1.3.3 Recorridos urbanos de activación y visibilización de los patrimonios que componen el Distrito Creativo ZIBO.</v>
          </cell>
          <cell r="B340">
            <v>10</v>
          </cell>
          <cell r="C340" t="str">
            <v>ECONOMIA CULTURAL Y CREATIVA</v>
          </cell>
          <cell r="D340" t="str">
            <v>IDPC</v>
          </cell>
          <cell r="E340">
            <v>1</v>
          </cell>
          <cell r="F340"/>
          <cell r="G340"/>
          <cell r="H340"/>
          <cell r="I340">
            <v>1</v>
          </cell>
          <cell r="J340">
            <v>1</v>
          </cell>
          <cell r="K340">
            <v>1</v>
          </cell>
          <cell r="L340">
            <v>1</v>
          </cell>
          <cell r="M340"/>
        </row>
        <row r="341">
          <cell r="A341" t="str">
            <v>2.1.1 Programas de formación que respondan a las necesidades de los agentes del sector artístico</v>
          </cell>
          <cell r="B341">
            <v>11</v>
          </cell>
          <cell r="C341" t="str">
            <v>ECONOMIA CULTURAL Y CREATIVA</v>
          </cell>
          <cell r="D341" t="str">
            <v>Idartes</v>
          </cell>
          <cell r="E341">
            <v>2208</v>
          </cell>
          <cell r="F341"/>
          <cell r="G341"/>
          <cell r="H341"/>
          <cell r="I341">
            <v>2236</v>
          </cell>
          <cell r="J341">
            <v>2236</v>
          </cell>
          <cell r="K341">
            <v>1.012681159</v>
          </cell>
          <cell r="L341">
            <v>1</v>
          </cell>
          <cell r="M341"/>
        </row>
        <row r="342">
          <cell r="A342" t="str">
            <v>2.1.2 Acompañamiento técnico a entidades e instituciones en la formulación y mejoramiento de programas de formación y fortalecimiento empresarial</v>
          </cell>
          <cell r="B342">
            <v>12</v>
          </cell>
          <cell r="C342" t="str">
            <v>ECONOMIA CULTURAL Y CREATIVA</v>
          </cell>
          <cell r="D342" t="str">
            <v>SCRD</v>
          </cell>
          <cell r="E342">
            <v>4</v>
          </cell>
          <cell r="F342"/>
          <cell r="G342"/>
          <cell r="H342"/>
          <cell r="I342">
            <v>4</v>
          </cell>
          <cell r="J342">
            <v>4</v>
          </cell>
          <cell r="K342">
            <v>1</v>
          </cell>
          <cell r="L342">
            <v>1</v>
          </cell>
          <cell r="M342"/>
        </row>
        <row r="343">
          <cell r="A343" t="str">
            <v>2.1.6 Laboratorios para los agentes culturales y creativos en competencias emprendedoras y empresariales.</v>
          </cell>
          <cell r="B343">
            <v>13</v>
          </cell>
          <cell r="C343" t="str">
            <v>ECONOMIA CULTURAL Y CREATIVA</v>
          </cell>
          <cell r="D343" t="str">
            <v>FUGA</v>
          </cell>
          <cell r="E343">
            <v>1</v>
          </cell>
          <cell r="F343"/>
          <cell r="G343"/>
          <cell r="H343"/>
          <cell r="I343">
            <v>1</v>
          </cell>
          <cell r="J343">
            <v>1</v>
          </cell>
          <cell r="K343">
            <v>1</v>
          </cell>
          <cell r="L343">
            <v>1</v>
          </cell>
          <cell r="M343"/>
        </row>
        <row r="344">
          <cell r="A344" t="str">
            <v>2.1.7. Acciones encaminadas al uso y explotación de la propiedad intelectual</v>
          </cell>
          <cell r="B344">
            <v>14</v>
          </cell>
          <cell r="C344" t="str">
            <v>ECONOMIA CULTURAL Y CREATIVA</v>
          </cell>
          <cell r="D344" t="str">
            <v>SCRD</v>
          </cell>
          <cell r="E344">
            <v>3</v>
          </cell>
          <cell r="F344"/>
          <cell r="G344"/>
          <cell r="H344"/>
          <cell r="I344">
            <v>3</v>
          </cell>
          <cell r="J344">
            <v>3</v>
          </cell>
          <cell r="K344">
            <v>1</v>
          </cell>
          <cell r="L344">
            <v>1</v>
          </cell>
          <cell r="M344"/>
        </row>
        <row r="345">
          <cell r="A345" t="str">
            <v>2.2.2 Estrategia para desarrollar programas de desarrollo de competencias profesionales, habilidades y destrezas en los campos de las disciplinas artísticas y patrimoniales, en el marco del Plan Estratégico Cultural de Formación Artística y Cultural</v>
          </cell>
          <cell r="B345">
            <v>15</v>
          </cell>
          <cell r="C345" t="str">
            <v>ECONOMIA CULTURAL Y CREATIVA</v>
          </cell>
          <cell r="D345" t="str">
            <v>SCRD</v>
          </cell>
          <cell r="E345"/>
          <cell r="F345"/>
          <cell r="G345"/>
          <cell r="H345"/>
          <cell r="I345"/>
          <cell r="J345"/>
          <cell r="K345"/>
          <cell r="L345"/>
          <cell r="M345" t="str">
            <v>Producto Finalizado</v>
          </cell>
        </row>
        <row r="346">
          <cell r="A346" t="str">
            <v xml:space="preserve">2.2.3 Formación en Patrimonio Cultural orientadas al fortalecimiento de sectores culturales y creativos en el Distrito </v>
          </cell>
          <cell r="B346">
            <v>16</v>
          </cell>
          <cell r="C346" t="str">
            <v>ECONOMIA CULTURAL Y CREATIVA</v>
          </cell>
          <cell r="D346" t="str">
            <v>SCRD</v>
          </cell>
          <cell r="E346">
            <v>10</v>
          </cell>
          <cell r="F346"/>
          <cell r="G346"/>
          <cell r="H346"/>
          <cell r="I346">
            <v>10</v>
          </cell>
          <cell r="J346">
            <v>10</v>
          </cell>
          <cell r="K346">
            <v>1</v>
          </cell>
          <cell r="L346">
            <v>1</v>
          </cell>
          <cell r="M346"/>
        </row>
        <row r="347">
          <cell r="A347" t="str">
            <v xml:space="preserve">2.2.5. Procesos de cualificación y/o profesionalización asociados con la economía cultural y creativa dirigidos a los agentes culturales.    </v>
          </cell>
          <cell r="B347">
            <v>17</v>
          </cell>
          <cell r="C347" t="str">
            <v>ECONOMIA CULTURAL Y CREATIVA</v>
          </cell>
          <cell r="D347" t="str">
            <v>SCRD</v>
          </cell>
          <cell r="E347">
            <v>1</v>
          </cell>
          <cell r="F347"/>
          <cell r="G347"/>
          <cell r="H347"/>
          <cell r="I347">
            <v>1</v>
          </cell>
          <cell r="J347">
            <v>1</v>
          </cell>
          <cell r="K347">
            <v>1</v>
          </cell>
          <cell r="L347">
            <v>1</v>
          </cell>
          <cell r="M347"/>
        </row>
        <row r="348">
          <cell r="A348" t="str">
            <v>3.1.1 Portafolio distrital de estimulos dirigido a promover las industrias culturales y creativas</v>
          </cell>
          <cell r="B348">
            <v>18</v>
          </cell>
          <cell r="C348" t="str">
            <v>ECONOMIA CULTURAL Y CREATIVA</v>
          </cell>
          <cell r="D348" t="str">
            <v>SCRD - idartes</v>
          </cell>
          <cell r="E348">
            <v>16</v>
          </cell>
          <cell r="F348"/>
          <cell r="G348"/>
          <cell r="H348"/>
          <cell r="I348">
            <v>27</v>
          </cell>
          <cell r="J348">
            <v>27</v>
          </cell>
          <cell r="K348">
            <v>1.6875</v>
          </cell>
          <cell r="L348">
            <v>1</v>
          </cell>
          <cell r="M348"/>
        </row>
        <row r="349">
          <cell r="A349" t="str">
            <v>3.1.2 Acompañamiento técnico a entidades e instituciones en el financiamiento a emprendimientos y empresas del sector cultural y creativo</v>
          </cell>
          <cell r="B349">
            <v>19</v>
          </cell>
          <cell r="C349" t="str">
            <v>ECONOMIA CULTURAL Y CREATIVA</v>
          </cell>
          <cell r="D349" t="str">
            <v>SCRD</v>
          </cell>
          <cell r="E349"/>
          <cell r="F349"/>
          <cell r="G349"/>
          <cell r="H349"/>
          <cell r="I349"/>
          <cell r="J349"/>
          <cell r="K349"/>
          <cell r="L349"/>
          <cell r="M349" t="str">
            <v>Producto inactivo</v>
          </cell>
        </row>
        <row r="350">
          <cell r="A350" t="str">
            <v>3.1.5 Acciones estratégicas desarrolladas para el financiamiento de iniciativas del sector cultural y creativo</v>
          </cell>
          <cell r="B350">
            <v>20</v>
          </cell>
          <cell r="C350" t="str">
            <v>ECONOMIA CULTURAL Y CREATIVA</v>
          </cell>
          <cell r="D350" t="str">
            <v>SCRD</v>
          </cell>
          <cell r="E350">
            <v>2</v>
          </cell>
          <cell r="F350"/>
          <cell r="G350"/>
          <cell r="H350"/>
          <cell r="I350">
            <v>2</v>
          </cell>
          <cell r="J350">
            <v>2</v>
          </cell>
          <cell r="K350">
            <v>1</v>
          </cell>
          <cell r="L350">
            <v>1</v>
          </cell>
          <cell r="M350"/>
        </row>
        <row r="351">
          <cell r="A351" t="str">
            <v>4.1.1 Acompañamientos técnicos para la planeación estratégica de los programas asociados a los clusters  y/o aglomeraciones del sector cultural y creativos que son desarrollados por entidades públicas y privadas de Bogotá</v>
          </cell>
          <cell r="B351">
            <v>21</v>
          </cell>
          <cell r="C351" t="str">
            <v>ECONOMIA CULTURAL Y CREATIVA</v>
          </cell>
          <cell r="D351" t="str">
            <v>SCRD</v>
          </cell>
          <cell r="E351">
            <v>1</v>
          </cell>
          <cell r="F351"/>
          <cell r="G351"/>
          <cell r="H351"/>
          <cell r="I351">
            <v>1</v>
          </cell>
          <cell r="J351">
            <v>1</v>
          </cell>
          <cell r="K351">
            <v>1</v>
          </cell>
          <cell r="L351">
            <v>1</v>
          </cell>
          <cell r="M351"/>
        </row>
        <row r="352">
          <cell r="A352" t="str">
            <v>4.2.3 Estrategia para identificar acciones de ampliación de mercado en el marco del Plan Estratégico Cultural de Ciudad Creativa de la Música</v>
          </cell>
          <cell r="B352">
            <v>22</v>
          </cell>
          <cell r="C352" t="str">
            <v>ECONOMIA CULTURAL Y CREATIVA</v>
          </cell>
          <cell r="D352" t="str">
            <v>SCRD</v>
          </cell>
          <cell r="E352"/>
          <cell r="F352"/>
          <cell r="G352"/>
          <cell r="H352"/>
          <cell r="I352"/>
          <cell r="J352"/>
          <cell r="K352"/>
          <cell r="L352"/>
          <cell r="M352"/>
        </row>
        <row r="353">
          <cell r="A353" t="str">
            <v>4.2.4 Programas para la circulación y/o comercialización de bienes y servicios culturales y creativos del los agentes del sector</v>
          </cell>
          <cell r="B353">
            <v>23</v>
          </cell>
          <cell r="C353" t="str">
            <v>ECONOMIA CULTURAL Y CREATIVA</v>
          </cell>
          <cell r="D353" t="str">
            <v>Idartes</v>
          </cell>
          <cell r="E353">
            <v>18</v>
          </cell>
          <cell r="F353"/>
          <cell r="G353"/>
          <cell r="H353"/>
          <cell r="I353">
            <v>18</v>
          </cell>
          <cell r="J353">
            <v>18</v>
          </cell>
          <cell r="K353">
            <v>1</v>
          </cell>
          <cell r="L353">
            <v>1</v>
          </cell>
          <cell r="M353"/>
        </row>
        <row r="354">
          <cell r="A354" t="str">
            <v>4.2.5 Acompañamiento técnico a las instituciones responsables de las plataformas de promoción y circulación de bienes y servicios del sector cultural y creativo</v>
          </cell>
          <cell r="B354">
            <v>24</v>
          </cell>
          <cell r="C354" t="str">
            <v>ECONOMIA CULTURAL Y CREATIVA</v>
          </cell>
          <cell r="D354" t="str">
            <v>SCRD</v>
          </cell>
          <cell r="E354"/>
          <cell r="F354"/>
          <cell r="G354"/>
          <cell r="H354"/>
          <cell r="I354"/>
          <cell r="J354"/>
          <cell r="K354"/>
          <cell r="L354"/>
          <cell r="M354" t="str">
            <v>Producto inactivo</v>
          </cell>
        </row>
        <row r="355">
          <cell r="A355" t="str">
            <v xml:space="preserve">4.2.7 Estímulos para la promoción y circulación de bienes y servicios del sector cultural y creativo </v>
          </cell>
          <cell r="B355">
            <v>25</v>
          </cell>
          <cell r="C355" t="str">
            <v>ECONOMIA CULTURAL Y CREATIVA</v>
          </cell>
          <cell r="D355" t="str">
            <v>SCRD</v>
          </cell>
          <cell r="E355">
            <v>30</v>
          </cell>
          <cell r="F355"/>
          <cell r="G355"/>
          <cell r="H355"/>
          <cell r="I355">
            <v>30</v>
          </cell>
          <cell r="J355">
            <v>30</v>
          </cell>
          <cell r="K355">
            <v>1</v>
          </cell>
          <cell r="L355">
            <v>1</v>
          </cell>
          <cell r="M355"/>
        </row>
        <row r="356">
          <cell r="A356" t="str">
            <v>4.2.8 Mercados para la circulación, promoción y comercialización de bienes y servicios de los agentes del sector cultural y creativo.</v>
          </cell>
          <cell r="B356">
            <v>26</v>
          </cell>
          <cell r="C356" t="str">
            <v>ECONOMIA CULTURAL Y CREATIVA</v>
          </cell>
          <cell r="D356" t="str">
            <v>FUGA</v>
          </cell>
          <cell r="E356">
            <v>2</v>
          </cell>
          <cell r="F356"/>
          <cell r="G356"/>
          <cell r="H356"/>
          <cell r="I356">
            <v>2</v>
          </cell>
          <cell r="J356">
            <v>2</v>
          </cell>
          <cell r="K356">
            <v>1</v>
          </cell>
          <cell r="L356">
            <v>1</v>
          </cell>
          <cell r="M356"/>
        </row>
        <row r="357">
          <cell r="A357" t="str">
            <v>4.2.9 Contenidos digitales culturales y creativos en circulación en la plataforma digital dispuesta por el sector cultura</v>
          </cell>
          <cell r="B357">
            <v>27</v>
          </cell>
          <cell r="C357" t="str">
            <v>ECONOMIA CULTURAL Y CREATIVA</v>
          </cell>
          <cell r="D357" t="str">
            <v>FUGA</v>
          </cell>
          <cell r="E357">
            <v>120</v>
          </cell>
          <cell r="F357"/>
          <cell r="G357"/>
          <cell r="H357"/>
          <cell r="I357">
            <v>124</v>
          </cell>
          <cell r="J357">
            <v>124</v>
          </cell>
          <cell r="K357">
            <v>1.0333333330000001</v>
          </cell>
          <cell r="L357">
            <v>1</v>
          </cell>
          <cell r="M357"/>
        </row>
        <row r="358">
          <cell r="A358" t="str">
            <v xml:space="preserve">4.2.10  Informes con análisis sobre la implementación de la Ley 1493 de 2011 (Ley de Espectáculo Público) en el Distrito </v>
          </cell>
          <cell r="B358">
            <v>28</v>
          </cell>
          <cell r="C358" t="str">
            <v>ECONOMIA CULTURAL Y CREATIVA</v>
          </cell>
          <cell r="D358" t="str">
            <v>SCRD</v>
          </cell>
          <cell r="E358">
            <v>1</v>
          </cell>
          <cell r="F358"/>
          <cell r="G358"/>
          <cell r="H358"/>
          <cell r="I358">
            <v>1</v>
          </cell>
          <cell r="J358">
            <v>1</v>
          </cell>
          <cell r="K358">
            <v>1</v>
          </cell>
          <cell r="L358">
            <v>1</v>
          </cell>
          <cell r="M358"/>
        </row>
        <row r="359">
          <cell r="A359" t="str">
            <v>4.2.11 Número de emprendimientos acompañados para la promoción y circulación de sus bienes y servicios</v>
          </cell>
          <cell r="B359">
            <v>29</v>
          </cell>
          <cell r="C359" t="str">
            <v>ECONOMIA CULTURAL Y CREATIVA</v>
          </cell>
          <cell r="D359" t="str">
            <v>SCRD</v>
          </cell>
          <cell r="E359">
            <v>20</v>
          </cell>
          <cell r="F359"/>
          <cell r="G359"/>
          <cell r="H359"/>
          <cell r="I359">
            <v>20</v>
          </cell>
          <cell r="J359">
            <v>20</v>
          </cell>
          <cell r="K359">
            <v>1</v>
          </cell>
          <cell r="L359">
            <v>1</v>
          </cell>
          <cell r="M359"/>
        </row>
        <row r="360">
          <cell r="A360" t="str">
            <v>4.3.1 Programa para la transformación de factores culturales asociados a la economía cultural y creativa</v>
          </cell>
          <cell r="B360">
            <v>30</v>
          </cell>
          <cell r="C360" t="str">
            <v>ECONOMIA CULTURAL Y CREATIVA</v>
          </cell>
          <cell r="D360" t="str">
            <v>SCRD</v>
          </cell>
          <cell r="E360">
            <v>1</v>
          </cell>
          <cell r="F360"/>
          <cell r="G360"/>
          <cell r="H360"/>
          <cell r="I360">
            <v>1</v>
          </cell>
          <cell r="J360">
            <v>1</v>
          </cell>
          <cell r="K360">
            <v>1</v>
          </cell>
          <cell r="L360">
            <v>1</v>
          </cell>
          <cell r="M360"/>
        </row>
        <row r="361">
          <cell r="A361" t="str">
            <v>5.1.1 Informes con análisis estadístico sobre el desarrollo económico del sector cultural y creativo - Cuenta Satélite de Cultura de Bogotá</v>
          </cell>
          <cell r="B361">
            <v>31</v>
          </cell>
          <cell r="C361" t="str">
            <v>ECONOMIA CULTURAL Y CREATIVA</v>
          </cell>
          <cell r="D361" t="str">
            <v>SCRD</v>
          </cell>
          <cell r="E361">
            <v>1</v>
          </cell>
          <cell r="F361"/>
          <cell r="G361"/>
          <cell r="H361"/>
          <cell r="I361">
            <v>1</v>
          </cell>
          <cell r="J361">
            <v>1</v>
          </cell>
          <cell r="K361">
            <v>1</v>
          </cell>
          <cell r="L361">
            <v>1</v>
          </cell>
          <cell r="M361"/>
        </row>
        <row r="362">
          <cell r="A362" t="str">
            <v>5.1.2 Investigaciones de caracterización de Industrias Culturales y Creativas</v>
          </cell>
          <cell r="B362">
            <v>32</v>
          </cell>
          <cell r="C362" t="str">
            <v>ECONOMIA CULTURAL Y CREATIVA</v>
          </cell>
          <cell r="D362" t="str">
            <v>SCRD</v>
          </cell>
          <cell r="E362">
            <v>2</v>
          </cell>
          <cell r="F362"/>
          <cell r="G362"/>
          <cell r="H362"/>
          <cell r="I362">
            <v>2</v>
          </cell>
          <cell r="J362">
            <v>2</v>
          </cell>
          <cell r="K362">
            <v>1</v>
          </cell>
          <cell r="L362">
            <v>1</v>
          </cell>
          <cell r="M362"/>
        </row>
        <row r="363">
          <cell r="A363" t="str">
            <v>5.1.3 Acompañamiento técnico a entidades e instituciones para realizar investigaciones del sector cultural y creativo</v>
          </cell>
          <cell r="B363">
            <v>33</v>
          </cell>
          <cell r="C363" t="str">
            <v>ECONOMIA CULTURAL Y CREATIVA</v>
          </cell>
          <cell r="D363" t="str">
            <v>SCRD</v>
          </cell>
          <cell r="E363">
            <v>2</v>
          </cell>
          <cell r="F363"/>
          <cell r="G363"/>
          <cell r="H363"/>
          <cell r="I363">
            <v>2</v>
          </cell>
          <cell r="J363">
            <v>2</v>
          </cell>
          <cell r="K363">
            <v>1</v>
          </cell>
          <cell r="L363">
            <v>1</v>
          </cell>
          <cell r="M363"/>
        </row>
        <row r="364">
          <cell r="A364" t="str">
            <v>5.1.4 Informe de identificación y medición de factores culturales asociados a la economía cultural y creativa</v>
          </cell>
          <cell r="B364">
            <v>34</v>
          </cell>
          <cell r="C364" t="str">
            <v>ECONOMIA CULTURAL Y CREATIVA</v>
          </cell>
          <cell r="D364" t="str">
            <v>SCRD</v>
          </cell>
          <cell r="E364"/>
          <cell r="F364"/>
          <cell r="G364"/>
          <cell r="H364"/>
          <cell r="I364"/>
          <cell r="J364"/>
          <cell r="K364"/>
          <cell r="L364"/>
          <cell r="M364"/>
        </row>
        <row r="365">
          <cell r="A365" t="str">
            <v>5.1.5  Acciones de divulgación sobre patrimonio cultural que contribuyan al sector cultural y creativo</v>
          </cell>
          <cell r="B365">
            <v>35</v>
          </cell>
          <cell r="C365" t="str">
            <v>ECONOMIA CULTURAL Y CREATIVA</v>
          </cell>
          <cell r="D365" t="str">
            <v>SCRD</v>
          </cell>
          <cell r="E365">
            <v>10</v>
          </cell>
          <cell r="F365"/>
          <cell r="G365"/>
          <cell r="H365"/>
          <cell r="I365">
            <v>10</v>
          </cell>
          <cell r="J365">
            <v>10</v>
          </cell>
          <cell r="K365">
            <v>1</v>
          </cell>
          <cell r="L365">
            <v>1</v>
          </cell>
          <cell r="M365"/>
        </row>
        <row r="366">
          <cell r="A366" t="str">
            <v>CULTURA CIUDADANA</v>
          </cell>
          <cell r="B366">
            <v>20</v>
          </cell>
          <cell r="C366"/>
          <cell r="D366"/>
          <cell r="E366">
            <v>15</v>
          </cell>
          <cell r="F366"/>
          <cell r="G366"/>
          <cell r="H366"/>
          <cell r="I366"/>
          <cell r="J366"/>
          <cell r="K366"/>
          <cell r="L366">
            <v>0.93444999009999996</v>
          </cell>
          <cell r="M366"/>
        </row>
        <row r="367">
          <cell r="A367" t="str">
            <v>1.1.1 Estrategias para la transformación cultural sostenible priorizadas en cada plan de desarrollo distrital</v>
          </cell>
          <cell r="B367">
            <v>1</v>
          </cell>
          <cell r="C367" t="str">
            <v>CULTURA CIUDADANA</v>
          </cell>
          <cell r="D367" t="str">
            <v>SCRD</v>
          </cell>
          <cell r="E367">
            <v>8</v>
          </cell>
          <cell r="F367"/>
          <cell r="G367"/>
          <cell r="H367"/>
          <cell r="I367">
            <v>8</v>
          </cell>
          <cell r="J367">
            <v>8</v>
          </cell>
          <cell r="K367">
            <v>1</v>
          </cell>
          <cell r="L367">
            <v>1</v>
          </cell>
          <cell r="M367"/>
        </row>
        <row r="368">
          <cell r="A368" t="str">
            <v>1.1.2 Estrategias integrales, intersectoriales y corresponsables implementadas para la transformación cultural sostenible en temas priorizados</v>
          </cell>
          <cell r="B368">
            <v>2</v>
          </cell>
          <cell r="C368" t="str">
            <v>CULTURA CIUDADANA</v>
          </cell>
          <cell r="D368" t="str">
            <v>SCRD</v>
          </cell>
          <cell r="E368">
            <v>1</v>
          </cell>
          <cell r="F368"/>
          <cell r="G368"/>
          <cell r="H368"/>
          <cell r="I368">
            <v>1</v>
          </cell>
          <cell r="J368">
            <v>1</v>
          </cell>
          <cell r="K368">
            <v>1</v>
          </cell>
          <cell r="L368">
            <v>1</v>
          </cell>
          <cell r="M368"/>
        </row>
        <row r="369">
          <cell r="A369" t="str">
            <v>2.1.2 Enfoque cultural transversal incorporado en las fases del ciclo de instrumentos de planeación estratégica de la ciudad</v>
          </cell>
          <cell r="B369">
            <v>3</v>
          </cell>
          <cell r="C369" t="str">
            <v>CULTURA CIUDADANA</v>
          </cell>
          <cell r="D369" t="str">
            <v>SCRD</v>
          </cell>
          <cell r="E369">
            <v>13</v>
          </cell>
          <cell r="F369"/>
          <cell r="G369"/>
          <cell r="H369"/>
          <cell r="I369">
            <v>24</v>
          </cell>
          <cell r="J369">
            <v>24</v>
          </cell>
          <cell r="K369">
            <v>1.846153846</v>
          </cell>
          <cell r="L369">
            <v>1</v>
          </cell>
          <cell r="M369"/>
        </row>
        <row r="370">
          <cell r="A370" t="str">
            <v>2.2.1 Metodologías para la priorización de problemáticas culturales de la ciudad adoptadas por entidades públicas, privadas y comunitarias</v>
          </cell>
          <cell r="B370">
            <v>4</v>
          </cell>
          <cell r="C370" t="str">
            <v>CULTURA CIUDADANA</v>
          </cell>
          <cell r="D370" t="str">
            <v>SCRD</v>
          </cell>
          <cell r="E370">
            <v>100</v>
          </cell>
          <cell r="F370"/>
          <cell r="G370"/>
          <cell r="H370"/>
          <cell r="I370">
            <v>101</v>
          </cell>
          <cell r="J370">
            <v>101</v>
          </cell>
          <cell r="K370">
            <v>1.01</v>
          </cell>
          <cell r="L370">
            <v>1</v>
          </cell>
          <cell r="M370"/>
        </row>
        <row r="371">
          <cell r="A371" t="str">
            <v>2.2.2 Metodologías para el diálogo de actores públicos, privados y comunitarios adoptados por entidades públicas, privadas y comunitarias</v>
          </cell>
          <cell r="B371">
            <v>5</v>
          </cell>
          <cell r="C371" t="str">
            <v>CULTURA CIUDADANA</v>
          </cell>
          <cell r="D371" t="str">
            <v>SCRD</v>
          </cell>
          <cell r="E371">
            <v>100</v>
          </cell>
          <cell r="F371"/>
          <cell r="G371"/>
          <cell r="H371"/>
          <cell r="I371">
            <v>119</v>
          </cell>
          <cell r="J371">
            <v>119</v>
          </cell>
          <cell r="K371">
            <v>1.19</v>
          </cell>
          <cell r="L371">
            <v>1</v>
          </cell>
          <cell r="M371"/>
        </row>
        <row r="372">
          <cell r="A372" t="str">
            <v>2.2.3 Instrumentos para la gestión de la cultura ciudadana adoptadas por entidades públicas, privadas y comunitarias</v>
          </cell>
          <cell r="B372">
            <v>6</v>
          </cell>
          <cell r="C372" t="str">
            <v>CULTURA CIUDADANA</v>
          </cell>
          <cell r="D372" t="str">
            <v>SCRD</v>
          </cell>
          <cell r="E372">
            <v>100</v>
          </cell>
          <cell r="F372"/>
          <cell r="G372"/>
          <cell r="H372"/>
          <cell r="I372">
            <v>100</v>
          </cell>
          <cell r="J372">
            <v>100</v>
          </cell>
          <cell r="K372">
            <v>1</v>
          </cell>
          <cell r="L372">
            <v>1</v>
          </cell>
          <cell r="M372"/>
        </row>
        <row r="373">
          <cell r="A373" t="str">
            <v>2.2.4 Portafolio Distrital de Fomento a la Cultura Ciudadana</v>
          </cell>
          <cell r="B373">
            <v>7</v>
          </cell>
          <cell r="C373" t="str">
            <v>CULTURA CIUDADANA</v>
          </cell>
          <cell r="D373" t="str">
            <v>SCRD</v>
          </cell>
          <cell r="E373">
            <v>1</v>
          </cell>
          <cell r="F373"/>
          <cell r="G373"/>
          <cell r="H373"/>
          <cell r="I373">
            <v>1</v>
          </cell>
          <cell r="J373">
            <v>1</v>
          </cell>
          <cell r="K373">
            <v>1</v>
          </cell>
          <cell r="L373">
            <v>1</v>
          </cell>
          <cell r="M373"/>
        </row>
        <row r="374">
          <cell r="A374" t="str">
            <v>2.2.5 Sello a la gestión de la cultura ciudadana</v>
          </cell>
          <cell r="B374">
            <v>8</v>
          </cell>
          <cell r="C374" t="str">
            <v>CULTURA CIUDADANA</v>
          </cell>
          <cell r="D374" t="str">
            <v>SCRD</v>
          </cell>
          <cell r="E374"/>
          <cell r="F374"/>
          <cell r="G374"/>
          <cell r="H374"/>
          <cell r="I374"/>
          <cell r="J374"/>
          <cell r="K374"/>
          <cell r="L374"/>
          <cell r="M374"/>
        </row>
        <row r="375">
          <cell r="A375" t="str">
            <v>2.2.6 Premio a la Gestión de la Cultura Ciudadana</v>
          </cell>
          <cell r="B375">
            <v>9</v>
          </cell>
          <cell r="C375" t="str">
            <v>CULTURA CIUDADANA</v>
          </cell>
          <cell r="D375" t="str">
            <v>SCRD</v>
          </cell>
          <cell r="E375"/>
          <cell r="F375"/>
          <cell r="G375"/>
          <cell r="H375"/>
          <cell r="I375"/>
          <cell r="J375"/>
          <cell r="K375"/>
          <cell r="L375"/>
          <cell r="M375"/>
        </row>
        <row r="376">
          <cell r="A376" t="str">
            <v>3.1.1 Esquema de coordinación de los recursos públicos para la cultura ciudadana.</v>
          </cell>
          <cell r="B376">
            <v>10</v>
          </cell>
          <cell r="C376" t="str">
            <v>CULTURA CIUDADANA</v>
          </cell>
          <cell r="D376" t="str">
            <v>SCRD</v>
          </cell>
          <cell r="E376"/>
          <cell r="F376"/>
          <cell r="G376"/>
          <cell r="H376"/>
          <cell r="I376"/>
          <cell r="J376"/>
          <cell r="K376"/>
          <cell r="L376"/>
          <cell r="M376"/>
        </row>
        <row r="377">
          <cell r="A377" t="str">
            <v>3.1.2 Lineamientos para la movilización de recursos públicos, privados y comunitarios para la cultura ciudadana.</v>
          </cell>
          <cell r="B377">
            <v>11</v>
          </cell>
          <cell r="C377" t="str">
            <v>CULTURA CIUDADANA</v>
          </cell>
          <cell r="D377" t="str">
            <v>SCRD</v>
          </cell>
          <cell r="E377"/>
          <cell r="F377"/>
          <cell r="G377"/>
          <cell r="H377"/>
          <cell r="I377"/>
          <cell r="J377"/>
          <cell r="K377"/>
          <cell r="L377"/>
          <cell r="M377"/>
        </row>
        <row r="378">
          <cell r="A378" t="str">
            <v>3.1.3 Recursos entregados anualmente por concepto de alianzas, apoyos y estímulos para cultura ciudadana</v>
          </cell>
          <cell r="B378">
            <v>12</v>
          </cell>
          <cell r="C378" t="str">
            <v>CULTURA CIUDADANA</v>
          </cell>
          <cell r="D378" t="str">
            <v>SCRD</v>
          </cell>
          <cell r="E378">
            <v>0.06</v>
          </cell>
          <cell r="F378"/>
          <cell r="G378"/>
          <cell r="H378"/>
          <cell r="I378">
            <v>403</v>
          </cell>
          <cell r="J378">
            <v>403</v>
          </cell>
          <cell r="K378">
            <v>6716.6666670000004</v>
          </cell>
          <cell r="L378">
            <v>1</v>
          </cell>
          <cell r="M378"/>
        </row>
        <row r="379">
          <cell r="A379" t="str">
            <v>4.1.1 Promoción de alianzas público-privadas y público-comunitarias para la cultura ciudadana</v>
          </cell>
          <cell r="B379">
            <v>13</v>
          </cell>
          <cell r="C379" t="str">
            <v>CULTURA CIUDADANA</v>
          </cell>
          <cell r="D379" t="str">
            <v>SCRD</v>
          </cell>
          <cell r="E379">
            <v>17</v>
          </cell>
          <cell r="F379"/>
          <cell r="G379"/>
          <cell r="H379"/>
          <cell r="I379">
            <v>8</v>
          </cell>
          <cell r="J379">
            <v>8</v>
          </cell>
          <cell r="K379">
            <v>0.47058823529999999</v>
          </cell>
          <cell r="L379">
            <v>0.47058823529999999</v>
          </cell>
          <cell r="M379"/>
        </row>
        <row r="380">
          <cell r="A380" t="str">
            <v>4.1.2 Personas y organizaciones beneficiarias del Portafolio de Fomento a la Cultura Ciudadana</v>
          </cell>
          <cell r="B380">
            <v>14</v>
          </cell>
          <cell r="C380" t="str">
            <v>CULTURA CIUDADANA</v>
          </cell>
          <cell r="D380" t="str">
            <v>SCRD</v>
          </cell>
          <cell r="E380">
            <v>198</v>
          </cell>
          <cell r="F380"/>
          <cell r="G380"/>
          <cell r="H380"/>
          <cell r="I380">
            <v>122</v>
          </cell>
          <cell r="J380">
            <v>122</v>
          </cell>
          <cell r="K380">
            <v>0.61616161619999998</v>
          </cell>
          <cell r="L380">
            <v>0.61616161619999998</v>
          </cell>
          <cell r="M380"/>
        </row>
        <row r="381">
          <cell r="A381" t="str">
            <v>4.1.3 Mecanismos para la promoción de la asociatividad entre las organizaciones de la Red de Cultura Ciudadana y Democrática</v>
          </cell>
          <cell r="B381">
            <v>15</v>
          </cell>
          <cell r="C381" t="str">
            <v>CULTURA CIUDADANA</v>
          </cell>
          <cell r="D381" t="str">
            <v>SCRD</v>
          </cell>
          <cell r="E381">
            <v>16</v>
          </cell>
          <cell r="F381"/>
          <cell r="G381"/>
          <cell r="H381"/>
          <cell r="I381">
            <v>30</v>
          </cell>
          <cell r="J381">
            <v>30</v>
          </cell>
          <cell r="K381">
            <v>1.875</v>
          </cell>
          <cell r="L381">
            <v>1</v>
          </cell>
          <cell r="M381"/>
        </row>
        <row r="382">
          <cell r="A382" t="str">
            <v>4.1.4 Escuela de Formación de multiplicadores en Cultura Ciudadana</v>
          </cell>
          <cell r="B382">
            <v>16</v>
          </cell>
          <cell r="C382" t="str">
            <v>CULTURA CIUDADANA</v>
          </cell>
          <cell r="D382" t="str">
            <v>SCRD</v>
          </cell>
          <cell r="E382">
            <v>100</v>
          </cell>
          <cell r="F382"/>
          <cell r="G382"/>
          <cell r="H382"/>
          <cell r="I382">
            <v>222</v>
          </cell>
          <cell r="J382">
            <v>222</v>
          </cell>
          <cell r="K382">
            <v>2.2200000000000002</v>
          </cell>
          <cell r="L382">
            <v>1</v>
          </cell>
          <cell r="M382"/>
        </row>
        <row r="383">
          <cell r="A383" t="str">
            <v>5.1.1 Áreas rurales de la ciudad incorporadas en los índices, variables e instrumentos para la gestión del conocimiento sobre la cultura ciudadana</v>
          </cell>
          <cell r="B383">
            <v>17</v>
          </cell>
          <cell r="C383" t="str">
            <v>CULTURA CIUDADANA</v>
          </cell>
          <cell r="D383" t="str">
            <v>SCRD</v>
          </cell>
          <cell r="E383"/>
          <cell r="F383"/>
          <cell r="G383"/>
          <cell r="H383"/>
          <cell r="I383"/>
          <cell r="J383"/>
          <cell r="K383"/>
          <cell r="L383"/>
          <cell r="M383"/>
        </row>
        <row r="384">
          <cell r="A384" t="str">
            <v>5.1.2 Instrumentos para la gestión de la información y el conocimiento social sobre la cultura ciudadana.</v>
          </cell>
          <cell r="B384">
            <v>18</v>
          </cell>
          <cell r="C384" t="str">
            <v>CULTURA CIUDADANA</v>
          </cell>
          <cell r="D384" t="str">
            <v>SCRD</v>
          </cell>
          <cell r="E384">
            <v>20</v>
          </cell>
          <cell r="F384"/>
          <cell r="G384"/>
          <cell r="H384"/>
          <cell r="I384">
            <v>25</v>
          </cell>
          <cell r="J384">
            <v>25</v>
          </cell>
          <cell r="K384">
            <v>1.25</v>
          </cell>
          <cell r="L384">
            <v>1</v>
          </cell>
          <cell r="M384"/>
        </row>
        <row r="385">
          <cell r="A385" t="str">
            <v>5.1.3 Plan integral para la promoción de la producción y usos sociales de conocimientos sobre Cultura Ciudadana</v>
          </cell>
          <cell r="B385">
            <v>19</v>
          </cell>
          <cell r="C385" t="str">
            <v>CULTURA CIUDADANA</v>
          </cell>
          <cell r="D385" t="str">
            <v>SCRD</v>
          </cell>
          <cell r="E385">
            <v>2809631</v>
          </cell>
          <cell r="F385"/>
          <cell r="G385"/>
          <cell r="H385"/>
          <cell r="I385">
            <v>4147496</v>
          </cell>
          <cell r="J385">
            <v>4147496</v>
          </cell>
          <cell r="K385">
            <v>1.4761710699999999</v>
          </cell>
          <cell r="L385">
            <v>1</v>
          </cell>
          <cell r="M385"/>
        </row>
        <row r="386">
          <cell r="A386" t="str">
            <v>5.1.4 Centro de memorias sociales de la Cultura Ciudadana</v>
          </cell>
          <cell r="B386">
            <v>20</v>
          </cell>
          <cell r="C386" t="str">
            <v>CULTURA CIUDADANA</v>
          </cell>
          <cell r="D386" t="str">
            <v>SCRD</v>
          </cell>
          <cell r="E386">
            <v>100</v>
          </cell>
          <cell r="F386"/>
          <cell r="G386"/>
          <cell r="H386"/>
          <cell r="I386">
            <v>93</v>
          </cell>
          <cell r="J386">
            <v>93</v>
          </cell>
          <cell r="K386">
            <v>0.93</v>
          </cell>
          <cell r="L386">
            <v>0.93</v>
          </cell>
          <cell r="M386"/>
        </row>
        <row r="387">
          <cell r="A387" t="str">
            <v>DRAFE</v>
          </cell>
          <cell r="B387">
            <v>18</v>
          </cell>
          <cell r="C387"/>
          <cell r="D387"/>
          <cell r="E387">
            <v>16</v>
          </cell>
          <cell r="F387"/>
          <cell r="G387"/>
          <cell r="H387"/>
          <cell r="I387"/>
          <cell r="J387"/>
          <cell r="K387"/>
          <cell r="L387">
            <v>0.95405991050000005</v>
          </cell>
          <cell r="M387"/>
        </row>
        <row r="388">
          <cell r="A388" t="str">
            <v>1.1.2. Medición de factores culturales asociados a las prácticas recreativas y deportivas en la ciudad</v>
          </cell>
          <cell r="B388">
            <v>1</v>
          </cell>
          <cell r="C388" t="str">
            <v>DEPORTE, RECREACIÓN, ACTIVIDAD FÍSICA Y ESCENARIOS DEPORTIVOS</v>
          </cell>
          <cell r="D388" t="str">
            <v>SCRD</v>
          </cell>
          <cell r="E388">
            <v>1</v>
          </cell>
          <cell r="F388"/>
          <cell r="G388"/>
          <cell r="H388"/>
          <cell r="I388">
            <v>1</v>
          </cell>
          <cell r="J388">
            <v>1</v>
          </cell>
          <cell r="K388">
            <v>1</v>
          </cell>
          <cell r="L388">
            <v>1</v>
          </cell>
          <cell r="M388"/>
        </row>
        <row r="389">
          <cell r="A389" t="str">
            <v>1.1.4. Medición de la práctica de actividad física en los beneficiarios que participan en los programas de la Subdirección Técnica de Recreación en relación a las recomendaciones vigentes de la Organización Mundial de la Salud - OMS</v>
          </cell>
          <cell r="B389">
            <v>2</v>
          </cell>
          <cell r="C389" t="str">
            <v>DEPORTE, RECREACIÓN, ACTIVIDAD FÍSICA Y ESCENARIOS DEPORTIVOS</v>
          </cell>
          <cell r="D389" t="str">
            <v>IDRD</v>
          </cell>
          <cell r="E389">
            <v>19671</v>
          </cell>
          <cell r="F389"/>
          <cell r="G389"/>
          <cell r="H389"/>
          <cell r="I389">
            <v>5212</v>
          </cell>
          <cell r="J389">
            <v>5212</v>
          </cell>
          <cell r="K389">
            <v>0.26495856849999999</v>
          </cell>
          <cell r="L389">
            <v>0.26495856849999999</v>
          </cell>
          <cell r="M389" t="str">
            <v>Debido a cambios estratégicos en los métodos de medición, se ha ajustado a la baja la meta programada para 2024, considerando el enfoque, la estructura, los objetivos y la población beneficiaria de cada proyecto e inversión. No obstante, este ajuste no impacta la meta total, ya que en 2023 se realizó una sobreejecución.</v>
          </cell>
        </row>
        <row r="390">
          <cell r="A390" t="str">
            <v>1.1.11 Articulaciòn de Regiòn RAP-E y Regiòn Metropolitana Bogotá-Cundinamarca para incentivar el deporte la recreaciòn la actividad fìsica y el turismo en torno al uso de la bicicleta de montaña</v>
          </cell>
          <cell r="B390">
            <v>3</v>
          </cell>
          <cell r="C390" t="str">
            <v>DEPORTE, RECREACIÓN, ACTIVIDAD FÍSICA Y ESCENARIOS DEPORTIVOS</v>
          </cell>
          <cell r="D390" t="str">
            <v>IDRD</v>
          </cell>
          <cell r="E390">
            <v>2</v>
          </cell>
          <cell r="F390"/>
          <cell r="G390">
            <v>1</v>
          </cell>
          <cell r="H390"/>
          <cell r="I390">
            <v>1</v>
          </cell>
          <cell r="J390">
            <v>2</v>
          </cell>
          <cell r="K390">
            <v>1</v>
          </cell>
          <cell r="L390">
            <v>1</v>
          </cell>
          <cell r="M390"/>
        </row>
        <row r="391">
          <cell r="A391" t="str">
            <v>1.2.2. Articulaciones generadas con el sector privado para el incremento de actividades recreativas, deportivas y de actividad física.</v>
          </cell>
          <cell r="B391">
            <v>4</v>
          </cell>
          <cell r="C391" t="str">
            <v>DEPORTE, RECREACIÓN, ACTIVIDAD FÍSICA Y ESCENARIOS DEPORTIVOS</v>
          </cell>
          <cell r="D391" t="str">
            <v>IDRD</v>
          </cell>
          <cell r="E391">
            <v>30</v>
          </cell>
          <cell r="F391"/>
          <cell r="G391">
            <v>5</v>
          </cell>
          <cell r="H391"/>
          <cell r="I391">
            <v>25</v>
          </cell>
          <cell r="J391">
            <v>30</v>
          </cell>
          <cell r="K391">
            <v>1</v>
          </cell>
          <cell r="L391">
            <v>1</v>
          </cell>
          <cell r="M391"/>
        </row>
        <row r="392">
          <cell r="A392" t="str">
            <v>2.1.1 Medición de la participación de la economía del sector deporte en el PIB de la ciudad</v>
          </cell>
          <cell r="B392">
            <v>5</v>
          </cell>
          <cell r="C392" t="str">
            <v>DEPORTE, RECREACIÓN, ACTIVIDAD FÍSICA Y ESCENARIOS DEPORTIVOS</v>
          </cell>
          <cell r="D392" t="str">
            <v>IDRD - SCRD</v>
          </cell>
          <cell r="E392"/>
          <cell r="F392"/>
          <cell r="G392"/>
          <cell r="H392"/>
          <cell r="I392"/>
          <cell r="J392"/>
          <cell r="K392"/>
          <cell r="L392"/>
          <cell r="M392"/>
        </row>
        <row r="393">
          <cell r="A393" t="str">
            <v>2.1.2. Agenda de trabajo colaborativa para el fortalecimiento de la economía del sector del deporte, recreación y actividad física</v>
          </cell>
          <cell r="B393">
            <v>6</v>
          </cell>
          <cell r="C393" t="str">
            <v>DEPORTE, RECREACIÓN, ACTIVIDAD FÍSICA Y ESCENARIOS DEPORTIVOS</v>
          </cell>
          <cell r="D393" t="str">
            <v>IDRD</v>
          </cell>
          <cell r="E393">
            <v>14</v>
          </cell>
          <cell r="F393"/>
          <cell r="G393"/>
          <cell r="H393"/>
          <cell r="I393">
            <v>15</v>
          </cell>
          <cell r="J393">
            <v>15</v>
          </cell>
          <cell r="K393">
            <v>1.071428571</v>
          </cell>
          <cell r="L393">
            <v>1</v>
          </cell>
          <cell r="M393"/>
        </row>
        <row r="394">
          <cell r="A394" t="str">
            <v>2.2.1. Servicio Social Estudiantil en los componentes de Actividad Física, Recreación y Deporte desarrollados por el IDRD.</v>
          </cell>
          <cell r="B394">
            <v>7</v>
          </cell>
          <cell r="C394" t="str">
            <v>DEPORTE, RECREACIÓN, ACTIVIDAD FÍSICA Y ESCENARIOS DEPORTIVOS</v>
          </cell>
          <cell r="D394" t="str">
            <v>IDRD</v>
          </cell>
          <cell r="E394">
            <v>15</v>
          </cell>
          <cell r="F394"/>
          <cell r="G394">
            <v>14</v>
          </cell>
          <cell r="H394"/>
          <cell r="I394">
            <v>4</v>
          </cell>
          <cell r="J394">
            <v>18</v>
          </cell>
          <cell r="K394">
            <v>1.2</v>
          </cell>
          <cell r="L394">
            <v>1</v>
          </cell>
          <cell r="M394"/>
        </row>
        <row r="395">
          <cell r="A395" t="str">
            <v>2.2.2. Implementación de la etapa de talento y reserva que contribuya al aumento de la base deportiva de Bogotá.</v>
          </cell>
          <cell r="B395">
            <v>8</v>
          </cell>
          <cell r="C395" t="str">
            <v>DEPORTE, RECREACIÓN, ACTIVIDAD FÍSICA Y ESCENARIOS DEPORTIVOS</v>
          </cell>
          <cell r="D395" t="str">
            <v>IDRD</v>
          </cell>
          <cell r="E395">
            <v>98</v>
          </cell>
          <cell r="F395"/>
          <cell r="G395">
            <v>30</v>
          </cell>
          <cell r="H395"/>
          <cell r="I395">
            <v>102</v>
          </cell>
          <cell r="J395">
            <v>132</v>
          </cell>
          <cell r="K395">
            <v>1.346938776</v>
          </cell>
          <cell r="L395">
            <v>1</v>
          </cell>
          <cell r="M395"/>
        </row>
        <row r="396">
          <cell r="A396" t="str">
            <v>2.2.3. Articulaciones con el sector académico que permitan el intercambio de conocimientos y el desarrollo conjunto de procesos de formación y gestión del conocimiento en torno a la Actividad Física, la Recreación y el Deporte.</v>
          </cell>
          <cell r="B396">
            <v>9</v>
          </cell>
          <cell r="C396" t="str">
            <v>DEPORTE, RECREACIÓN, ACTIVIDAD FÍSICA Y ESCENARIOS DEPORTIVOS</v>
          </cell>
          <cell r="D396" t="str">
            <v>IDRD</v>
          </cell>
          <cell r="E396">
            <v>15</v>
          </cell>
          <cell r="F396"/>
          <cell r="G396">
            <v>7</v>
          </cell>
          <cell r="H396"/>
          <cell r="I396">
            <v>26</v>
          </cell>
          <cell r="J396">
            <v>33</v>
          </cell>
          <cell r="K396">
            <v>2.2000000000000002</v>
          </cell>
          <cell r="L396">
            <v>1</v>
          </cell>
          <cell r="M396"/>
        </row>
        <row r="397">
          <cell r="A397" t="str">
            <v>3.1.1. Investigaciones asociadas a la práctica deportiva cuyos resultados aporten a la formación integral de niños, niñas, adolescentes y jóvenes</v>
          </cell>
          <cell r="B397">
            <v>10</v>
          </cell>
          <cell r="C397" t="str">
            <v>DEPORTE, RECREACIÓN, ACTIVIDAD FÍSICA Y ESCENARIOS DEPORTIVOS</v>
          </cell>
          <cell r="D397" t="str">
            <v>IDRD</v>
          </cell>
          <cell r="E397"/>
          <cell r="F397"/>
          <cell r="G397"/>
          <cell r="H397"/>
          <cell r="I397"/>
          <cell r="J397"/>
          <cell r="K397"/>
          <cell r="L397"/>
          <cell r="M397"/>
        </row>
        <row r="398">
          <cell r="A398" t="str">
            <v>3.1.3. Oferta de actividades en la Biblioteca Pública del Deporte y la Actividad Física, para la promoción de hábitos saludables y beneficios del deporte, a través de las practicas de lectura, escritura y oralidad.</v>
          </cell>
          <cell r="B398">
            <v>11</v>
          </cell>
          <cell r="C398" t="str">
            <v>DEPORTE, RECREACIÓN, ACTIVIDAD FÍSICA Y ESCENARIOS DEPORTIVOS</v>
          </cell>
          <cell r="D398" t="str">
            <v>SCRD</v>
          </cell>
          <cell r="E398">
            <v>20</v>
          </cell>
          <cell r="F398"/>
          <cell r="G398">
            <v>25</v>
          </cell>
          <cell r="H398"/>
          <cell r="I398">
            <v>0</v>
          </cell>
          <cell r="J398">
            <v>25</v>
          </cell>
          <cell r="K398">
            <v>1.25</v>
          </cell>
          <cell r="L398">
            <v>1</v>
          </cell>
          <cell r="M398"/>
        </row>
        <row r="399">
          <cell r="A399" t="str">
            <v>4.1.1. Promoción y divulgación de campañas que incentiven la participación y la práctica deportiva.</v>
          </cell>
          <cell r="B399">
            <v>12</v>
          </cell>
          <cell r="C399" t="str">
            <v>DEPORTE, RECREACIÓN, ACTIVIDAD FÍSICA Y ESCENARIOS DEPORTIVOS</v>
          </cell>
          <cell r="D399" t="str">
            <v>CAPITAL</v>
          </cell>
          <cell r="E399">
            <v>2</v>
          </cell>
          <cell r="F399"/>
          <cell r="G399">
            <v>17</v>
          </cell>
          <cell r="H399"/>
          <cell r="I399">
            <v>7</v>
          </cell>
          <cell r="J399">
            <v>24</v>
          </cell>
          <cell r="K399">
            <v>12</v>
          </cell>
          <cell r="L399">
            <v>1</v>
          </cell>
          <cell r="M399"/>
        </row>
        <row r="400">
          <cell r="A400" t="str">
            <v>4.1.2. Divulgaciòn de actividades deportivas, recreativas, actividad fìsica, parques y escenarios</v>
          </cell>
          <cell r="B400">
            <v>13</v>
          </cell>
          <cell r="C400" t="str">
            <v>DEPORTE, RECREACIÓN, ACTIVIDAD FÍSICA Y ESCENARIOS DEPORTIVOS</v>
          </cell>
          <cell r="D400" t="str">
            <v>IDRD</v>
          </cell>
          <cell r="E400">
            <v>1</v>
          </cell>
          <cell r="F400"/>
          <cell r="G400">
            <v>1</v>
          </cell>
          <cell r="H400"/>
          <cell r="I400">
            <v>0</v>
          </cell>
          <cell r="J400">
            <v>1</v>
          </cell>
          <cell r="K400">
            <v>1</v>
          </cell>
          <cell r="L400">
            <v>1</v>
          </cell>
          <cell r="M400"/>
        </row>
        <row r="401">
          <cell r="A401" t="str">
            <v>5.1.1. Alianzas suscritas por el IDRD para el fortalecimiento del sistema de parques y escenarios deportivos de la ciudad.</v>
          </cell>
          <cell r="B401">
            <v>14</v>
          </cell>
          <cell r="C401" t="str">
            <v>DEPORTE, RECREACIÓN, ACTIVIDAD FÍSICA Y ESCENARIOS DEPORTIVOS</v>
          </cell>
          <cell r="D401" t="str">
            <v>IDRD</v>
          </cell>
          <cell r="E401">
            <v>224</v>
          </cell>
          <cell r="F401"/>
          <cell r="G401"/>
          <cell r="H401"/>
          <cell r="I401">
            <v>224</v>
          </cell>
          <cell r="J401">
            <v>224</v>
          </cell>
          <cell r="K401">
            <v>1</v>
          </cell>
          <cell r="L401">
            <v>1</v>
          </cell>
          <cell r="M401"/>
        </row>
        <row r="402">
          <cell r="A402" t="str">
            <v>5.1.2 Intervenciones recreodeportivas en los espacios de influencia de los Distritos Creativos.</v>
          </cell>
          <cell r="B402">
            <v>15</v>
          </cell>
          <cell r="C402" t="str">
            <v>DEPORTE, RECREACIÓN, ACTIVIDAD FÍSICA Y ESCENARIOS DEPORTIVOS</v>
          </cell>
          <cell r="D402" t="str">
            <v>SCRD</v>
          </cell>
          <cell r="E402">
            <v>1</v>
          </cell>
          <cell r="F402"/>
          <cell r="G402"/>
          <cell r="H402"/>
          <cell r="I402">
            <v>1</v>
          </cell>
          <cell r="J402">
            <v>1</v>
          </cell>
          <cell r="K402">
            <v>1</v>
          </cell>
          <cell r="L402">
            <v>1</v>
          </cell>
          <cell r="M402"/>
        </row>
        <row r="403">
          <cell r="A403" t="str">
            <v>5.1.3. Protocolo para el fomento del respeto a la diversidad poblacional y la prevención de violencias basadas en género en los parques y escenarios administrados directamente por el IDRD</v>
          </cell>
          <cell r="B403">
            <v>16</v>
          </cell>
          <cell r="C403" t="str">
            <v>DEPORTE, RECREACIÓN, ACTIVIDAD FÍSICA Y ESCENARIOS DEPORTIVOS</v>
          </cell>
          <cell r="D403" t="str">
            <v>IDRD</v>
          </cell>
          <cell r="E403">
            <v>128</v>
          </cell>
          <cell r="F403"/>
          <cell r="G403"/>
          <cell r="H403"/>
          <cell r="I403">
            <v>128</v>
          </cell>
          <cell r="J403">
            <v>128</v>
          </cell>
          <cell r="K403">
            <v>1</v>
          </cell>
          <cell r="L403">
            <v>1</v>
          </cell>
          <cell r="M403"/>
        </row>
        <row r="404">
          <cell r="A404" t="str">
            <v>5.1.4. Parques y escenarios de administración directa del IDRD con oferta de conectividad digital para sus asistentes y el equipo técnico del IDRD.</v>
          </cell>
          <cell r="B404">
            <v>17</v>
          </cell>
          <cell r="C404" t="str">
            <v>DEPORTE, RECREACIÓN, ACTIVIDAD FÍSICA Y ESCENARIOS DEPORTIVOS</v>
          </cell>
          <cell r="D404" t="str">
            <v>IDRD</v>
          </cell>
          <cell r="E404">
            <v>10</v>
          </cell>
          <cell r="F404"/>
          <cell r="G404">
            <v>95</v>
          </cell>
          <cell r="H404"/>
          <cell r="I404">
            <v>97</v>
          </cell>
          <cell r="J404">
            <v>192</v>
          </cell>
          <cell r="K404">
            <v>19.2</v>
          </cell>
          <cell r="L404">
            <v>1</v>
          </cell>
          <cell r="M404"/>
        </row>
        <row r="405">
          <cell r="A405" t="str">
            <v>5.2.1. Estrategias de adaptación y mitigación del cambio climático implementadas en el sistema de parques y escenarios.</v>
          </cell>
          <cell r="B405">
            <v>18</v>
          </cell>
          <cell r="C405" t="str">
            <v>DEPORTE, RECREACIÓN, ACTIVIDAD FÍSICA Y ESCENARIOS DEPORTIVOS</v>
          </cell>
          <cell r="D405" t="str">
            <v>IDRD</v>
          </cell>
          <cell r="E405">
            <v>3</v>
          </cell>
          <cell r="F405"/>
          <cell r="G405">
            <v>1</v>
          </cell>
          <cell r="H405"/>
          <cell r="I405">
            <v>2</v>
          </cell>
          <cell r="J405">
            <v>3</v>
          </cell>
          <cell r="K405">
            <v>1</v>
          </cell>
          <cell r="L405">
            <v>1</v>
          </cell>
          <cell r="M405"/>
        </row>
        <row r="406">
          <cell r="A406" t="str">
            <v>LEO</v>
          </cell>
          <cell r="B406">
            <v>18</v>
          </cell>
          <cell r="C406"/>
          <cell r="D406"/>
          <cell r="E406">
            <v>56</v>
          </cell>
          <cell r="F406"/>
          <cell r="G406"/>
          <cell r="H406"/>
          <cell r="I406"/>
          <cell r="J406"/>
          <cell r="K406"/>
          <cell r="L406">
            <v>0.9460906939</v>
          </cell>
          <cell r="M406"/>
        </row>
        <row r="407">
          <cell r="A407" t="str">
            <v>1.1.4. Escuela de lectores enfocada a programas de formación y cualificación de mediadores institucionales y comunitarios</v>
          </cell>
          <cell r="B407">
            <v>1</v>
          </cell>
          <cell r="C407" t="str">
            <v>LECTURA, ESCRITURA Y ORALIDAD</v>
          </cell>
          <cell r="D407" t="str">
            <v>SCRD</v>
          </cell>
          <cell r="E407">
            <v>470</v>
          </cell>
          <cell r="F407"/>
          <cell r="G407"/>
          <cell r="H407"/>
          <cell r="I407">
            <v>1050</v>
          </cell>
          <cell r="J407">
            <v>1050</v>
          </cell>
          <cell r="K407">
            <v>2.2340425530000001</v>
          </cell>
          <cell r="L407">
            <v>1</v>
          </cell>
          <cell r="M407"/>
        </row>
        <row r="408">
          <cell r="A408" t="str">
            <v>1.1.5. Cualificación para agentes culturales y cuidadores de la primera infancia sobre las relaciones entre arte, juego, escritura, lectura, oralidad, desarrollo integral y primera infancia.</v>
          </cell>
          <cell r="B408">
            <v>2</v>
          </cell>
          <cell r="C408" t="str">
            <v>LECTURA, ESCRITURA Y ORALIDAD</v>
          </cell>
          <cell r="D408" t="str">
            <v>IDARTES</v>
          </cell>
          <cell r="E408">
            <v>40</v>
          </cell>
          <cell r="F408"/>
          <cell r="G408"/>
          <cell r="H408"/>
          <cell r="I408">
            <v>41</v>
          </cell>
          <cell r="J408">
            <v>41</v>
          </cell>
          <cell r="K408">
            <v>1.0249999999999999</v>
          </cell>
          <cell r="L408">
            <v>1</v>
          </cell>
          <cell r="M408"/>
        </row>
        <row r="409">
          <cell r="A409" t="str">
            <v>1.1.6. Programa de alfabetización y multialfabetización para la inclusión en la cultura escrita, con enfoques de género, poblacional-diferencial, territorial y ambiental</v>
          </cell>
          <cell r="B409">
            <v>3</v>
          </cell>
          <cell r="C409" t="str">
            <v>LECTURA, ESCRITURA Y ORALIDAD</v>
          </cell>
          <cell r="D409" t="str">
            <v>SCRD</v>
          </cell>
          <cell r="E409">
            <v>7383</v>
          </cell>
          <cell r="F409"/>
          <cell r="G409"/>
          <cell r="H409"/>
          <cell r="I409">
            <v>12626</v>
          </cell>
          <cell r="J409">
            <v>12626</v>
          </cell>
          <cell r="K409">
            <v>1.7101449280000001</v>
          </cell>
          <cell r="L409">
            <v>1</v>
          </cell>
          <cell r="M409"/>
        </row>
        <row r="410">
          <cell r="A410" t="str">
            <v>1.1.9 Procesos de formación artística con énfasis en literatura para niñas, niños y jóvenes de la estrategia de Jornada Única y Completa de la Secretaría de Educación Distrital.</v>
          </cell>
          <cell r="B410">
            <v>4</v>
          </cell>
          <cell r="C410" t="str">
            <v>LECTURA, ESCRITURA Y ORALIDAD</v>
          </cell>
          <cell r="D410" t="str">
            <v>IDARTES</v>
          </cell>
          <cell r="E410">
            <v>4000</v>
          </cell>
          <cell r="F410"/>
          <cell r="G410"/>
          <cell r="H410"/>
          <cell r="I410">
            <v>4656</v>
          </cell>
          <cell r="J410">
            <v>4656</v>
          </cell>
          <cell r="K410">
            <v>1.1639999999999999</v>
          </cell>
          <cell r="L410">
            <v>1</v>
          </cell>
          <cell r="M410"/>
        </row>
        <row r="411">
          <cell r="A411" t="str">
            <v>1.1.10 Programa de formación en mediación para madres, padres y cuidadores en el marco del Sistema Distrital de Cuidado</v>
          </cell>
          <cell r="B411">
            <v>5</v>
          </cell>
          <cell r="C411" t="str">
            <v>LECTURA, ESCRITURA Y ORALIDAD</v>
          </cell>
          <cell r="D411" t="str">
            <v>SCRD</v>
          </cell>
          <cell r="E411">
            <v>8</v>
          </cell>
          <cell r="F411"/>
          <cell r="G411"/>
          <cell r="H411"/>
          <cell r="I411">
            <v>8</v>
          </cell>
          <cell r="J411">
            <v>8</v>
          </cell>
          <cell r="K411">
            <v>1</v>
          </cell>
          <cell r="L411">
            <v>1</v>
          </cell>
          <cell r="M411"/>
        </row>
        <row r="412">
          <cell r="A412" t="str">
            <v>1.2.1 Fomento alrededor de la gestión del conocimiento sobre lectura, escritura y oralidad</v>
          </cell>
          <cell r="B412">
            <v>6</v>
          </cell>
          <cell r="C412" t="str">
            <v>LECTURA, ESCRITURA Y ORALIDAD</v>
          </cell>
          <cell r="D412" t="str">
            <v>IDARTES</v>
          </cell>
          <cell r="E412">
            <v>2</v>
          </cell>
          <cell r="F412"/>
          <cell r="G412"/>
          <cell r="H412"/>
          <cell r="I412">
            <v>2</v>
          </cell>
          <cell r="J412">
            <v>2</v>
          </cell>
          <cell r="K412">
            <v>1</v>
          </cell>
          <cell r="L412">
            <v>1</v>
          </cell>
          <cell r="M412"/>
        </row>
        <row r="413">
          <cell r="A413" t="str">
            <v>1.2.2. Beca de procesos locales de investigación y gestión del conocimiento en cultura escrita (PDE)</v>
          </cell>
          <cell r="B413">
            <v>7</v>
          </cell>
          <cell r="C413" t="str">
            <v>LECTURA, ESCRITURA Y ORALIDAD</v>
          </cell>
          <cell r="D413" t="str">
            <v>SCRD</v>
          </cell>
          <cell r="E413"/>
          <cell r="F413"/>
          <cell r="G413"/>
          <cell r="H413"/>
          <cell r="I413"/>
          <cell r="J413"/>
          <cell r="K413"/>
          <cell r="L413"/>
          <cell r="M413"/>
        </row>
        <row r="414">
          <cell r="A414" t="str">
            <v>1.2.3. Programa de formación para el desarrollo de capacidades alrededor de la ciencia, la tecnología y la innovación.</v>
          </cell>
          <cell r="B414">
            <v>8</v>
          </cell>
          <cell r="C414" t="str">
            <v>LECTURA, ESCRITURA Y ORALIDAD</v>
          </cell>
          <cell r="D414" t="str">
            <v>SCRD</v>
          </cell>
          <cell r="E414">
            <v>3</v>
          </cell>
          <cell r="F414"/>
          <cell r="G414"/>
          <cell r="H414"/>
          <cell r="I414">
            <v>3</v>
          </cell>
          <cell r="J414">
            <v>3</v>
          </cell>
          <cell r="K414">
            <v>1</v>
          </cell>
          <cell r="L414">
            <v>1</v>
          </cell>
          <cell r="M414"/>
        </row>
        <row r="415">
          <cell r="A415" t="str">
            <v>1.2.4. Red de semilleros de investigación sobre la cultura escrita en Bogotá</v>
          </cell>
          <cell r="B415">
            <v>9</v>
          </cell>
          <cell r="C415" t="str">
            <v>LECTURA, ESCRITURA Y ORALIDAD</v>
          </cell>
          <cell r="D415" t="str">
            <v>SCRD</v>
          </cell>
          <cell r="E415">
            <v>2</v>
          </cell>
          <cell r="F415"/>
          <cell r="G415"/>
          <cell r="H415"/>
          <cell r="I415">
            <v>2</v>
          </cell>
          <cell r="J415">
            <v>2</v>
          </cell>
          <cell r="K415">
            <v>1</v>
          </cell>
          <cell r="L415">
            <v>1</v>
          </cell>
          <cell r="M415"/>
        </row>
        <row r="416">
          <cell r="A416" t="str">
            <v>1.2.5. Semillero de investigación de cultura escrita y desarrollo humano sostenible</v>
          </cell>
          <cell r="B416">
            <v>10</v>
          </cell>
          <cell r="C416" t="str">
            <v>LECTURA, ESCRITURA Y ORALIDAD</v>
          </cell>
          <cell r="D416" t="str">
            <v>SCRD</v>
          </cell>
          <cell r="E416">
            <v>0.1052</v>
          </cell>
          <cell r="F416"/>
          <cell r="G416"/>
          <cell r="H416"/>
          <cell r="I416">
            <v>0.1052</v>
          </cell>
          <cell r="J416">
            <v>0.1052</v>
          </cell>
          <cell r="K416">
            <v>1</v>
          </cell>
          <cell r="L416">
            <v>1</v>
          </cell>
          <cell r="M416"/>
        </row>
        <row r="417">
          <cell r="A417" t="str">
            <v>1.2.6. Investigaciones en cultura escrita con enfoque poblacional diferencial en sus diferentes categorías de análisis</v>
          </cell>
          <cell r="B417">
            <v>11</v>
          </cell>
          <cell r="C417" t="str">
            <v>LECTURA, ESCRITURA Y ORALIDAD</v>
          </cell>
          <cell r="D417" t="str">
            <v>SCRD</v>
          </cell>
          <cell r="E417"/>
          <cell r="F417"/>
          <cell r="G417"/>
          <cell r="H417"/>
          <cell r="I417"/>
          <cell r="J417"/>
          <cell r="K417"/>
          <cell r="L417"/>
          <cell r="M417"/>
        </row>
        <row r="418">
          <cell r="A418" t="str">
            <v>1.2.7. Investigaciones sobre oralidad y oralitura</v>
          </cell>
          <cell r="B418">
            <v>12</v>
          </cell>
          <cell r="C418" t="str">
            <v>LECTURA, ESCRITURA Y ORALIDAD</v>
          </cell>
          <cell r="D418" t="str">
            <v>SCRD</v>
          </cell>
          <cell r="E418">
            <v>1</v>
          </cell>
          <cell r="F418"/>
          <cell r="G418"/>
          <cell r="H418"/>
          <cell r="I418">
            <v>1</v>
          </cell>
          <cell r="J418">
            <v>1</v>
          </cell>
          <cell r="K418">
            <v>1</v>
          </cell>
          <cell r="L418">
            <v>1</v>
          </cell>
          <cell r="M418"/>
        </row>
        <row r="419">
          <cell r="A419" t="str">
            <v>1.2.8 Encuesta bienal de lectura, escritura, oralidad y espacios de lectura en Bogotá</v>
          </cell>
          <cell r="B419">
            <v>13</v>
          </cell>
          <cell r="C419" t="str">
            <v>LECTURA, ESCRITURA Y ORALIDAD</v>
          </cell>
          <cell r="D419" t="str">
            <v>SCRD</v>
          </cell>
          <cell r="E419">
            <v>1</v>
          </cell>
          <cell r="F419"/>
          <cell r="G419"/>
          <cell r="H419"/>
          <cell r="I419">
            <v>1</v>
          </cell>
          <cell r="J419">
            <v>1</v>
          </cell>
          <cell r="K419">
            <v>1</v>
          </cell>
          <cell r="L419">
            <v>1</v>
          </cell>
          <cell r="M419"/>
        </row>
        <row r="420">
          <cell r="A420" t="str">
            <v>1.2.9. Ciclo bienal de socializacion del conocimiento en cultura escrita en Bogotá</v>
          </cell>
          <cell r="B420">
            <v>14</v>
          </cell>
          <cell r="C420" t="str">
            <v>LECTURA, ESCRITURA Y ORALIDAD</v>
          </cell>
          <cell r="D420" t="str">
            <v>SCRD</v>
          </cell>
          <cell r="E420">
            <v>202</v>
          </cell>
          <cell r="F420"/>
          <cell r="G420"/>
          <cell r="H420"/>
          <cell r="I420">
            <v>161</v>
          </cell>
          <cell r="J420">
            <v>161</v>
          </cell>
          <cell r="K420">
            <v>0.79702970299999998</v>
          </cell>
          <cell r="L420">
            <v>0.79702970299999998</v>
          </cell>
          <cell r="M420"/>
        </row>
        <row r="421">
          <cell r="A421" t="str">
            <v>1.2.10. Observatorio de prácticas lectoras de la Escuela de Lectores</v>
          </cell>
          <cell r="B421">
            <v>15</v>
          </cell>
          <cell r="C421" t="str">
            <v>LECTURA, ESCRITURA Y ORALIDAD</v>
          </cell>
          <cell r="D421" t="str">
            <v>SCRD</v>
          </cell>
          <cell r="E421">
            <v>0.5</v>
          </cell>
          <cell r="F421"/>
          <cell r="G421"/>
          <cell r="H421"/>
          <cell r="I421">
            <v>0.5</v>
          </cell>
          <cell r="J421">
            <v>0.5</v>
          </cell>
          <cell r="K421">
            <v>1</v>
          </cell>
          <cell r="L421">
            <v>1</v>
          </cell>
          <cell r="M421"/>
        </row>
        <row r="422">
          <cell r="A422" t="str">
            <v>1.2.11 Banco georreferenciado de prácticas innovadoras y agentes de lectura, la escritura y la oralidad en Bogotá.</v>
          </cell>
          <cell r="B422">
            <v>16</v>
          </cell>
          <cell r="C422" t="str">
            <v>LECTURA, ESCRITURA Y ORALIDAD</v>
          </cell>
          <cell r="D422" t="str">
            <v>IDARTES - SCRD</v>
          </cell>
          <cell r="E422">
            <v>815</v>
          </cell>
          <cell r="F422"/>
          <cell r="G422"/>
          <cell r="H422"/>
          <cell r="I422">
            <v>1883</v>
          </cell>
          <cell r="J422">
            <v>1883</v>
          </cell>
          <cell r="K422">
            <v>2.3104294479999998</v>
          </cell>
          <cell r="L422">
            <v>1</v>
          </cell>
          <cell r="M422"/>
        </row>
        <row r="423">
          <cell r="A423" t="str">
            <v>1.2.12 Plataforma interoperable del Sistema Distrital de Bibliotecas</v>
          </cell>
          <cell r="B423">
            <v>17</v>
          </cell>
          <cell r="C423" t="str">
            <v>LECTURA, ESCRITURA Y ORALIDAD</v>
          </cell>
          <cell r="D423" t="str">
            <v>SCRD</v>
          </cell>
          <cell r="E423">
            <v>0.55000000000000004</v>
          </cell>
          <cell r="F423"/>
          <cell r="G423"/>
          <cell r="H423"/>
          <cell r="I423">
            <v>0.55000000000000004</v>
          </cell>
          <cell r="J423">
            <v>0.55000000000000004</v>
          </cell>
          <cell r="K423">
            <v>1</v>
          </cell>
          <cell r="L423">
            <v>1</v>
          </cell>
          <cell r="M423"/>
        </row>
        <row r="424">
          <cell r="A424" t="str">
            <v>1.2.13. Desarrollo de la plataforma Sinbad para el análisis de la información de la Red Distrital de Bibliotecas Públicas BibloRed</v>
          </cell>
          <cell r="B424">
            <v>18</v>
          </cell>
          <cell r="C424" t="str">
            <v>LECTURA, ESCRITURA Y ORALIDAD</v>
          </cell>
          <cell r="D424" t="str">
            <v>SCRD</v>
          </cell>
          <cell r="E424">
            <v>0.2</v>
          </cell>
          <cell r="F424"/>
          <cell r="G424"/>
          <cell r="H424"/>
          <cell r="I424">
            <v>0.6</v>
          </cell>
          <cell r="J424">
            <v>0.6</v>
          </cell>
          <cell r="K424">
            <v>3</v>
          </cell>
          <cell r="L424">
            <v>1</v>
          </cell>
          <cell r="M424"/>
        </row>
        <row r="425">
          <cell r="A425" t="str">
            <v>1.2.14. Evaluaciones de la PPLEO</v>
          </cell>
          <cell r="B425">
            <v>19</v>
          </cell>
          <cell r="C425" t="str">
            <v>LECTURA, ESCRITURA Y ORALIDAD</v>
          </cell>
          <cell r="D425" t="str">
            <v>SCRD</v>
          </cell>
          <cell r="E425"/>
          <cell r="F425"/>
          <cell r="G425"/>
          <cell r="H425"/>
          <cell r="I425"/>
          <cell r="J425"/>
          <cell r="K425"/>
          <cell r="L425"/>
          <cell r="M425"/>
        </row>
        <row r="426">
          <cell r="A426" t="str">
            <v>1.2.15. Medición del valor agregado del sector editorial en Bogotá</v>
          </cell>
          <cell r="B426">
            <v>20</v>
          </cell>
          <cell r="C426" t="str">
            <v>LECTURA, ESCRITURA Y ORALIDAD</v>
          </cell>
          <cell r="D426" t="str">
            <v>SCRD</v>
          </cell>
          <cell r="E426">
            <v>1</v>
          </cell>
          <cell r="F426"/>
          <cell r="G426"/>
          <cell r="H426"/>
          <cell r="I426">
            <v>1</v>
          </cell>
          <cell r="J426">
            <v>1</v>
          </cell>
          <cell r="K426">
            <v>1</v>
          </cell>
          <cell r="L426">
            <v>1</v>
          </cell>
          <cell r="M426"/>
        </row>
        <row r="427">
          <cell r="A427" t="str">
            <v>2.1.2. Servicios bibliotecarios y de la cultura escrita desde el diseño universal</v>
          </cell>
          <cell r="B427">
            <v>21</v>
          </cell>
          <cell r="C427" t="str">
            <v>LECTURA, ESCRITURA Y ORALIDAD</v>
          </cell>
          <cell r="D427" t="str">
            <v>SCRD</v>
          </cell>
          <cell r="E427">
            <v>0.08</v>
          </cell>
          <cell r="F427"/>
          <cell r="G427"/>
          <cell r="H427"/>
          <cell r="I427">
            <v>0.08</v>
          </cell>
          <cell r="J427">
            <v>0.08</v>
          </cell>
          <cell r="K427">
            <v>1</v>
          </cell>
          <cell r="L427">
            <v>1</v>
          </cell>
          <cell r="M427"/>
        </row>
        <row r="428">
          <cell r="A428" t="str">
            <v>2.1.3. Programas de atención diferenciada para el acceso de grupos poblacionales a la cultura escrita</v>
          </cell>
          <cell r="B428">
            <v>22</v>
          </cell>
          <cell r="C428" t="str">
            <v>LECTURA, ESCRITURA Y ORALIDAD</v>
          </cell>
          <cell r="D428" t="str">
            <v>SCRD</v>
          </cell>
          <cell r="E428">
            <v>0.193</v>
          </cell>
          <cell r="F428"/>
          <cell r="G428"/>
          <cell r="H428"/>
          <cell r="I428">
            <v>0.22</v>
          </cell>
          <cell r="J428">
            <v>0.22</v>
          </cell>
          <cell r="K428">
            <v>1.139896373</v>
          </cell>
          <cell r="L428">
            <v>1</v>
          </cell>
          <cell r="M428"/>
        </row>
        <row r="429">
          <cell r="A429" t="str">
            <v>2.1.4. Colección diversa en la oferta pública</v>
          </cell>
          <cell r="B429">
            <v>23</v>
          </cell>
          <cell r="C429" t="str">
            <v>LECTURA, ESCRITURA Y ORALIDAD</v>
          </cell>
          <cell r="D429" t="str">
            <v>SCRD</v>
          </cell>
          <cell r="E429">
            <v>1.4E-3</v>
          </cell>
          <cell r="F429"/>
          <cell r="G429"/>
          <cell r="H429"/>
          <cell r="I429">
            <v>0.31</v>
          </cell>
          <cell r="J429">
            <v>0.31</v>
          </cell>
          <cell r="K429">
            <v>221.42857140000001</v>
          </cell>
          <cell r="L429">
            <v>1</v>
          </cell>
          <cell r="M429"/>
        </row>
        <row r="430">
          <cell r="A430" t="str">
            <v>2.1.5. Salas de ideas ciudadanas para una oferta diversa y pertinente</v>
          </cell>
          <cell r="B430">
            <v>24</v>
          </cell>
          <cell r="C430" t="str">
            <v>LECTURA, ESCRITURA Y ORALIDAD</v>
          </cell>
          <cell r="D430" t="str">
            <v>SCRD</v>
          </cell>
          <cell r="E430">
            <v>90</v>
          </cell>
          <cell r="F430"/>
          <cell r="G430"/>
          <cell r="H430"/>
          <cell r="I430">
            <v>91</v>
          </cell>
          <cell r="J430">
            <v>91</v>
          </cell>
          <cell r="K430">
            <v>1.011111111</v>
          </cell>
          <cell r="L430">
            <v>1</v>
          </cell>
          <cell r="M430"/>
        </row>
        <row r="431">
          <cell r="A431" t="str">
            <v>2.1.7. Promoción de la cultura escrita en los Distritos Creativos</v>
          </cell>
          <cell r="B431">
            <v>25</v>
          </cell>
          <cell r="C431" t="str">
            <v>LECTURA, ESCRITURA Y ORALIDAD</v>
          </cell>
          <cell r="D431" t="str">
            <v>SCRD</v>
          </cell>
          <cell r="E431">
            <v>5</v>
          </cell>
          <cell r="F431"/>
          <cell r="G431"/>
          <cell r="H431"/>
          <cell r="I431">
            <v>1</v>
          </cell>
          <cell r="J431">
            <v>1</v>
          </cell>
          <cell r="K431">
            <v>0.2</v>
          </cell>
          <cell r="L431">
            <v>0.2</v>
          </cell>
          <cell r="M431"/>
        </row>
        <row r="432">
          <cell r="A432" t="str">
            <v>2.1.8. Oferta de programación de cultura escrita alrededor de la protección, recuperación y cuidado del medio ambiente</v>
          </cell>
          <cell r="B432">
            <v>26</v>
          </cell>
          <cell r="C432" t="str">
            <v>LECTURA, ESCRITURA Y ORALIDAD</v>
          </cell>
          <cell r="D432" t="str">
            <v>SCRD</v>
          </cell>
          <cell r="E432">
            <v>420</v>
          </cell>
          <cell r="F432"/>
          <cell r="G432"/>
          <cell r="H432"/>
          <cell r="I432">
            <v>455</v>
          </cell>
          <cell r="J432">
            <v>455</v>
          </cell>
          <cell r="K432">
            <v>1.0833333329999999</v>
          </cell>
          <cell r="L432">
            <v>1</v>
          </cell>
          <cell r="M432"/>
        </row>
        <row r="433">
          <cell r="A433" t="str">
            <v>2.1.9. Promoción de la lectura, la oralidad y la escritura en las localidades del centro, enfocadas en memoria y patrimonio</v>
          </cell>
          <cell r="B433">
            <v>27</v>
          </cell>
          <cell r="C433" t="str">
            <v>LECTURA, ESCRITURA Y ORALIDAD</v>
          </cell>
          <cell r="D433" t="str">
            <v>FUGA</v>
          </cell>
          <cell r="E433">
            <v>45</v>
          </cell>
          <cell r="F433"/>
          <cell r="G433">
            <v>9</v>
          </cell>
          <cell r="H433">
            <v>7</v>
          </cell>
          <cell r="I433">
            <v>14</v>
          </cell>
          <cell r="J433">
            <v>30</v>
          </cell>
          <cell r="K433">
            <v>0.66666666669999997</v>
          </cell>
          <cell r="L433">
            <v>0.66666666669999997</v>
          </cell>
          <cell r="M433"/>
        </row>
        <row r="434">
          <cell r="A434" t="str">
            <v>2.1.10. Acciones para la atención territorial y/o con enfoque diferencial en lectura y/o escritura y/u oralidad</v>
          </cell>
          <cell r="B434">
            <v>28</v>
          </cell>
          <cell r="C434" t="str">
            <v>LECTURA, ESCRITURA Y ORALIDAD</v>
          </cell>
          <cell r="D434" t="str">
            <v>IDARTES</v>
          </cell>
          <cell r="E434">
            <v>73</v>
          </cell>
          <cell r="F434"/>
          <cell r="G434"/>
          <cell r="H434"/>
          <cell r="I434">
            <v>74</v>
          </cell>
          <cell r="J434">
            <v>74</v>
          </cell>
          <cell r="K434">
            <v>1.0136986299999999</v>
          </cell>
          <cell r="L434">
            <v>1</v>
          </cell>
          <cell r="M434"/>
        </row>
        <row r="435">
          <cell r="A435" t="str">
            <v>2.1.11. Actividades de promoción de lectura con Libro al Viento</v>
          </cell>
          <cell r="B435">
            <v>29</v>
          </cell>
          <cell r="C435" t="str">
            <v>LECTURA, ESCRITURA Y ORALIDAD</v>
          </cell>
          <cell r="D435" t="str">
            <v>IDARTES</v>
          </cell>
          <cell r="E435">
            <v>720</v>
          </cell>
          <cell r="F435"/>
          <cell r="G435"/>
          <cell r="H435"/>
          <cell r="I435">
            <v>1030</v>
          </cell>
          <cell r="J435">
            <v>1030</v>
          </cell>
          <cell r="K435">
            <v>1.4305555560000001</v>
          </cell>
          <cell r="L435">
            <v>1</v>
          </cell>
          <cell r="M435"/>
        </row>
        <row r="436">
          <cell r="A436" t="str">
            <v>2.1.13. Estrategia de comunicación y difusión con componente comunitario y masivo</v>
          </cell>
          <cell r="B436">
            <v>30</v>
          </cell>
          <cell r="C436" t="str">
            <v>LECTURA, ESCRITURA Y ORALIDAD</v>
          </cell>
          <cell r="D436" t="str">
            <v>SCRD</v>
          </cell>
          <cell r="E436">
            <v>14</v>
          </cell>
          <cell r="F436"/>
          <cell r="G436"/>
          <cell r="H436"/>
          <cell r="I436">
            <v>61</v>
          </cell>
          <cell r="J436">
            <v>61</v>
          </cell>
          <cell r="K436">
            <v>4.3571428570000004</v>
          </cell>
          <cell r="L436">
            <v>1</v>
          </cell>
          <cell r="M436"/>
        </row>
        <row r="437">
          <cell r="A437" t="str">
            <v>2.1.14. Instancias de coordinación y participación para la cultura escrita</v>
          </cell>
          <cell r="B437">
            <v>31</v>
          </cell>
          <cell r="C437" t="str">
            <v>LECTURA, ESCRITURA Y ORALIDAD</v>
          </cell>
          <cell r="D437" t="str">
            <v>IDARTES</v>
          </cell>
          <cell r="E437">
            <v>1</v>
          </cell>
          <cell r="F437"/>
          <cell r="G437"/>
          <cell r="H437"/>
          <cell r="I437">
            <v>1</v>
          </cell>
          <cell r="J437">
            <v>1</v>
          </cell>
          <cell r="K437">
            <v>1</v>
          </cell>
          <cell r="L437">
            <v>1</v>
          </cell>
          <cell r="M437"/>
        </row>
        <row r="438">
          <cell r="A438" t="str">
            <v>3.1.1. Patrimonio local de la cultura escrita en las localidades (o UPL) de Bogotá</v>
          </cell>
          <cell r="B438">
            <v>32</v>
          </cell>
          <cell r="C438" t="str">
            <v>LECTURA, ESCRITURA Y ORALIDAD</v>
          </cell>
          <cell r="D438" t="str">
            <v>SCRD</v>
          </cell>
          <cell r="E438">
            <v>40</v>
          </cell>
          <cell r="F438"/>
          <cell r="G438"/>
          <cell r="H438"/>
          <cell r="I438">
            <v>40</v>
          </cell>
          <cell r="J438">
            <v>40</v>
          </cell>
          <cell r="K438">
            <v>1</v>
          </cell>
          <cell r="L438">
            <v>1</v>
          </cell>
          <cell r="M438"/>
        </row>
        <row r="439">
          <cell r="A439" t="str">
            <v>3.1.2. Colección suficiente para los espacios convencionales y alternativos de lectura</v>
          </cell>
          <cell r="B439">
            <v>33</v>
          </cell>
          <cell r="C439" t="str">
            <v>LECTURA, ESCRITURA Y ORALIDAD</v>
          </cell>
          <cell r="D439" t="str">
            <v>SCRD</v>
          </cell>
          <cell r="E439">
            <v>0.08</v>
          </cell>
          <cell r="F439"/>
          <cell r="G439"/>
          <cell r="H439"/>
          <cell r="I439">
            <v>9.6000000000000002E-2</v>
          </cell>
          <cell r="J439">
            <v>9.6000000000000002E-2</v>
          </cell>
          <cell r="K439">
            <v>1.2</v>
          </cell>
          <cell r="L439">
            <v>1</v>
          </cell>
          <cell r="M439"/>
        </row>
        <row r="440">
          <cell r="A440" t="str">
            <v>3.1.5. Espacios de la cultura escrita actualizados a partir de los lineamientos del PIGA, los lineamientos de accesibilidad y actualización tecnológica</v>
          </cell>
          <cell r="B440">
            <v>34</v>
          </cell>
          <cell r="C440" t="str">
            <v>LECTURA, ESCRITURA Y ORALIDAD</v>
          </cell>
          <cell r="D440" t="str">
            <v>SCRD</v>
          </cell>
          <cell r="E440">
            <v>0.2</v>
          </cell>
          <cell r="F440"/>
          <cell r="G440"/>
          <cell r="H440"/>
          <cell r="I440">
            <v>0.2</v>
          </cell>
          <cell r="J440">
            <v>0.2</v>
          </cell>
          <cell r="K440">
            <v>1</v>
          </cell>
          <cell r="L440">
            <v>1</v>
          </cell>
          <cell r="M440"/>
        </row>
        <row r="441">
          <cell r="A441" t="str">
            <v>3.1.6. Desarrollo de edilicia bibliotecaria</v>
          </cell>
          <cell r="B441">
            <v>35</v>
          </cell>
          <cell r="C441" t="str">
            <v>LECTURA, ESCRITURA Y ORALIDAD</v>
          </cell>
          <cell r="D441" t="str">
            <v>SCRD</v>
          </cell>
          <cell r="E441">
            <v>32</v>
          </cell>
          <cell r="F441"/>
          <cell r="G441"/>
          <cell r="H441"/>
          <cell r="I441">
            <v>35</v>
          </cell>
          <cell r="J441">
            <v>35</v>
          </cell>
          <cell r="K441">
            <v>1.09375</v>
          </cell>
          <cell r="L441">
            <v>1</v>
          </cell>
          <cell r="M441"/>
        </row>
        <row r="442">
          <cell r="A442" t="str">
            <v>3.1.7. Oraloteca</v>
          </cell>
          <cell r="B442">
            <v>36</v>
          </cell>
          <cell r="C442" t="str">
            <v>LECTURA, ESCRITURA Y ORALIDAD</v>
          </cell>
          <cell r="D442" t="str">
            <v>SCRD</v>
          </cell>
          <cell r="E442">
            <v>0.15</v>
          </cell>
          <cell r="F442"/>
          <cell r="G442"/>
          <cell r="H442"/>
          <cell r="I442">
            <v>0.15</v>
          </cell>
          <cell r="J442">
            <v>0.15</v>
          </cell>
          <cell r="K442">
            <v>1</v>
          </cell>
          <cell r="L442">
            <v>1</v>
          </cell>
          <cell r="M442"/>
        </row>
        <row r="443">
          <cell r="A443" t="str">
            <v>3.1.8. Puestos de lectura con equipamientos institucionales, sociales y redes comunitarias en la zona rural y zonas urbanas</v>
          </cell>
          <cell r="B443">
            <v>37</v>
          </cell>
          <cell r="C443" t="str">
            <v>LECTURA, ESCRITURA Y ORALIDAD</v>
          </cell>
          <cell r="D443" t="str">
            <v>SCRD</v>
          </cell>
          <cell r="E443">
            <v>2</v>
          </cell>
          <cell r="F443"/>
          <cell r="G443"/>
          <cell r="H443"/>
          <cell r="I443">
            <v>1</v>
          </cell>
          <cell r="J443">
            <v>1</v>
          </cell>
          <cell r="K443">
            <v>0.5</v>
          </cell>
          <cell r="L443">
            <v>0.5</v>
          </cell>
          <cell r="M443"/>
        </row>
        <row r="444">
          <cell r="A444" t="str">
            <v>3.1.9. Territorios lectores en la ruralidad y zonas deficitarias</v>
          </cell>
          <cell r="B444">
            <v>38</v>
          </cell>
          <cell r="C444" t="str">
            <v>LECTURA, ESCRITURA Y ORALIDAD</v>
          </cell>
          <cell r="D444" t="str">
            <v>SCRD</v>
          </cell>
          <cell r="E444">
            <v>1</v>
          </cell>
          <cell r="F444"/>
          <cell r="G444"/>
          <cell r="H444"/>
          <cell r="I444">
            <v>1</v>
          </cell>
          <cell r="J444">
            <v>1</v>
          </cell>
          <cell r="K444">
            <v>1</v>
          </cell>
          <cell r="L444">
            <v>1</v>
          </cell>
          <cell r="M444"/>
        </row>
        <row r="445">
          <cell r="A445" t="str">
            <v>3.1.11 Biblioteca Digital de Bogotá</v>
          </cell>
          <cell r="B445">
            <v>39</v>
          </cell>
          <cell r="C445" t="str">
            <v>LECTURA, ESCRITURA Y ORALIDAD</v>
          </cell>
          <cell r="D445" t="str">
            <v>SCRD</v>
          </cell>
          <cell r="E445">
            <v>2347297</v>
          </cell>
          <cell r="F445"/>
          <cell r="G445"/>
          <cell r="H445"/>
          <cell r="I445">
            <v>5591088</v>
          </cell>
          <cell r="J445">
            <v>5591088</v>
          </cell>
          <cell r="K445">
            <v>1</v>
          </cell>
          <cell r="L445">
            <v>1</v>
          </cell>
          <cell r="M445"/>
        </row>
        <row r="446">
          <cell r="A446" t="str">
            <v>3.1.12 Programa de fotalecimiento a las bibliotecas comunitarias</v>
          </cell>
          <cell r="B446">
            <v>40</v>
          </cell>
          <cell r="C446" t="str">
            <v>LECTURA, ESCRITURA Y ORALIDAD</v>
          </cell>
          <cell r="D446" t="str">
            <v>SCRD</v>
          </cell>
          <cell r="E446">
            <v>0.08</v>
          </cell>
          <cell r="F446"/>
          <cell r="G446"/>
          <cell r="H446"/>
          <cell r="I446">
            <v>0.03</v>
          </cell>
          <cell r="J446">
            <v>0.03</v>
          </cell>
          <cell r="K446">
            <v>0.375</v>
          </cell>
          <cell r="L446">
            <v>0.375</v>
          </cell>
          <cell r="M446"/>
        </row>
        <row r="447">
          <cell r="A447" t="str">
            <v>3.1.13 Estrategia de bibliotecas personales para intercambio y préstamo de libros en redes locales</v>
          </cell>
          <cell r="B447">
            <v>41</v>
          </cell>
          <cell r="C447" t="str">
            <v>LECTURA, ESCRITURA Y ORALIDAD</v>
          </cell>
          <cell r="D447" t="str">
            <v>SCRD</v>
          </cell>
          <cell r="E447">
            <v>300</v>
          </cell>
          <cell r="F447"/>
          <cell r="G447"/>
          <cell r="H447"/>
          <cell r="I447">
            <v>324</v>
          </cell>
          <cell r="J447">
            <v>324</v>
          </cell>
          <cell r="K447">
            <v>1.08</v>
          </cell>
          <cell r="L447">
            <v>1</v>
          </cell>
          <cell r="M447"/>
        </row>
        <row r="448">
          <cell r="A448" t="str">
            <v>3.1.14 Mediadores con gestión territorial (agentes comunitarios con influencia que faciliten llevar los servicios bibliotecarios a zonas de difícil acceso)</v>
          </cell>
          <cell r="B448">
            <v>42</v>
          </cell>
          <cell r="C448" t="str">
            <v>LECTURA, ESCRITURA Y ORALIDAD</v>
          </cell>
          <cell r="D448" t="str">
            <v>SCRD</v>
          </cell>
          <cell r="E448">
            <v>1</v>
          </cell>
          <cell r="F448"/>
          <cell r="G448"/>
          <cell r="H448"/>
          <cell r="I448">
            <v>1</v>
          </cell>
          <cell r="J448">
            <v>1</v>
          </cell>
          <cell r="K448">
            <v>1</v>
          </cell>
          <cell r="L448">
            <v>1</v>
          </cell>
          <cell r="M448"/>
        </row>
        <row r="449">
          <cell r="A449" t="str">
            <v>3.1.15 Sistema Distrital de Bibliotecas</v>
          </cell>
          <cell r="B449">
            <v>43</v>
          </cell>
          <cell r="C449" t="str">
            <v>LECTURA, ESCRITURA Y ORALIDAD</v>
          </cell>
          <cell r="D449" t="str">
            <v>SCRD</v>
          </cell>
          <cell r="E449">
            <v>47</v>
          </cell>
          <cell r="F449"/>
          <cell r="G449"/>
          <cell r="H449"/>
          <cell r="I449">
            <v>54</v>
          </cell>
          <cell r="J449">
            <v>54</v>
          </cell>
          <cell r="K449">
            <v>1.14893617</v>
          </cell>
          <cell r="L449">
            <v>1</v>
          </cell>
          <cell r="M449"/>
        </row>
        <row r="450">
          <cell r="A450" t="str">
            <v>3.1.16 Publicaciones de Libro al Viento</v>
          </cell>
          <cell r="B450">
            <v>44</v>
          </cell>
          <cell r="C450" t="str">
            <v>LECTURA, ESCRITURA Y ORALIDAD</v>
          </cell>
          <cell r="D450" t="str">
            <v>IDARTES</v>
          </cell>
          <cell r="E450">
            <v>7</v>
          </cell>
          <cell r="F450"/>
          <cell r="G450"/>
          <cell r="H450"/>
          <cell r="I450">
            <v>7</v>
          </cell>
          <cell r="J450">
            <v>7</v>
          </cell>
          <cell r="K450">
            <v>1</v>
          </cell>
          <cell r="L450">
            <v>1</v>
          </cell>
          <cell r="M450"/>
        </row>
        <row r="451">
          <cell r="A451" t="str">
            <v>4.1.1 Convocatorias de fomento para el fortalecimiento de los agentes del sector</v>
          </cell>
          <cell r="B451">
            <v>45</v>
          </cell>
          <cell r="C451" t="str">
            <v>LECTURA, ESCRITURA Y ORALIDAD</v>
          </cell>
          <cell r="D451" t="str">
            <v>SCRD</v>
          </cell>
          <cell r="E451">
            <v>19</v>
          </cell>
          <cell r="F451"/>
          <cell r="G451"/>
          <cell r="H451"/>
          <cell r="I451">
            <v>19</v>
          </cell>
          <cell r="J451">
            <v>19</v>
          </cell>
          <cell r="K451">
            <v>1</v>
          </cell>
          <cell r="L451">
            <v>1</v>
          </cell>
          <cell r="M451"/>
        </row>
        <row r="452">
          <cell r="A452" t="str">
            <v>4.1.2 Fortalecimiento para editoriales independientes, emergentes y comunitarias, y librerías independientes</v>
          </cell>
          <cell r="B452">
            <v>46</v>
          </cell>
          <cell r="C452" t="str">
            <v>LECTURA, ESCRITURA Y ORALIDAD</v>
          </cell>
          <cell r="D452" t="str">
            <v>IDARTES</v>
          </cell>
          <cell r="E452">
            <v>31</v>
          </cell>
          <cell r="F452"/>
          <cell r="G452"/>
          <cell r="H452"/>
          <cell r="I452">
            <v>40</v>
          </cell>
          <cell r="J452">
            <v>40</v>
          </cell>
          <cell r="K452">
            <v>1.2903225810000001</v>
          </cell>
          <cell r="L452">
            <v>1</v>
          </cell>
          <cell r="M452"/>
        </row>
        <row r="453">
          <cell r="A453" t="str">
            <v>4.1.3 Programa Escrituras de Bogotá</v>
          </cell>
          <cell r="B453">
            <v>47</v>
          </cell>
          <cell r="C453" t="str">
            <v>LECTURA, ESCRITURA Y ORALIDAD</v>
          </cell>
          <cell r="D453" t="str">
            <v>IDARTES</v>
          </cell>
          <cell r="E453">
            <v>31</v>
          </cell>
          <cell r="F453"/>
          <cell r="G453"/>
          <cell r="H453"/>
          <cell r="I453">
            <v>36</v>
          </cell>
          <cell r="J453">
            <v>36</v>
          </cell>
          <cell r="K453">
            <v>1.161290323</v>
          </cell>
          <cell r="L453">
            <v>1</v>
          </cell>
          <cell r="M453"/>
        </row>
        <row r="454">
          <cell r="A454" t="str">
            <v>4.1.4 Estrategias que aporten a la disminución del impacto medioambiental en el sector del libro y la lectura en Bogotá</v>
          </cell>
          <cell r="B454">
            <v>48</v>
          </cell>
          <cell r="C454" t="str">
            <v>LECTURA, ESCRITURA Y ORALIDAD</v>
          </cell>
          <cell r="D454" t="str">
            <v>IDARTES</v>
          </cell>
          <cell r="E454">
            <v>1</v>
          </cell>
          <cell r="F454"/>
          <cell r="G454"/>
          <cell r="H454"/>
          <cell r="I454">
            <v>1</v>
          </cell>
          <cell r="J454">
            <v>1</v>
          </cell>
          <cell r="K454">
            <v>1</v>
          </cell>
          <cell r="L454">
            <v>1</v>
          </cell>
          <cell r="M454"/>
        </row>
        <row r="455">
          <cell r="A455" t="str">
            <v>4.1.5 Apoyo institucional a la FILBo</v>
          </cell>
          <cell r="B455">
            <v>49</v>
          </cell>
          <cell r="C455" t="str">
            <v>LECTURA, ESCRITURA Y ORALIDAD</v>
          </cell>
          <cell r="D455" t="str">
            <v>IDARTES</v>
          </cell>
          <cell r="E455">
            <v>56100</v>
          </cell>
          <cell r="F455"/>
          <cell r="G455"/>
          <cell r="H455"/>
          <cell r="I455">
            <v>71806</v>
          </cell>
          <cell r="J455">
            <v>71806</v>
          </cell>
          <cell r="K455">
            <v>1.2799643489999999</v>
          </cell>
          <cell r="L455">
            <v>1</v>
          </cell>
          <cell r="M455"/>
        </row>
        <row r="456">
          <cell r="A456" t="str">
            <v>4.1.6 Circuito de programación cultural entre BibloRed y librerías</v>
          </cell>
          <cell r="B456">
            <v>50</v>
          </cell>
          <cell r="C456" t="str">
            <v>LECTURA, ESCRITURA Y ORALIDAD</v>
          </cell>
          <cell r="D456" t="str">
            <v>SCRD</v>
          </cell>
          <cell r="E456">
            <v>15</v>
          </cell>
          <cell r="F456"/>
          <cell r="G456"/>
          <cell r="H456"/>
          <cell r="I456">
            <v>15</v>
          </cell>
          <cell r="J456">
            <v>15</v>
          </cell>
          <cell r="K456">
            <v>1</v>
          </cell>
          <cell r="L456">
            <v>1</v>
          </cell>
          <cell r="M456"/>
        </row>
        <row r="457">
          <cell r="A457" t="str">
            <v>4.1.7 Feria Nacional de Editoriales Independientes La Vuelta</v>
          </cell>
          <cell r="B457">
            <v>51</v>
          </cell>
          <cell r="C457" t="str">
            <v>LECTURA, ESCRITURA Y ORALIDAD</v>
          </cell>
          <cell r="D457" t="str">
            <v>SCRD</v>
          </cell>
          <cell r="E457">
            <v>11000</v>
          </cell>
          <cell r="F457"/>
          <cell r="G457"/>
          <cell r="H457"/>
          <cell r="I457">
            <v>15492</v>
          </cell>
          <cell r="J457">
            <v>15492</v>
          </cell>
          <cell r="K457">
            <v>1.408363636</v>
          </cell>
          <cell r="L457">
            <v>1</v>
          </cell>
          <cell r="M457"/>
        </row>
        <row r="458">
          <cell r="A458" t="str">
            <v>4.1.8. Participación de editoriales y librerías locales en Comités de selección de libros para Bibliotecas Públicas</v>
          </cell>
          <cell r="B458">
            <v>52</v>
          </cell>
          <cell r="C458" t="str">
            <v>LECTURA, ESCRITURA Y ORALIDAD</v>
          </cell>
          <cell r="D458" t="str">
            <v>SCRD</v>
          </cell>
          <cell r="E458">
            <v>2500</v>
          </cell>
          <cell r="F458"/>
          <cell r="G458"/>
          <cell r="H458"/>
          <cell r="I458">
            <v>2501</v>
          </cell>
          <cell r="J458">
            <v>2501</v>
          </cell>
          <cell r="K458">
            <v>1.0004</v>
          </cell>
          <cell r="L458">
            <v>1</v>
          </cell>
          <cell r="M458"/>
        </row>
        <row r="459">
          <cell r="A459" t="str">
            <v>4.1.9. Estímulos para editoriales que presenten proyectos amigables con el medio ambiente</v>
          </cell>
          <cell r="B459">
            <v>53</v>
          </cell>
          <cell r="C459" t="str">
            <v>LECTURA, ESCRITURA Y ORALIDAD</v>
          </cell>
          <cell r="D459" t="str">
            <v>SCRD</v>
          </cell>
          <cell r="E459">
            <v>5</v>
          </cell>
          <cell r="F459"/>
          <cell r="G459"/>
          <cell r="H459"/>
          <cell r="I459">
            <v>5</v>
          </cell>
          <cell r="J459">
            <v>5</v>
          </cell>
          <cell r="K459">
            <v>1</v>
          </cell>
          <cell r="L459">
            <v>1</v>
          </cell>
          <cell r="M459"/>
        </row>
        <row r="460">
          <cell r="A460" t="str">
            <v>5.1.1 Implementación del plan de trabajo con población privada de la libertad para promover encuentros con la lectura, la escritura y la oralidad, que contribuyan al crecimiento personal y desarrollo de competencias.</v>
          </cell>
          <cell r="B460">
            <v>54</v>
          </cell>
          <cell r="C460" t="str">
            <v>LECTURA, ESCRITURA Y ORALIDAD</v>
          </cell>
          <cell r="D460" t="str">
            <v>SCRD</v>
          </cell>
          <cell r="E460">
            <v>90</v>
          </cell>
          <cell r="F460"/>
          <cell r="G460"/>
          <cell r="H460"/>
          <cell r="I460">
            <v>58</v>
          </cell>
          <cell r="J460">
            <v>58</v>
          </cell>
          <cell r="K460">
            <v>0.64444444440000004</v>
          </cell>
          <cell r="L460">
            <v>0.64444444440000004</v>
          </cell>
          <cell r="M460"/>
        </row>
        <row r="461">
          <cell r="A461" t="str">
            <v>5.1.2 Afiliación universal a la Red Distrital de Bibliotecas Públicas (Cada niño nace afiliado a la Red)</v>
          </cell>
          <cell r="B461">
            <v>55</v>
          </cell>
          <cell r="C461" t="str">
            <v>LECTURA, ESCRITURA Y ORALIDAD</v>
          </cell>
          <cell r="D461" t="str">
            <v>SCRD</v>
          </cell>
          <cell r="E461">
            <v>309900</v>
          </cell>
          <cell r="F461"/>
          <cell r="G461"/>
          <cell r="H461"/>
          <cell r="I461">
            <v>247281</v>
          </cell>
          <cell r="J461">
            <v>247281</v>
          </cell>
          <cell r="K461">
            <v>0.79793804450000005</v>
          </cell>
          <cell r="L461">
            <v>0.79793804450000005</v>
          </cell>
          <cell r="M461"/>
        </row>
        <row r="462">
          <cell r="A462" t="str">
            <v>5.1.3 Estrategia piloto de bibliotecas 24-7</v>
          </cell>
          <cell r="B462">
            <v>56</v>
          </cell>
          <cell r="C462" t="str">
            <v>LECTURA, ESCRITURA Y ORALIDAD</v>
          </cell>
          <cell r="D462" t="str">
            <v>SCRD</v>
          </cell>
          <cell r="E462">
            <v>1</v>
          </cell>
          <cell r="F462"/>
          <cell r="G462"/>
          <cell r="H462"/>
          <cell r="I462">
            <v>1</v>
          </cell>
          <cell r="J462">
            <v>1</v>
          </cell>
          <cell r="K462">
            <v>1</v>
          </cell>
          <cell r="L462">
            <v>1</v>
          </cell>
          <cell r="M462"/>
        </row>
        <row r="463">
          <cell r="A463" t="str">
            <v>5.1.4 Estrategia contra la discriminación en los espacios de acceso a la cultura escrita en la ciudad</v>
          </cell>
          <cell r="B463">
            <v>57</v>
          </cell>
          <cell r="C463" t="str">
            <v>LECTURA, ESCRITURA Y ORALIDAD</v>
          </cell>
          <cell r="D463" t="str">
            <v>SCRD</v>
          </cell>
          <cell r="E463">
            <v>27</v>
          </cell>
          <cell r="F463"/>
          <cell r="G463"/>
          <cell r="H463"/>
          <cell r="I463">
            <v>32</v>
          </cell>
          <cell r="J463">
            <v>32</v>
          </cell>
          <cell r="K463">
            <v>1.1851851849999999</v>
          </cell>
          <cell r="L463">
            <v>1</v>
          </cell>
          <cell r="M463"/>
        </row>
        <row r="464">
          <cell r="A464" t="str">
            <v>5.1.5 Oportunidades de trabajo en las bibliotecas con enfoque diferencial</v>
          </cell>
          <cell r="B464">
            <v>58</v>
          </cell>
          <cell r="C464" t="str">
            <v>LECTURA, ESCRITURA Y ORALIDAD</v>
          </cell>
          <cell r="D464" t="str">
            <v>SCRD</v>
          </cell>
          <cell r="E464">
            <v>20</v>
          </cell>
          <cell r="F464"/>
          <cell r="G464"/>
          <cell r="H464"/>
          <cell r="I464">
            <v>128</v>
          </cell>
          <cell r="J464">
            <v>128</v>
          </cell>
          <cell r="K464">
            <v>6.4</v>
          </cell>
          <cell r="L464">
            <v>1</v>
          </cell>
          <cell r="M464"/>
        </row>
        <row r="465">
          <cell r="A465" t="str">
            <v>5.1.7 Protocolo para la prevención y atención de violencias basadas en género en las bibliotecas públicas de la ciudad</v>
          </cell>
          <cell r="B465">
            <v>59</v>
          </cell>
          <cell r="C465" t="str">
            <v>LECTURA, ESCRITURA Y ORALIDAD</v>
          </cell>
          <cell r="D465" t="str">
            <v>SCRD</v>
          </cell>
          <cell r="E465">
            <v>1</v>
          </cell>
          <cell r="F465"/>
          <cell r="G465"/>
          <cell r="H465"/>
          <cell r="I465">
            <v>1</v>
          </cell>
          <cell r="J465">
            <v>1</v>
          </cell>
          <cell r="K465">
            <v>1</v>
          </cell>
          <cell r="L465">
            <v>1</v>
          </cell>
          <cell r="M465"/>
        </row>
        <row r="466">
          <cell r="A466" t="str">
            <v>TRANSPARENCIA</v>
          </cell>
          <cell r="B466">
            <v>5</v>
          </cell>
          <cell r="C466"/>
          <cell r="D466"/>
          <cell r="E466">
            <v>2</v>
          </cell>
          <cell r="F466"/>
          <cell r="G466"/>
          <cell r="H466"/>
          <cell r="I466"/>
          <cell r="J466"/>
          <cell r="K466"/>
          <cell r="L466">
            <v>1</v>
          </cell>
          <cell r="M466"/>
        </row>
        <row r="467">
          <cell r="A467" t="str">
            <v>1.1.47 Sistema de información distrital Plataforma on-line, geovisor de datos abiertos de información artística territorializada implementado</v>
          </cell>
          <cell r="B467">
            <v>1</v>
          </cell>
          <cell r="C467" t="str">
            <v xml:space="preserve"> Transparencia, Integridad y no Tolerancia con la Corrupción</v>
          </cell>
          <cell r="D467" t="str">
            <v>IDARTES</v>
          </cell>
          <cell r="E467">
            <v>0.6</v>
          </cell>
          <cell r="F467"/>
          <cell r="G467"/>
          <cell r="H467"/>
          <cell r="I467">
            <v>0.6</v>
          </cell>
          <cell r="J467">
            <v>0.6</v>
          </cell>
          <cell r="K467">
            <v>1</v>
          </cell>
          <cell r="L467">
            <v>1</v>
          </cell>
          <cell r="M467"/>
        </row>
        <row r="468">
          <cell r="A468" t="str">
            <v>1.1.48 Sistema de información del ecosistema artístico de Bogotá implementado</v>
          </cell>
          <cell r="B468">
            <v>2</v>
          </cell>
          <cell r="C468" t="str">
            <v xml:space="preserve"> Transparencia, Integridad y no Tolerancia con la Corrupción</v>
          </cell>
          <cell r="D468" t="str">
            <v>SCRD</v>
          </cell>
          <cell r="E468">
            <v>0.68</v>
          </cell>
          <cell r="F468"/>
          <cell r="G468"/>
          <cell r="H468"/>
          <cell r="I468">
            <v>0.68</v>
          </cell>
          <cell r="J468">
            <v>0.68</v>
          </cell>
          <cell r="K468">
            <v>1</v>
          </cell>
          <cell r="L468">
            <v>1</v>
          </cell>
          <cell r="M468"/>
        </row>
        <row r="469">
          <cell r="A469" t="str">
            <v>2.2.7 Protocolo para el diseño e implementación de proyectos de transformación dirigidos a promover cambios voluntarios en conocimientos, percepciones, actitudes, emociones y prácticas en favor de la transparencia, la  integridad y la no tolerancia con la corrupción que incorporen el enfoque poblacional diferencial</v>
          </cell>
          <cell r="B469">
            <v>3</v>
          </cell>
          <cell r="C469" t="str">
            <v xml:space="preserve"> Transparencia, Integridad y no Tolerancia con la Corrupción</v>
          </cell>
          <cell r="D469" t="str">
            <v>SCRD</v>
          </cell>
          <cell r="E469"/>
          <cell r="F469"/>
          <cell r="G469"/>
          <cell r="H469"/>
          <cell r="I469"/>
          <cell r="J469"/>
          <cell r="K469"/>
          <cell r="L469"/>
          <cell r="M469"/>
        </row>
        <row r="470">
          <cell r="A470" t="str">
            <v>2.2.8 Acompañamiento en la aplicación del protocolo para el diseño e implementación de proyectos de transformación dirigidos a promover cambios voluntarios en conocimientos, percepciones, actitudes, emociones y prácticas en favor de la transparencia, la  integridad y la no tolerancia con la corrupción</v>
          </cell>
          <cell r="B470">
            <v>4</v>
          </cell>
          <cell r="C470" t="str">
            <v xml:space="preserve"> Transparencia, Integridad y no Tolerancia con la Corrupción</v>
          </cell>
          <cell r="D470" t="str">
            <v>SCRD</v>
          </cell>
          <cell r="E470"/>
          <cell r="F470"/>
          <cell r="G470"/>
          <cell r="H470"/>
          <cell r="I470"/>
          <cell r="J470"/>
          <cell r="K470"/>
          <cell r="L470"/>
          <cell r="M470"/>
        </row>
        <row r="471">
          <cell r="A471" t="str">
            <v>4.1.9 Medición del Índice Cultural de Transparencia</v>
          </cell>
          <cell r="B471">
            <v>5</v>
          </cell>
          <cell r="C471" t="str">
            <v xml:space="preserve"> Transparencia, Integridad y no Tolerancia con la Corrupción</v>
          </cell>
          <cell r="D471" t="str">
            <v>SCRD</v>
          </cell>
          <cell r="E471"/>
          <cell r="F471"/>
          <cell r="G471"/>
          <cell r="H471"/>
          <cell r="I471"/>
          <cell r="J471"/>
          <cell r="K471"/>
          <cell r="L471"/>
          <cell r="M471"/>
        </row>
        <row r="472">
          <cell r="A472" t="str">
            <v>SERVICIO A LA CIUDADANÍA</v>
          </cell>
          <cell r="B472">
            <v>1</v>
          </cell>
          <cell r="C472"/>
          <cell r="D472"/>
          <cell r="E472">
            <v>0</v>
          </cell>
          <cell r="F472"/>
          <cell r="G472"/>
          <cell r="H472"/>
          <cell r="I472"/>
          <cell r="J472"/>
          <cell r="K472"/>
          <cell r="L472" t="str">
            <v>#DIV/0!</v>
          </cell>
          <cell r="M472"/>
        </row>
        <row r="473">
          <cell r="A473" t="str">
            <v>3.1.12  Integración del chat institucional con las redes sociales de la entidad (WhatsApp y mensajes internos de Facebook)</v>
          </cell>
          <cell r="B473">
            <v>1</v>
          </cell>
          <cell r="C473" t="str">
            <v>Servicio a la ciudadanía</v>
          </cell>
          <cell r="D473" t="str">
            <v>Canal Capital</v>
          </cell>
          <cell r="E473"/>
          <cell r="F473"/>
          <cell r="G473"/>
          <cell r="H473"/>
          <cell r="I473"/>
          <cell r="J473"/>
          <cell r="K473"/>
          <cell r="L473"/>
          <cell r="M473"/>
        </row>
        <row r="474">
          <cell r="A474" t="str">
            <v>DERECHOS HUMANOS</v>
          </cell>
          <cell r="B474">
            <v>3</v>
          </cell>
          <cell r="C474"/>
          <cell r="D474"/>
          <cell r="E474">
            <v>1</v>
          </cell>
          <cell r="F474"/>
          <cell r="G474"/>
          <cell r="H474"/>
          <cell r="I474"/>
          <cell r="J474"/>
          <cell r="K474"/>
          <cell r="L474">
            <v>0.7</v>
          </cell>
          <cell r="M474"/>
        </row>
        <row r="475">
          <cell r="A475" t="str">
            <v>2.10.1. Protocolo para la inclusión, implementación y seguimiento del enfoque de derechos humanos y culturales en los programas y estrategias de cultura, recreación y deporte</v>
          </cell>
          <cell r="B475">
            <v>1</v>
          </cell>
          <cell r="C475" t="str">
            <v>Política Pública de Derechos Humanos</v>
          </cell>
          <cell r="D475" t="str">
            <v>SCRD</v>
          </cell>
          <cell r="E475">
            <v>1</v>
          </cell>
          <cell r="F475"/>
          <cell r="G475"/>
          <cell r="H475"/>
          <cell r="I475">
            <v>0.7</v>
          </cell>
          <cell r="J475">
            <v>0.7</v>
          </cell>
          <cell r="K475">
            <v>0.7</v>
          </cell>
          <cell r="L475">
            <v>0.7</v>
          </cell>
          <cell r="M475"/>
        </row>
        <row r="476">
          <cell r="A476" t="str">
            <v>2.10.2 Índice del ejercicio de los derechos culturales</v>
          </cell>
          <cell r="B476">
            <v>2</v>
          </cell>
          <cell r="C476" t="str">
            <v>Política Pública de Derechos Humanos</v>
          </cell>
          <cell r="D476" t="str">
            <v>SCRD</v>
          </cell>
          <cell r="E476"/>
          <cell r="F476"/>
          <cell r="G476"/>
          <cell r="H476"/>
          <cell r="I476"/>
          <cell r="J476"/>
          <cell r="K476"/>
          <cell r="L476"/>
          <cell r="M476"/>
        </row>
        <row r="477">
          <cell r="A477" t="str">
            <v>5.1.5 Protocolo para la gestión de estrategias de cultura ciudadana para la  transformación cultural en favor  del ejercicio de los derechos económicos, sociales, culturales y ambientales.</v>
          </cell>
          <cell r="B477">
            <v>3</v>
          </cell>
          <cell r="C477" t="str">
            <v>Política Pública de Derechos Humanos</v>
          </cell>
          <cell r="D477" t="str">
            <v>SCRD</v>
          </cell>
          <cell r="E477"/>
          <cell r="F477"/>
          <cell r="G477"/>
          <cell r="H477"/>
          <cell r="I477"/>
          <cell r="J477"/>
          <cell r="K477"/>
          <cell r="L477"/>
          <cell r="M477"/>
        </row>
        <row r="478">
          <cell r="A478" t="str">
            <v>ESPACIO PÚBLICO</v>
          </cell>
          <cell r="B478">
            <v>6</v>
          </cell>
          <cell r="C478"/>
          <cell r="D478"/>
          <cell r="E478">
            <v>6</v>
          </cell>
          <cell r="F478"/>
          <cell r="G478"/>
          <cell r="H478"/>
          <cell r="I478"/>
          <cell r="J478"/>
          <cell r="K478"/>
          <cell r="L478">
            <v>1</v>
          </cell>
          <cell r="M478"/>
        </row>
        <row r="479">
          <cell r="A479" t="str">
            <v>2.1.5 Espacio público patrimonial activado</v>
          </cell>
          <cell r="B479">
            <v>1</v>
          </cell>
          <cell r="C479" t="str">
            <v>Espacio público</v>
          </cell>
          <cell r="D479" t="str">
            <v>IDPC</v>
          </cell>
          <cell r="E479">
            <v>120</v>
          </cell>
          <cell r="F479"/>
          <cell r="G479"/>
          <cell r="H479"/>
          <cell r="I479"/>
          <cell r="J479">
            <v>0</v>
          </cell>
          <cell r="K479">
            <v>0</v>
          </cell>
          <cell r="L479" t="str">
            <v/>
          </cell>
          <cell r="M479"/>
        </row>
        <row r="480">
          <cell r="A480" t="str">
            <v>3.1.4 Instrumentos de gestión y planeación territorial, caracterizaciones de entornos patrimoniales y conceptos técnicos y actos administrativos expedidos relacionados con el manejo, gestión, intervención y sostenibilidad del espacio público patrimonial.</v>
          </cell>
          <cell r="B480">
            <v>2</v>
          </cell>
          <cell r="C480" t="str">
            <v>Espacio público</v>
          </cell>
          <cell r="D480" t="str">
            <v>IDPC</v>
          </cell>
          <cell r="E480">
            <v>72</v>
          </cell>
          <cell r="F480"/>
          <cell r="G480"/>
          <cell r="H480"/>
          <cell r="I480"/>
          <cell r="J480">
            <v>0</v>
          </cell>
          <cell r="K480"/>
          <cell r="L480" t="str">
            <v/>
          </cell>
          <cell r="M480"/>
        </row>
        <row r="481">
          <cell r="A481" t="str">
            <v>3.3.4 Acciones pedagógicas de arte y cultura en y para el espacio público.</v>
          </cell>
          <cell r="B481">
            <v>3</v>
          </cell>
          <cell r="C481" t="str">
            <v>Espacio público</v>
          </cell>
          <cell r="D481" t="str">
            <v>SCRD</v>
          </cell>
          <cell r="E481">
            <v>12</v>
          </cell>
          <cell r="F481"/>
          <cell r="G481"/>
          <cell r="H481"/>
          <cell r="I481">
            <v>12</v>
          </cell>
          <cell r="J481">
            <v>12</v>
          </cell>
          <cell r="K481">
            <v>1</v>
          </cell>
          <cell r="L481">
            <v>1</v>
          </cell>
          <cell r="M481"/>
        </row>
        <row r="482">
          <cell r="A482" t="str">
            <v>3.3.5 Informes de medición de factores culturales asociados al espacio público, según lineamientos de intervención de la PPDEP</v>
          </cell>
          <cell r="B482">
            <v>4</v>
          </cell>
          <cell r="C482" t="str">
            <v>Espacio público</v>
          </cell>
          <cell r="D482" t="str">
            <v>SCRD</v>
          </cell>
          <cell r="E482">
            <v>1</v>
          </cell>
          <cell r="F482"/>
          <cell r="G482"/>
          <cell r="H482"/>
          <cell r="I482">
            <v>2</v>
          </cell>
          <cell r="J482">
            <v>2</v>
          </cell>
          <cell r="K482">
            <v>2</v>
          </cell>
          <cell r="L482">
            <v>1</v>
          </cell>
          <cell r="M482"/>
        </row>
        <row r="483">
          <cell r="A483" t="str">
            <v>3.3.6 Intervenciones culturales y artísticas en espacio público residual, remanente y/o culata, entre otros.</v>
          </cell>
          <cell r="B483">
            <v>5</v>
          </cell>
          <cell r="C483" t="str">
            <v>Espacio público</v>
          </cell>
          <cell r="D483" t="str">
            <v>SCRD</v>
          </cell>
          <cell r="E483">
            <v>10</v>
          </cell>
          <cell r="F483"/>
          <cell r="G483"/>
          <cell r="H483"/>
          <cell r="I483">
            <v>10</v>
          </cell>
          <cell r="J483">
            <v>10</v>
          </cell>
          <cell r="K483">
            <v>1</v>
          </cell>
          <cell r="L483">
            <v>1</v>
          </cell>
          <cell r="M483"/>
        </row>
        <row r="484">
          <cell r="A484" t="str">
            <v>3.4.3 Implementación de la estrategia para atender a los artistas en el marco de la regulación de las actividades artísticas en el espacio público.</v>
          </cell>
          <cell r="B484">
            <v>6</v>
          </cell>
          <cell r="C484" t="str">
            <v>Espacio público</v>
          </cell>
          <cell r="D484" t="str">
            <v>SCRD</v>
          </cell>
          <cell r="E484">
            <v>1</v>
          </cell>
          <cell r="F484"/>
          <cell r="G484"/>
          <cell r="H484"/>
          <cell r="I484">
            <v>1</v>
          </cell>
          <cell r="J484">
            <v>1</v>
          </cell>
          <cell r="K484">
            <v>1</v>
          </cell>
          <cell r="L484">
            <v>1</v>
          </cell>
          <cell r="M484"/>
        </row>
        <row r="485">
          <cell r="A485" t="str">
            <v>EDUCACION AMBIENTAL</v>
          </cell>
          <cell r="B485">
            <v>2</v>
          </cell>
          <cell r="C485"/>
          <cell r="D485"/>
          <cell r="E485">
            <v>0</v>
          </cell>
          <cell r="F485"/>
          <cell r="G485"/>
          <cell r="H485"/>
          <cell r="I485"/>
          <cell r="J485"/>
          <cell r="K485"/>
          <cell r="L485" t="str">
            <v>#DIV/0!</v>
          </cell>
          <cell r="M485"/>
        </row>
        <row r="486">
          <cell r="A486" t="str">
            <v>2.1.12 Medición de factores culturales asociados a las prácticas proambientales</v>
          </cell>
          <cell r="B486">
            <v>1</v>
          </cell>
          <cell r="C486" t="str">
            <v>Educación Ambiental</v>
          </cell>
          <cell r="D486" t="str">
            <v>SCRD</v>
          </cell>
          <cell r="E486"/>
          <cell r="F486"/>
          <cell r="G486"/>
          <cell r="H486"/>
          <cell r="I486"/>
          <cell r="J486"/>
          <cell r="K486"/>
          <cell r="L486"/>
          <cell r="M486"/>
        </row>
        <row r="487">
          <cell r="A487" t="str">
            <v>2.1.13 Protocolo para la implementación de estrategias de educación ambiental para la transformación cultural, que incorpore el enfoque poblacional-diferencial y de género, dirigidos a promover cambios voluntarios en favor de prácticas proambientales.</v>
          </cell>
          <cell r="B487">
            <v>2</v>
          </cell>
          <cell r="C487" t="str">
            <v>Educación Ambiental</v>
          </cell>
          <cell r="D487" t="str">
            <v>SCRD</v>
          </cell>
          <cell r="E487"/>
          <cell r="F487"/>
          <cell r="G487"/>
          <cell r="H487"/>
          <cell r="I487"/>
          <cell r="J487"/>
          <cell r="K487"/>
          <cell r="L487"/>
          <cell r="M487"/>
        </row>
        <row r="488">
          <cell r="A488" t="str">
            <v>BIENESTAR ANIMAL</v>
          </cell>
          <cell r="B488">
            <v>1</v>
          </cell>
          <cell r="C488"/>
          <cell r="D488"/>
          <cell r="E488">
            <v>1</v>
          </cell>
          <cell r="F488"/>
          <cell r="G488"/>
          <cell r="H488"/>
          <cell r="I488"/>
          <cell r="J488"/>
          <cell r="K488"/>
          <cell r="L488">
            <v>1</v>
          </cell>
          <cell r="M488"/>
        </row>
        <row r="489">
          <cell r="A489" t="str">
            <v xml:space="preserve">2.3.1. Zonas responsables de Bienestar Animal para manejo de perros en parques
</v>
          </cell>
          <cell r="B489">
            <v>1</v>
          </cell>
          <cell r="C489" t="str">
            <v>Protección y bienestar animal</v>
          </cell>
          <cell r="D489" t="str">
            <v>IDRD</v>
          </cell>
          <cell r="E489">
            <v>3</v>
          </cell>
          <cell r="F489"/>
          <cell r="G489"/>
          <cell r="H489"/>
          <cell r="I489">
            <v>24</v>
          </cell>
          <cell r="J489">
            <v>24</v>
          </cell>
          <cell r="K489">
            <v>8</v>
          </cell>
          <cell r="L489">
            <v>1</v>
          </cell>
          <cell r="M489"/>
        </row>
        <row r="490">
          <cell r="A490" t="str">
            <v>EDUCACION</v>
          </cell>
          <cell r="B490">
            <v>3</v>
          </cell>
          <cell r="C490"/>
          <cell r="D490"/>
          <cell r="E490">
            <v>3</v>
          </cell>
          <cell r="F490"/>
          <cell r="G490"/>
          <cell r="H490"/>
          <cell r="I490"/>
          <cell r="J490"/>
          <cell r="K490"/>
          <cell r="L490">
            <v>0.7307692308</v>
          </cell>
          <cell r="M490"/>
        </row>
        <row r="491">
          <cell r="A491" t="str">
            <v>2.3.3. Laboratorios artísticos para la primera infancia dispuestos en las localidades de la ciudad, dotados y acondicionados para esta población, donde se brindarán atenciones según su momento vital con la transversalización de los enfoques de derechos, territorial, poblacional, étnico cultural, de género e interseccional.</v>
          </cell>
          <cell r="B491">
            <v>1</v>
          </cell>
          <cell r="C491" t="str">
            <v>Educativa</v>
          </cell>
          <cell r="D491" t="str">
            <v>IDARTES</v>
          </cell>
          <cell r="E491">
            <v>5</v>
          </cell>
          <cell r="F491"/>
          <cell r="G491">
            <v>13</v>
          </cell>
          <cell r="H491"/>
          <cell r="I491"/>
          <cell r="J491">
            <v>13</v>
          </cell>
          <cell r="K491">
            <v>2.6</v>
          </cell>
          <cell r="L491">
            <v>1</v>
          </cell>
          <cell r="M491"/>
        </row>
        <row r="492">
          <cell r="A492" t="str">
            <v>4.3.4. Jornadas de trabajo pedagógico, didáctico y lúdico relacionadas con las ciencias del espacio a desarrollarse con maestros para fortalecer sus procesos pedagógicos hacia la transformación de realidades institucionales y territoriales.</v>
          </cell>
          <cell r="B492">
            <v>2</v>
          </cell>
          <cell r="C492" t="str">
            <v>Educativa</v>
          </cell>
          <cell r="D492" t="str">
            <v>IDARTES</v>
          </cell>
          <cell r="E492">
            <v>52</v>
          </cell>
          <cell r="F492"/>
          <cell r="G492"/>
          <cell r="H492"/>
          <cell r="I492">
            <v>10</v>
          </cell>
          <cell r="J492">
            <v>10</v>
          </cell>
          <cell r="K492">
            <v>0.1923076923</v>
          </cell>
          <cell r="L492">
            <v>0.1923076923</v>
          </cell>
          <cell r="M492"/>
        </row>
        <row r="493">
          <cell r="A493" t="str">
            <v>4.5.3.. Procesos de formación integral desde las artes, la cultura, el patrimonio y la ciencia en estrategias de ampliación de tiempo escolar y extraescolar para la atención a niños y niñas desde la primera infancia, jóvenes, personas adultas y mayores</v>
          </cell>
          <cell r="B493">
            <v>3</v>
          </cell>
          <cell r="C493" t="str">
            <v>Educativa</v>
          </cell>
          <cell r="D493" t="str">
            <v>SCRD</v>
          </cell>
          <cell r="E493">
            <v>32973</v>
          </cell>
          <cell r="F493"/>
          <cell r="G493"/>
          <cell r="H493"/>
          <cell r="I493">
            <v>83861</v>
          </cell>
          <cell r="J493">
            <v>83861</v>
          </cell>
          <cell r="K493">
            <v>2.5433233249999998</v>
          </cell>
          <cell r="L493">
            <v>1</v>
          </cell>
          <cell r="M493"/>
        </row>
        <row r="494">
          <cell r="A494" t="str">
            <v>COMPETITIVIDAD Y PRODUCTIVIDAD</v>
          </cell>
          <cell r="B494">
            <v>1</v>
          </cell>
          <cell r="C494"/>
          <cell r="D494"/>
          <cell r="E494">
            <v>1</v>
          </cell>
          <cell r="F494"/>
          <cell r="G494"/>
          <cell r="H494"/>
          <cell r="I494"/>
          <cell r="J494"/>
          <cell r="K494"/>
          <cell r="L494">
            <v>1</v>
          </cell>
          <cell r="M494"/>
        </row>
        <row r="495">
          <cell r="A495" t="str">
            <v>3.1.3. Servicios de acompañamiento y asistencia técnica para fortalecer la vocación económica de los distritos creativos y sus áreas de influencia en la ciudad.</v>
          </cell>
          <cell r="B495">
            <v>1</v>
          </cell>
          <cell r="C495" t="str">
            <v>Competitividad, Productividad y Desarrollo Económico</v>
          </cell>
          <cell r="D495" t="str">
            <v>SCRD</v>
          </cell>
          <cell r="E495">
            <v>1</v>
          </cell>
          <cell r="F495"/>
          <cell r="G495"/>
          <cell r="H495"/>
          <cell r="I495">
            <v>1</v>
          </cell>
          <cell r="J495">
            <v>1</v>
          </cell>
          <cell r="K495">
            <v>1</v>
          </cell>
          <cell r="L495">
            <v>1</v>
          </cell>
          <cell r="M495"/>
        </row>
        <row r="496">
          <cell r="A496" t="str">
            <v>SALUD MENTAL</v>
          </cell>
          <cell r="B496">
            <v>1</v>
          </cell>
          <cell r="C496"/>
          <cell r="D496"/>
          <cell r="E496">
            <v>1</v>
          </cell>
          <cell r="F496"/>
          <cell r="G496"/>
          <cell r="H496"/>
          <cell r="I496"/>
          <cell r="J496"/>
          <cell r="K496"/>
          <cell r="L496">
            <v>1</v>
          </cell>
          <cell r="M496"/>
        </row>
        <row r="497">
          <cell r="A497" t="str">
            <v>2.1.2. Eventos culturales y/o artísticos con difusión y promoción del cuidado de la salud mental y bienestar emocional.</v>
          </cell>
          <cell r="B497">
            <v>1</v>
          </cell>
          <cell r="C497" t="str">
            <v>Salud Mental</v>
          </cell>
          <cell r="D497" t="str">
            <v>IDRD</v>
          </cell>
          <cell r="E497">
            <v>5</v>
          </cell>
          <cell r="F497"/>
          <cell r="G497"/>
          <cell r="H497"/>
          <cell r="I497">
            <v>6</v>
          </cell>
          <cell r="J497">
            <v>6</v>
          </cell>
          <cell r="K497">
            <v>1.2</v>
          </cell>
          <cell r="L497">
            <v>1</v>
          </cell>
          <cell r="M497"/>
        </row>
        <row r="498">
          <cell r="A498" t="str">
            <v>ECONOMIA CIRCULAR</v>
          </cell>
          <cell r="B498">
            <v>1</v>
          </cell>
          <cell r="C498"/>
          <cell r="D498"/>
          <cell r="E498">
            <v>1</v>
          </cell>
          <cell r="F498"/>
          <cell r="G498"/>
          <cell r="H498"/>
          <cell r="I498"/>
          <cell r="J498"/>
          <cell r="K498"/>
          <cell r="L498">
            <v>0.25</v>
          </cell>
          <cell r="M498"/>
        </row>
        <row r="499">
          <cell r="A499" t="str">
            <v>1.1.1. Protocolo para la gestión de estrategias de cultura ciudadana para la  transformación cultural en favor de estilos de vida sostenible</v>
          </cell>
          <cell r="B499">
            <v>1</v>
          </cell>
          <cell r="C499" t="str">
            <v>Economía Circular</v>
          </cell>
          <cell r="D499" t="str">
            <v>SCRD</v>
          </cell>
          <cell r="E499">
            <v>0.4</v>
          </cell>
          <cell r="F499"/>
          <cell r="G499"/>
          <cell r="H499"/>
          <cell r="I499">
            <v>0.1</v>
          </cell>
          <cell r="J499">
            <v>0.1</v>
          </cell>
          <cell r="K499">
            <v>0.25</v>
          </cell>
          <cell r="L499">
            <v>0.25</v>
          </cell>
          <cell r="M499"/>
        </row>
        <row r="500">
          <cell r="A500" t="str">
            <v xml:space="preserve"> RURALIDAD</v>
          </cell>
          <cell r="B500">
            <v>8</v>
          </cell>
          <cell r="C500"/>
          <cell r="D500"/>
          <cell r="E500">
            <v>8</v>
          </cell>
          <cell r="F500"/>
          <cell r="G500"/>
          <cell r="H500"/>
          <cell r="I500"/>
          <cell r="J500"/>
          <cell r="K500"/>
          <cell r="L500">
            <v>0.95833333330000003</v>
          </cell>
          <cell r="M500"/>
        </row>
        <row r="501">
          <cell r="A501" t="str">
            <v>1.1.1 Actividades recreativas y deportivas que promuevan la participación de las comunidades rurales del distrito capital.</v>
          </cell>
          <cell r="B501">
            <v>1</v>
          </cell>
          <cell r="C501" t="str">
            <v>Ruralidad</v>
          </cell>
          <cell r="D501" t="str">
            <v>IDRD</v>
          </cell>
          <cell r="E501">
            <v>20</v>
          </cell>
          <cell r="F501">
            <v>136</v>
          </cell>
          <cell r="G501">
            <v>18</v>
          </cell>
          <cell r="H501">
            <v>20</v>
          </cell>
          <cell r="I501">
            <v>12</v>
          </cell>
          <cell r="J501">
            <v>186</v>
          </cell>
          <cell r="K501">
            <v>9.3000000000000007</v>
          </cell>
          <cell r="L501">
            <v>1</v>
          </cell>
          <cell r="M501"/>
        </row>
        <row r="502">
          <cell r="A502" t="str">
            <v>1.1.31 Identificación de manifestaciones del patrimonio cultural campesino y rural, realizada a partir de procesos participativos</v>
          </cell>
          <cell r="B502">
            <v>2</v>
          </cell>
          <cell r="C502" t="str">
            <v>Ruralidad</v>
          </cell>
          <cell r="D502" t="str">
            <v>IDPC</v>
          </cell>
          <cell r="E502">
            <v>0.3</v>
          </cell>
          <cell r="F502">
            <v>0</v>
          </cell>
          <cell r="G502">
            <v>0.05</v>
          </cell>
          <cell r="H502">
            <v>0</v>
          </cell>
          <cell r="I502">
            <v>0.15</v>
          </cell>
          <cell r="J502">
            <v>0.2</v>
          </cell>
          <cell r="K502">
            <v>0.66666666669999997</v>
          </cell>
          <cell r="L502">
            <v>0.66666666669999997</v>
          </cell>
          <cell r="M502"/>
        </row>
        <row r="503">
          <cell r="A503" t="str">
            <v>1.1.32. Identificación del patrimonio natural en las ruralidades de Bogotá</v>
          </cell>
          <cell r="B503">
            <v>3</v>
          </cell>
          <cell r="C503" t="str">
            <v>Ruralidad</v>
          </cell>
          <cell r="D503" t="str">
            <v>IDPC</v>
          </cell>
          <cell r="E503">
            <v>7.0000000000000007E-2</v>
          </cell>
          <cell r="F503">
            <v>0</v>
          </cell>
          <cell r="G503">
            <v>0</v>
          </cell>
          <cell r="H503">
            <v>0</v>
          </cell>
          <cell r="I503">
            <v>7.0000000000000007E-2</v>
          </cell>
          <cell r="J503">
            <v>7.0000000000000007E-2</v>
          </cell>
          <cell r="K503">
            <v>1</v>
          </cell>
          <cell r="L503">
            <v>1</v>
          </cell>
          <cell r="M503"/>
        </row>
        <row r="504">
          <cell r="A504" t="str">
            <v>1.1.33. Parque Arqueológico y del Patrimonio cultural de Usme</v>
          </cell>
          <cell r="B504">
            <v>4</v>
          </cell>
          <cell r="C504" t="str">
            <v>Ruralidad</v>
          </cell>
          <cell r="D504" t="str">
            <v>IDPC</v>
          </cell>
          <cell r="E504">
            <v>1</v>
          </cell>
          <cell r="F504">
            <v>0</v>
          </cell>
          <cell r="G504">
            <v>0</v>
          </cell>
          <cell r="H504">
            <v>0</v>
          </cell>
          <cell r="I504">
            <v>1</v>
          </cell>
          <cell r="J504">
            <v>1</v>
          </cell>
          <cell r="K504">
            <v>1</v>
          </cell>
          <cell r="L504">
            <v>1</v>
          </cell>
          <cell r="M504"/>
        </row>
        <row r="505">
          <cell r="A505" t="str">
            <v>1.1.34. Proyectos y planes de salvaguardia del patrimonio cultural inmaterial campesino y rural implementados participativamente</v>
          </cell>
          <cell r="B505">
            <v>5</v>
          </cell>
          <cell r="C505" t="str">
            <v>Ruralidad</v>
          </cell>
          <cell r="D505" t="str">
            <v>IDPC</v>
          </cell>
          <cell r="E505">
            <v>0.1</v>
          </cell>
          <cell r="F505">
            <v>0</v>
          </cell>
          <cell r="G505">
            <v>0</v>
          </cell>
          <cell r="H505">
            <v>0</v>
          </cell>
          <cell r="I505">
            <v>0.1</v>
          </cell>
          <cell r="J505">
            <v>0.1</v>
          </cell>
          <cell r="K505">
            <v>1</v>
          </cell>
          <cell r="L505">
            <v>1</v>
          </cell>
          <cell r="M505"/>
        </row>
        <row r="506">
          <cell r="A506" t="str">
            <v>1.1.36. Formación dirigida a iniciativas de organizaciones artísticas o culturales de colectivos en las localidades rurales de Bogotá.</v>
          </cell>
          <cell r="B506">
            <v>6</v>
          </cell>
          <cell r="C506" t="str">
            <v>Ruralidad</v>
          </cell>
          <cell r="D506" t="str">
            <v>IDARTES</v>
          </cell>
          <cell r="E506">
            <v>6</v>
          </cell>
          <cell r="F506">
            <v>0</v>
          </cell>
          <cell r="G506">
            <v>0</v>
          </cell>
          <cell r="H506">
            <v>1</v>
          </cell>
          <cell r="I506">
            <v>5</v>
          </cell>
          <cell r="J506">
            <v>6</v>
          </cell>
          <cell r="K506">
            <v>1</v>
          </cell>
          <cell r="L506">
            <v>1</v>
          </cell>
          <cell r="M506"/>
        </row>
        <row r="507">
          <cell r="A507" t="str">
            <v>1.1.37. Estímulos para apoyar colectivos artísticos y culturales campesinos de las localidades rurales de Bogotá</v>
          </cell>
          <cell r="B507">
            <v>7</v>
          </cell>
          <cell r="C507" t="str">
            <v>Ruralidad</v>
          </cell>
          <cell r="D507" t="str">
            <v>IDARTES</v>
          </cell>
          <cell r="E507">
            <v>3</v>
          </cell>
          <cell r="F507">
            <v>0</v>
          </cell>
          <cell r="G507">
            <v>0</v>
          </cell>
          <cell r="H507">
            <v>0</v>
          </cell>
          <cell r="I507">
            <v>3</v>
          </cell>
          <cell r="J507">
            <v>3</v>
          </cell>
          <cell r="K507">
            <v>1</v>
          </cell>
          <cell r="L507">
            <v>1</v>
          </cell>
          <cell r="M507"/>
        </row>
        <row r="508">
          <cell r="A508" t="str">
            <v>1.1.35. Eventos de valoración de la cultura y la memoria campesina, a través de las prácticas y circuitos de lectura, escritura y oralidad en Sumapaz, Ciudad Bolívar y Usme</v>
          </cell>
          <cell r="B508">
            <v>8</v>
          </cell>
          <cell r="C508" t="str">
            <v>Ruralidad</v>
          </cell>
          <cell r="D508" t="str">
            <v>SCRD</v>
          </cell>
          <cell r="E508">
            <v>10</v>
          </cell>
          <cell r="F508">
            <v>0</v>
          </cell>
          <cell r="G508">
            <v>0</v>
          </cell>
          <cell r="H508">
            <v>0</v>
          </cell>
          <cell r="I508">
            <v>15</v>
          </cell>
          <cell r="J508">
            <v>15</v>
          </cell>
          <cell r="K508">
            <v>1.5</v>
          </cell>
          <cell r="L508">
            <v>1</v>
          </cell>
          <cell r="M508"/>
        </row>
        <row r="509">
          <cell r="A509" t="str">
            <v>TRATA</v>
          </cell>
          <cell r="B509">
            <v>3</v>
          </cell>
          <cell r="C509"/>
          <cell r="D509"/>
          <cell r="E509">
            <v>3</v>
          </cell>
          <cell r="F509"/>
          <cell r="G509"/>
          <cell r="H509"/>
          <cell r="I509"/>
          <cell r="J509"/>
          <cell r="K509"/>
          <cell r="L509">
            <v>0.99679487180000004</v>
          </cell>
          <cell r="M509"/>
        </row>
        <row r="510">
          <cell r="A510" t="str">
            <v>2.1.3. Actividades artísticas de apropiación, circulación y sensibilización desarrolladas con las victimas y las posibles víctimas de trata en la ciudad.</v>
          </cell>
          <cell r="B510">
            <v>1</v>
          </cell>
          <cell r="C510" t="str">
            <v>Lucha de trata de personas</v>
          </cell>
          <cell r="D510" t="str">
            <v>IDARTES</v>
          </cell>
          <cell r="E510">
            <v>1</v>
          </cell>
          <cell r="F510"/>
          <cell r="G510"/>
          <cell r="H510"/>
          <cell r="I510">
            <v>1</v>
          </cell>
          <cell r="J510">
            <v>1</v>
          </cell>
          <cell r="K510">
            <v>1</v>
          </cell>
          <cell r="L510">
            <v>1</v>
          </cell>
          <cell r="M510"/>
        </row>
        <row r="511">
          <cell r="A511" t="str">
            <v>P2.1.4. Actividades de recreación y deporte para personas Víctimas y posibles víctimas de trata</v>
          </cell>
          <cell r="B511">
            <v>2</v>
          </cell>
          <cell r="C511" t="str">
            <v>Lucha de trata de personas</v>
          </cell>
          <cell r="D511" t="str">
            <v>IDRD</v>
          </cell>
          <cell r="E511">
            <v>5</v>
          </cell>
          <cell r="F511"/>
          <cell r="G511"/>
          <cell r="H511"/>
          <cell r="I511">
            <v>6</v>
          </cell>
          <cell r="J511">
            <v>6</v>
          </cell>
          <cell r="K511">
            <v>1.2</v>
          </cell>
          <cell r="L511">
            <v>1</v>
          </cell>
          <cell r="M511"/>
        </row>
        <row r="512">
          <cell r="A512" t="str">
            <v>P3.1.3. Espacios informativos y de prevención sobre el fenómeno de la Trata de Personas en alianza con entidades especializadas en el tema en las Bibliotecas de las localidades de Bogotá.</v>
          </cell>
          <cell r="B512">
            <v>3</v>
          </cell>
          <cell r="C512" t="str">
            <v>Lucha de trata de personas</v>
          </cell>
          <cell r="D512" t="str">
            <v>SCRD</v>
          </cell>
          <cell r="E512">
            <v>104</v>
          </cell>
          <cell r="F512"/>
          <cell r="G512"/>
          <cell r="H512"/>
          <cell r="I512">
            <v>103</v>
          </cell>
          <cell r="J512">
            <v>103</v>
          </cell>
          <cell r="K512">
            <v>0.9903846154</v>
          </cell>
          <cell r="L512">
            <v>0.9903846154</v>
          </cell>
          <cell r="M512"/>
        </row>
        <row r="513">
          <cell r="A513" t="str">
            <v>ACCION COMUNAL</v>
          </cell>
          <cell r="B513">
            <v>4</v>
          </cell>
          <cell r="C513"/>
          <cell r="D513"/>
          <cell r="E513">
            <v>4</v>
          </cell>
          <cell r="F513"/>
          <cell r="G513"/>
          <cell r="H513"/>
          <cell r="I513"/>
          <cell r="J513"/>
          <cell r="K513"/>
          <cell r="L513">
            <v>0.5</v>
          </cell>
          <cell r="M513"/>
        </row>
        <row r="514">
          <cell r="A514" t="str">
            <v>1.1.2 Juntas de Acción Comunal participantes en los cursos o capacitaciones en procesos deportivos y recreativos</v>
          </cell>
          <cell r="B514">
            <v>1</v>
          </cell>
          <cell r="C514" t="str">
            <v>de Acción Comunal</v>
          </cell>
          <cell r="D514" t="str">
            <v>IDRD</v>
          </cell>
          <cell r="E514">
            <v>10</v>
          </cell>
          <cell r="F514"/>
          <cell r="G514"/>
          <cell r="H514"/>
          <cell r="I514">
            <v>0</v>
          </cell>
          <cell r="J514">
            <v>0</v>
          </cell>
          <cell r="K514">
            <v>0</v>
          </cell>
          <cell r="L514">
            <v>0</v>
          </cell>
          <cell r="M514"/>
        </row>
        <row r="515">
          <cell r="A515" t="str">
            <v>1.3.10 Diplomado virtual de "formación en patrimonio cultural" para el fortalecimiento en herramientas de identificación del patrimonio natural y vivo, orientado a promover la participación  de las organizaciones de Acción Comunal (JAC)</v>
          </cell>
          <cell r="B515">
            <v>2</v>
          </cell>
          <cell r="C515" t="str">
            <v>de Acción Comunal</v>
          </cell>
          <cell r="D515" t="str">
            <v>IDPC</v>
          </cell>
          <cell r="E515">
            <v>10</v>
          </cell>
          <cell r="F515"/>
          <cell r="G515"/>
          <cell r="H515"/>
          <cell r="I515">
            <v>10</v>
          </cell>
          <cell r="J515">
            <v>10</v>
          </cell>
          <cell r="K515">
            <v>1</v>
          </cell>
          <cell r="L515">
            <v>1</v>
          </cell>
          <cell r="M515"/>
        </row>
        <row r="516">
          <cell r="A516" t="str">
            <v>4.1.2 Jornadas de socialización con las personas afiliadas de las juntas de acción comunal sobre las líneas y programas de fomento a las cuales las juntas de acción comunal, y sus integrantes, podrán postular proyectos artísticos, culturales, patrimoniales y recreodeportivos.</v>
          </cell>
          <cell r="B516">
            <v>3</v>
          </cell>
          <cell r="C516" t="str">
            <v>de Acción Comunal</v>
          </cell>
          <cell r="D516" t="str">
            <v>SCRD</v>
          </cell>
          <cell r="E516">
            <v>100</v>
          </cell>
          <cell r="F516"/>
          <cell r="G516"/>
          <cell r="H516"/>
          <cell r="I516">
            <v>0</v>
          </cell>
          <cell r="J516">
            <v>0</v>
          </cell>
          <cell r="K516">
            <v>0</v>
          </cell>
          <cell r="L516">
            <v>0</v>
          </cell>
          <cell r="M516"/>
        </row>
        <row r="517">
          <cell r="A517" t="str">
            <v>4.2.4 Organizaciones de Acción Comunal - OAC que participan de las actividades deportivas y recreativas</v>
          </cell>
          <cell r="B517">
            <v>4</v>
          </cell>
          <cell r="C517" t="str">
            <v>de Acción Comunal</v>
          </cell>
          <cell r="D517" t="str">
            <v>IDRD</v>
          </cell>
          <cell r="E517">
            <v>20</v>
          </cell>
          <cell r="F517"/>
          <cell r="G517"/>
          <cell r="H517"/>
          <cell r="I517">
            <v>23</v>
          </cell>
          <cell r="J517">
            <v>23</v>
          </cell>
          <cell r="K517">
            <v>1.1499999999999999</v>
          </cell>
          <cell r="L517">
            <v>1</v>
          </cell>
          <cell r="M517"/>
        </row>
        <row r="518">
          <cell r="A518" t="str">
            <v>COMUNICACION COMUNITARIA</v>
          </cell>
          <cell r="B518">
            <v>1</v>
          </cell>
          <cell r="C518"/>
          <cell r="D518"/>
          <cell r="E518">
            <v>1</v>
          </cell>
          <cell r="F518"/>
          <cell r="G518"/>
          <cell r="H518"/>
          <cell r="I518"/>
          <cell r="J518"/>
          <cell r="K518"/>
          <cell r="L518">
            <v>0.54545454550000005</v>
          </cell>
          <cell r="M518"/>
        </row>
        <row r="519">
          <cell r="A519" t="str">
            <v>3.1.2. incentivos entregados mediante los programas de fomento para la cultura</v>
          </cell>
          <cell r="B519">
            <v>1</v>
          </cell>
          <cell r="C519" t="str">
            <v>Comunicación Comunitaria y Alternativa</v>
          </cell>
          <cell r="D519" t="str">
            <v>SCRD</v>
          </cell>
          <cell r="E519">
            <v>55</v>
          </cell>
          <cell r="F519"/>
          <cell r="G519"/>
          <cell r="H519"/>
          <cell r="I519">
            <v>30</v>
          </cell>
          <cell r="J519">
            <v>30</v>
          </cell>
          <cell r="K519">
            <v>0.54545454550000005</v>
          </cell>
          <cell r="L519">
            <v>0.54545454550000005</v>
          </cell>
          <cell r="M519"/>
        </row>
        <row r="520">
          <cell r="A520" t="str">
            <v>PARTICIPACION INCIDENTE</v>
          </cell>
          <cell r="B520">
            <v>10</v>
          </cell>
          <cell r="C520"/>
          <cell r="D520"/>
          <cell r="E520">
            <v>10</v>
          </cell>
          <cell r="F520"/>
          <cell r="G520"/>
          <cell r="H520"/>
          <cell r="I520"/>
          <cell r="J520"/>
          <cell r="K520"/>
          <cell r="L520">
            <v>0.80166666669999997</v>
          </cell>
          <cell r="M520"/>
        </row>
        <row r="521">
          <cell r="A521" t="str">
            <v>1.2.9 Sesiones de trabajo que promuevan acciones de diálogo ciudadano y  deliberación  para concertar la gestión del IDPC con los integrantes del Consejo Distrital de Patrimonio Cultural y de la Mesa de Consejeros y Consejeras Locales de Patrimonio Cultural.</v>
          </cell>
          <cell r="B521">
            <v>1</v>
          </cell>
          <cell r="C521" t="str">
            <v>Participación incidente</v>
          </cell>
          <cell r="D521" t="str">
            <v>IDPC</v>
          </cell>
          <cell r="E521">
            <v>10</v>
          </cell>
          <cell r="F521"/>
          <cell r="G521"/>
          <cell r="H521"/>
          <cell r="I521">
            <v>10</v>
          </cell>
          <cell r="J521">
            <v>10</v>
          </cell>
          <cell r="K521">
            <v>1</v>
          </cell>
          <cell r="L521">
            <v>1</v>
          </cell>
          <cell r="M521"/>
        </row>
        <row r="522">
          <cell r="A522" t="str">
            <v>1.2.12 Mesas de Participación de las Artes de los Sectores Sociales y los grupos étnicos.</v>
          </cell>
          <cell r="B522">
            <v>2</v>
          </cell>
          <cell r="C522" t="str">
            <v>Participación incidente</v>
          </cell>
          <cell r="D522" t="str">
            <v>IDARTES</v>
          </cell>
          <cell r="E522">
            <v>9</v>
          </cell>
          <cell r="F522"/>
          <cell r="G522"/>
          <cell r="H522"/>
          <cell r="I522">
            <v>0</v>
          </cell>
          <cell r="J522">
            <v>0</v>
          </cell>
          <cell r="K522">
            <v>0</v>
          </cell>
          <cell r="L522">
            <v>0</v>
          </cell>
          <cell r="M522"/>
        </row>
        <row r="523">
          <cell r="A523" t="str">
            <v xml:space="preserve">1.2.14 Acciones de concertación y diálogo ciudadano
</v>
          </cell>
          <cell r="B523">
            <v>3</v>
          </cell>
          <cell r="C523" t="str">
            <v>Participación incidente</v>
          </cell>
          <cell r="D523" t="str">
            <v>SCRD</v>
          </cell>
          <cell r="E523">
            <v>1</v>
          </cell>
          <cell r="F523"/>
          <cell r="G523"/>
          <cell r="H523"/>
          <cell r="I523">
            <v>20</v>
          </cell>
          <cell r="J523">
            <v>20</v>
          </cell>
          <cell r="K523">
            <v>20</v>
          </cell>
          <cell r="L523">
            <v>1</v>
          </cell>
          <cell r="M523"/>
        </row>
        <row r="524">
          <cell r="A524" t="str">
            <v>1.2.16 Desarrollo de las Agendas Participativas Anuales de los Consejos Distritales de las Artes</v>
          </cell>
          <cell r="B524">
            <v>4</v>
          </cell>
          <cell r="C524" t="str">
            <v>Participación incidente</v>
          </cell>
          <cell r="D524" t="str">
            <v>IDARTES</v>
          </cell>
          <cell r="E524">
            <v>1</v>
          </cell>
          <cell r="F524"/>
          <cell r="G524"/>
          <cell r="H524"/>
          <cell r="I524">
            <v>1</v>
          </cell>
          <cell r="J524">
            <v>1</v>
          </cell>
          <cell r="K524">
            <v>1</v>
          </cell>
          <cell r="L524">
            <v>1</v>
          </cell>
          <cell r="M524"/>
        </row>
        <row r="525">
          <cell r="A525" t="str">
            <v>2.2.12 Acciones de fortalecimiento institucional del IDPC orientadas a mejorar las dimensiones de participación que se miden con el Índice Institucional de Participación Ciudadana IIPC elaborado por la Veeduría</v>
          </cell>
          <cell r="B525">
            <v>5</v>
          </cell>
          <cell r="C525" t="str">
            <v>Participación incidente</v>
          </cell>
          <cell r="D525" t="str">
            <v>IDPC</v>
          </cell>
          <cell r="E525">
            <v>3</v>
          </cell>
          <cell r="F525"/>
          <cell r="G525"/>
          <cell r="H525"/>
          <cell r="I525">
            <v>3</v>
          </cell>
          <cell r="J525">
            <v>3</v>
          </cell>
          <cell r="K525">
            <v>1</v>
          </cell>
          <cell r="L525">
            <v>1</v>
          </cell>
          <cell r="M525"/>
        </row>
        <row r="526">
          <cell r="A526" t="str">
            <v>2.2.14  Jornadas de inducción y reinducción sobre temas específicos de participación ciudadana</v>
          </cell>
          <cell r="B526">
            <v>6</v>
          </cell>
          <cell r="C526" t="str">
            <v>Participación incidente</v>
          </cell>
          <cell r="D526" t="str">
            <v>IDARTES</v>
          </cell>
          <cell r="E526">
            <v>60</v>
          </cell>
          <cell r="F526"/>
          <cell r="G526"/>
          <cell r="H526"/>
          <cell r="I526">
            <v>1</v>
          </cell>
          <cell r="J526">
            <v>1</v>
          </cell>
          <cell r="K526">
            <v>1.666666667E-2</v>
          </cell>
          <cell r="L526">
            <v>1.666666667E-2</v>
          </cell>
          <cell r="M526"/>
        </row>
        <row r="527">
          <cell r="A527" t="str">
            <v>2.2.20 Acciones de fortalecimiento institucional en IDARTES orientadas a mejorar las dimensiones de participación que se miden con el Índice Institucional de Participación Ciudadana IIPC elaborado por la Veeduría</v>
          </cell>
          <cell r="B527">
            <v>7</v>
          </cell>
          <cell r="C527" t="str">
            <v>Participación incidente</v>
          </cell>
          <cell r="D527" t="str">
            <v>IDARTES</v>
          </cell>
          <cell r="E527">
            <v>4</v>
          </cell>
          <cell r="F527"/>
          <cell r="G527"/>
          <cell r="H527"/>
          <cell r="I527">
            <v>4</v>
          </cell>
          <cell r="J527">
            <v>4</v>
          </cell>
          <cell r="K527">
            <v>1</v>
          </cell>
          <cell r="L527">
            <v>1</v>
          </cell>
          <cell r="M527"/>
        </row>
        <row r="528">
          <cell r="A528" t="str">
            <v>3.1.3  Estrategia de fortalecimiento a las organizaciones sociales para el fomento de las artes</v>
          </cell>
          <cell r="B528">
            <v>8</v>
          </cell>
          <cell r="C528" t="str">
            <v>Participación incidente</v>
          </cell>
          <cell r="D528" t="str">
            <v>IDARTES</v>
          </cell>
          <cell r="E528">
            <v>1</v>
          </cell>
          <cell r="F528"/>
          <cell r="G528"/>
          <cell r="H528"/>
          <cell r="I528">
            <v>1</v>
          </cell>
          <cell r="J528">
            <v>1</v>
          </cell>
          <cell r="K528">
            <v>1</v>
          </cell>
          <cell r="L528">
            <v>1</v>
          </cell>
          <cell r="M528"/>
        </row>
        <row r="529">
          <cell r="A529" t="str">
            <v>3.2.2 Fortalecimiento de las instancias de participación ciudadana de patrimonio cultural</v>
          </cell>
          <cell r="B529">
            <v>9</v>
          </cell>
          <cell r="C529" t="str">
            <v>Participación incidente</v>
          </cell>
          <cell r="D529" t="str">
            <v>IDPC</v>
          </cell>
          <cell r="E529">
            <v>1</v>
          </cell>
          <cell r="F529"/>
          <cell r="G529"/>
          <cell r="H529"/>
          <cell r="I529">
            <v>1</v>
          </cell>
          <cell r="J529">
            <v>1</v>
          </cell>
          <cell r="K529">
            <v>1</v>
          </cell>
          <cell r="L529">
            <v>1</v>
          </cell>
          <cell r="M529"/>
        </row>
        <row r="530">
          <cell r="A530" t="str">
            <v>3.3.8 Procesos de fortalecimiento de competencias y capacidades ciudadanas para el ejercicio de la participación, diseñado y articulado</v>
          </cell>
          <cell r="B530">
            <v>10</v>
          </cell>
          <cell r="C530" t="str">
            <v>Participación incidente</v>
          </cell>
          <cell r="D530" t="str">
            <v>SCRD</v>
          </cell>
          <cell r="E530">
            <v>1</v>
          </cell>
          <cell r="F530"/>
          <cell r="G530"/>
          <cell r="H530"/>
          <cell r="I530">
            <v>1</v>
          </cell>
          <cell r="J530">
            <v>1</v>
          </cell>
          <cell r="K530">
            <v>1</v>
          </cell>
          <cell r="L530">
            <v>1</v>
          </cell>
          <cell r="M530"/>
        </row>
        <row r="531">
          <cell r="A531" t="str">
            <v>SEGURIDAD</v>
          </cell>
          <cell r="B531">
            <v>5</v>
          </cell>
          <cell r="C531"/>
          <cell r="D531"/>
          <cell r="E531">
            <v>5</v>
          </cell>
          <cell r="F531"/>
          <cell r="G531"/>
          <cell r="H531"/>
          <cell r="I531"/>
          <cell r="J531"/>
          <cell r="K531"/>
          <cell r="L531">
            <v>1</v>
          </cell>
          <cell r="M531"/>
        </row>
        <row r="532">
          <cell r="A532" t="str">
            <v>1.1.8 Proceso de integración realizado entre Línea Calma y Línea 123</v>
          </cell>
          <cell r="B532">
            <v>1</v>
          </cell>
          <cell r="C532" t="str">
            <v>Seguridad, Convivencia, Justicia y, Construcción de Paz y Reconciliación</v>
          </cell>
          <cell r="D532" t="str">
            <v>SCRD</v>
          </cell>
          <cell r="E532">
            <v>0.05</v>
          </cell>
          <cell r="F532"/>
          <cell r="G532"/>
          <cell r="H532"/>
          <cell r="I532">
            <v>0.05</v>
          </cell>
          <cell r="J532">
            <v>0.05</v>
          </cell>
          <cell r="K532">
            <v>1</v>
          </cell>
          <cell r="L532">
            <v>1</v>
          </cell>
          <cell r="M532"/>
        </row>
        <row r="533">
          <cell r="A533" t="str">
            <v>4.3.4. Encuentros Culturales Comunitarios que contribuyan al fortalecimiento del tejido social, la reconciliación y la paz, con enfoque diferencial-poblacional, de género y territorial</v>
          </cell>
          <cell r="B533">
            <v>2</v>
          </cell>
          <cell r="C533" t="str">
            <v>Seguridad, Convivencia, Justicia y, Construcción de Paz y Reconciliación</v>
          </cell>
          <cell r="D533" t="str">
            <v>SCRD</v>
          </cell>
          <cell r="E533">
            <v>2</v>
          </cell>
          <cell r="F533"/>
          <cell r="G533"/>
          <cell r="H533"/>
          <cell r="I533">
            <v>2</v>
          </cell>
          <cell r="J533">
            <v>2</v>
          </cell>
          <cell r="K533">
            <v>1</v>
          </cell>
          <cell r="L533">
            <v>1</v>
          </cell>
          <cell r="M533"/>
        </row>
        <row r="534">
          <cell r="A534" t="str">
            <v>4.1.4. Actividades de homenaje y reconocimiento a las víctimas concertadas con las Organizaciones de víctimas y con la ACDVPR incluidas en el marco del PAD víctimas</v>
          </cell>
          <cell r="B534">
            <v>3</v>
          </cell>
          <cell r="C534" t="str">
            <v>Seguridad, Convivencia, Justicia y, Construcción de Paz y Reconciliación</v>
          </cell>
          <cell r="D534" t="str">
            <v>OFB</v>
          </cell>
          <cell r="E534">
            <v>1</v>
          </cell>
          <cell r="F534"/>
          <cell r="G534"/>
          <cell r="H534"/>
          <cell r="I534">
            <v>1</v>
          </cell>
          <cell r="J534">
            <v>1</v>
          </cell>
          <cell r="K534">
            <v>1</v>
          </cell>
          <cell r="L534">
            <v>1</v>
          </cell>
          <cell r="M534"/>
        </row>
        <row r="535">
          <cell r="A535" t="str">
            <v>4.3.7. Laboratorios artísticos de arte y memoria para la convivencia y la paz que aporten a procesos de reparación simbólica, construcción de memoria y promuevan escenarios de convivencia y paz, con enfoque diferencial y poblacional</v>
          </cell>
          <cell r="B535">
            <v>4</v>
          </cell>
          <cell r="C535" t="str">
            <v>Seguridad, Convivencia, Justicia y, Construcción de Paz y Reconciliación</v>
          </cell>
          <cell r="D535" t="str">
            <v>IDARTES</v>
          </cell>
          <cell r="E535">
            <v>2</v>
          </cell>
          <cell r="F535"/>
          <cell r="G535"/>
          <cell r="H535"/>
          <cell r="I535">
            <v>2</v>
          </cell>
          <cell r="J535">
            <v>2</v>
          </cell>
          <cell r="K535">
            <v>1</v>
          </cell>
          <cell r="L535">
            <v>1</v>
          </cell>
          <cell r="M535"/>
        </row>
        <row r="536">
          <cell r="A536" t="str">
            <v>4.3.8. Formación y creación artística para apoyar Iniciativas de memoria artísticas y culturales con enfoque diferencial-poblacional y de género</v>
          </cell>
          <cell r="B536">
            <v>5</v>
          </cell>
          <cell r="C536" t="str">
            <v>Seguridad, Convivencia, Justicia y, Construcción de Paz y Reconciliación</v>
          </cell>
          <cell r="D536" t="str">
            <v>IDARTES</v>
          </cell>
          <cell r="E536">
            <v>1</v>
          </cell>
          <cell r="F536"/>
          <cell r="G536"/>
          <cell r="H536"/>
          <cell r="I536">
            <v>1</v>
          </cell>
          <cell r="J536">
            <v>1</v>
          </cell>
          <cell r="K536">
            <v>1</v>
          </cell>
          <cell r="L536">
            <v>1</v>
          </cell>
          <cell r="M536"/>
        </row>
        <row r="537">
          <cell r="A537" t="str">
            <v>MIGRANTES</v>
          </cell>
          <cell r="B537">
            <v>5</v>
          </cell>
          <cell r="C537"/>
          <cell r="D537"/>
          <cell r="E537">
            <v>5</v>
          </cell>
          <cell r="F537"/>
          <cell r="G537"/>
          <cell r="H537"/>
          <cell r="I537"/>
          <cell r="J537"/>
          <cell r="K537"/>
          <cell r="L537">
            <v>1</v>
          </cell>
          <cell r="M537"/>
        </row>
        <row r="538">
          <cell r="A538" t="str">
            <v>1.1.2. Protocolo para la estandarización y ampliación de la categoría que permita el registro e identificación en los sistemas de Información de las personas migrantes internacionales beneficiados por la oferta del sector Cultura, Recreación y Deporte.</v>
          </cell>
          <cell r="B538">
            <v>1</v>
          </cell>
          <cell r="C538" t="str">
            <v>Acogida, Inclusión y Desarrollo para las y los Nuevos Bogotanos (POBLACIÓN MIGRANTE INTERNACIONAL)</v>
          </cell>
          <cell r="D538" t="str">
            <v>SCRD</v>
          </cell>
          <cell r="E538">
            <v>1</v>
          </cell>
          <cell r="F538"/>
          <cell r="G538"/>
          <cell r="H538"/>
          <cell r="I538">
            <v>1</v>
          </cell>
          <cell r="J538">
            <v>1</v>
          </cell>
          <cell r="K538">
            <v>1</v>
          </cell>
          <cell r="L538">
            <v>1</v>
          </cell>
          <cell r="M538"/>
        </row>
        <row r="539">
          <cell r="A539" t="str">
            <v>1.1.3. Reporte periódico de personas migrantes internacionales que acceden a la oferta del sector Cultura, Recreación y Deporte.</v>
          </cell>
          <cell r="B539">
            <v>2</v>
          </cell>
          <cell r="C539" t="str">
            <v>Acogida, Inclusión y Desarrollo para las y los Nuevos Bogotanos (POBLACIÓN MIGRANTE INTERNACIONAL)</v>
          </cell>
          <cell r="D539" t="str">
            <v>SCRD</v>
          </cell>
          <cell r="E539">
            <v>1</v>
          </cell>
          <cell r="F539"/>
          <cell r="G539"/>
          <cell r="H539"/>
          <cell r="I539">
            <v>1</v>
          </cell>
          <cell r="J539">
            <v>1</v>
          </cell>
          <cell r="K539">
            <v>1</v>
          </cell>
          <cell r="L539">
            <v>1</v>
          </cell>
          <cell r="M539"/>
        </row>
        <row r="540">
          <cell r="A540" t="str">
            <v>2.1.4 . Atención a personas  migrantes internacionales en los programas recreo-deportivos</v>
          </cell>
          <cell r="B540">
            <v>3</v>
          </cell>
          <cell r="C540" t="str">
            <v>Acogida, Inclusión y Desarrollo para las y los Nuevos Bogotanos (POBLACIÓN MIGRANTE INTERNACIONAL)</v>
          </cell>
          <cell r="D540" t="str">
            <v>IDRD</v>
          </cell>
          <cell r="E540">
            <v>1000</v>
          </cell>
          <cell r="F540"/>
          <cell r="G540"/>
          <cell r="H540"/>
          <cell r="I540">
            <v>6991</v>
          </cell>
          <cell r="J540">
            <v>6991</v>
          </cell>
          <cell r="K540">
            <v>6.9909999999999997</v>
          </cell>
          <cell r="L540">
            <v>1</v>
          </cell>
          <cell r="M540"/>
        </row>
        <row r="541">
          <cell r="A541" t="str">
            <v>3. 1 4. Parques y/o escenarios administrados por el IDRD, facilitados a las organizaciones pertenecientes a la población migrante internacional a partir de las solicitudes recibidas.</v>
          </cell>
          <cell r="B541">
            <v>4</v>
          </cell>
          <cell r="C541" t="str">
            <v>Acogida, Inclusión y Desarrollo para las y los Nuevos Bogotanos (POBLACIÓN MIGRANTE INTERNACIONAL)</v>
          </cell>
          <cell r="D541" t="str">
            <v>IDRD</v>
          </cell>
          <cell r="E541">
            <v>1</v>
          </cell>
          <cell r="F541"/>
          <cell r="G541"/>
          <cell r="H541"/>
          <cell r="I541">
            <v>1</v>
          </cell>
          <cell r="J541">
            <v>1</v>
          </cell>
          <cell r="K541">
            <v>1</v>
          </cell>
          <cell r="L541">
            <v>1</v>
          </cell>
          <cell r="M541"/>
        </row>
        <row r="542">
          <cell r="A542" t="str">
            <v>3.1.5. Actividades de sensibilización con las organizaciones de la población migrante internacional a quienes se brinde el préstamo de parques y escenarios, enfocadas en promover su uso adecuado</v>
          </cell>
          <cell r="B542">
            <v>5</v>
          </cell>
          <cell r="C542" t="str">
            <v>Acogida, Inclusión y Desarrollo para las y los Nuevos Bogotanos (POBLACIÓN MIGRANTE INTERNACIONAL)</v>
          </cell>
          <cell r="D542" t="str">
            <v>IDRD</v>
          </cell>
          <cell r="E542">
            <v>2</v>
          </cell>
          <cell r="F542"/>
          <cell r="G542"/>
          <cell r="H542"/>
          <cell r="I542">
            <v>2</v>
          </cell>
          <cell r="J542">
            <v>2</v>
          </cell>
          <cell r="K542">
            <v>1</v>
          </cell>
          <cell r="L542">
            <v>1</v>
          </cell>
          <cell r="M542"/>
        </row>
        <row r="543">
          <cell r="A543" t="str">
            <v>SEGURIDAD ALIMENTARIA</v>
          </cell>
          <cell r="B543">
            <v>2</v>
          </cell>
          <cell r="C543"/>
          <cell r="D543"/>
          <cell r="E543">
            <v>0</v>
          </cell>
          <cell r="F543"/>
          <cell r="G543"/>
          <cell r="H543"/>
          <cell r="I543"/>
          <cell r="J543"/>
          <cell r="K543"/>
          <cell r="L543" t="str">
            <v>#DIV/0!</v>
          </cell>
          <cell r="M543"/>
        </row>
        <row r="544">
          <cell r="A544" t="str">
            <v>3.2.4. Sesiones de Actividad Física dirigidas que aporten en la disminución del sobrepeso y obesidad en la población del Distrito Capital.</v>
          </cell>
          <cell r="B544">
            <v>1</v>
          </cell>
          <cell r="C544" t="str">
            <v>Seguridad Alimentaria y Nutricional "CONSTRUYENDO CIUDADANIA ALIMENTARIA</v>
          </cell>
          <cell r="D544" t="str">
            <v>IDRD</v>
          </cell>
          <cell r="E544"/>
          <cell r="F544"/>
          <cell r="G544"/>
          <cell r="H544"/>
          <cell r="I544"/>
          <cell r="J544">
            <v>0</v>
          </cell>
          <cell r="K544"/>
          <cell r="L544"/>
          <cell r="M544" t="str">
            <v>Son corresponsables, lo reporta Salud</v>
          </cell>
        </row>
        <row r="545">
          <cell r="A545" t="str">
            <v>3.2.5. Programas deportivos y de actividad física, en los ámbitos comunitario y educativo.</v>
          </cell>
          <cell r="B545">
            <v>2</v>
          </cell>
          <cell r="C545" t="str">
            <v>Seguridad Alimentaria y Nutricional "CONSTRUYENDO CIUDADANIA ALIMENTARIA</v>
          </cell>
          <cell r="D545" t="str">
            <v>IDRD</v>
          </cell>
          <cell r="E545"/>
          <cell r="F545"/>
          <cell r="G545"/>
          <cell r="H545"/>
          <cell r="I545"/>
          <cell r="J545">
            <v>0</v>
          </cell>
          <cell r="K545"/>
          <cell r="L545"/>
          <cell r="M545" t="str">
            <v>Son corresponsables, lo reporta Salud</v>
          </cell>
        </row>
        <row r="546">
          <cell r="A546" t="str">
            <v>PAD VICTIMAS</v>
          </cell>
          <cell r="B546">
            <v>4</v>
          </cell>
          <cell r="C546"/>
          <cell r="D546"/>
          <cell r="E546">
            <v>4</v>
          </cell>
          <cell r="F546"/>
          <cell r="G546"/>
          <cell r="H546"/>
          <cell r="I546"/>
          <cell r="J546"/>
          <cell r="K546"/>
          <cell r="L546">
            <v>1</v>
          </cell>
          <cell r="M546"/>
        </row>
        <row r="547">
          <cell r="A547" t="str">
            <v>Realizar el 100% de los procesos participativos y acciones de fortalecimiento socio-cultural para la transformación de espacios identificados como entornos conflictivos en los territorios priorizados</v>
          </cell>
          <cell r="B547">
            <v>1</v>
          </cell>
          <cell r="C547" t="str">
            <v>Plan de Acción Distrital para Víctimas del Conflicto Armado</v>
          </cell>
          <cell r="D547" t="str">
            <v>SCRD</v>
          </cell>
          <cell r="E547">
            <v>1</v>
          </cell>
          <cell r="F547"/>
          <cell r="G547"/>
          <cell r="H547"/>
          <cell r="I547">
            <v>1</v>
          </cell>
          <cell r="J547">
            <v>1</v>
          </cell>
          <cell r="K547">
            <v>1</v>
          </cell>
          <cell r="L547">
            <v>1</v>
          </cell>
          <cell r="M547"/>
        </row>
        <row r="548">
          <cell r="A548" t="str">
            <v>Realizar 8 laboratorios de transformación cultural para la paz en territorios PDET y/o territorios priorizados por la estrategia de Transformaciones Rurales Integrales</v>
          </cell>
          <cell r="B548">
            <v>2</v>
          </cell>
          <cell r="C548" t="str">
            <v>Plan de Acción Distrital para Víctimas del Conflicto Armado</v>
          </cell>
          <cell r="D548" t="str">
            <v>SCRD</v>
          </cell>
          <cell r="E548">
            <v>8</v>
          </cell>
          <cell r="F548"/>
          <cell r="G548"/>
          <cell r="H548"/>
          <cell r="I548">
            <v>8</v>
          </cell>
          <cell r="J548">
            <v>8</v>
          </cell>
          <cell r="K548">
            <v>1</v>
          </cell>
          <cell r="L548">
            <v>1</v>
          </cell>
          <cell r="M548"/>
        </row>
        <row r="549">
          <cell r="A549" t="str">
            <v>Otorgar (3) tres estímulos anuales a agentes culturales, artísticos, patrimoniales víctimas del conflicto armado, para fortalecer la reconstrucción de su tejido social, así como promover la participación de las comunidades a favor de la construcción de la paz desde los territorios.</v>
          </cell>
          <cell r="B549">
            <v>3</v>
          </cell>
          <cell r="C549" t="str">
            <v>Plan de Acción Distrital para Víctimas del Conflicto Armado</v>
          </cell>
          <cell r="D549" t="str">
            <v>SCRD</v>
          </cell>
          <cell r="E549">
            <v>3</v>
          </cell>
          <cell r="F549"/>
          <cell r="G549"/>
          <cell r="H549"/>
          <cell r="I549">
            <v>3</v>
          </cell>
          <cell r="J549">
            <v>3</v>
          </cell>
          <cell r="K549">
            <v>1</v>
          </cell>
          <cell r="L549">
            <v>1</v>
          </cell>
          <cell r="M549"/>
        </row>
        <row r="550">
          <cell r="A550" t="str">
            <v>Implementar y fortalecer  el 100% de las acciones relacionadas con el componente cultural de los planes integrales de reparación colectiva PIRC, así como con las organizaciones de los sujetos de reparación colectiva y espacios de concertación priorizados</v>
          </cell>
          <cell r="B550">
            <v>4</v>
          </cell>
          <cell r="C550" t="str">
            <v>Plan de Acción Distrital para Víctimas del Conflicto Armado</v>
          </cell>
          <cell r="D550" t="str">
            <v>SCRD</v>
          </cell>
          <cell r="E550">
            <v>100</v>
          </cell>
          <cell r="F550"/>
          <cell r="G550"/>
          <cell r="H550"/>
          <cell r="I550">
            <v>0</v>
          </cell>
          <cell r="J550">
            <v>0</v>
          </cell>
          <cell r="K550">
            <v>0</v>
          </cell>
          <cell r="L550" t="str">
            <v/>
          </cell>
          <cell r="M550"/>
        </row>
        <row r="551">
          <cell r="A551"/>
          <cell r="B551"/>
          <cell r="C551"/>
          <cell r="D551"/>
          <cell r="E551"/>
          <cell r="F551"/>
          <cell r="G551"/>
          <cell r="H551"/>
          <cell r="I551"/>
          <cell r="J551"/>
          <cell r="K551"/>
          <cell r="L551"/>
          <cell r="M551"/>
        </row>
      </sheetData>
      <sheetData sheetId="1">
        <row r="33">
          <cell r="B33" t="str">
            <v>BIENESTAR ANIMAL</v>
          </cell>
        </row>
        <row r="34">
          <cell r="B34" t="str">
            <v>EDUCACION</v>
          </cell>
        </row>
        <row r="35">
          <cell r="B35" t="str">
            <v>COMPETITIVIDAD Y PRODUCTIVIDAD</v>
          </cell>
        </row>
        <row r="36">
          <cell r="B36" t="str">
            <v>SALUD MENTAL</v>
          </cell>
        </row>
        <row r="37">
          <cell r="B37" t="str">
            <v>ECONOMIA CIRCULAR</v>
          </cell>
        </row>
        <row r="38">
          <cell r="B38" t="str">
            <v xml:space="preserve"> RURALIDAD</v>
          </cell>
        </row>
        <row r="39">
          <cell r="B39" t="str">
            <v>TRATA</v>
          </cell>
        </row>
        <row r="40">
          <cell r="B40" t="str">
            <v>ACCION COMUNAL</v>
          </cell>
        </row>
        <row r="41">
          <cell r="B41" t="str">
            <v>COMUNICACION COMUNITARIA</v>
          </cell>
        </row>
        <row r="42">
          <cell r="B42" t="str">
            <v>PARTICIPACION INCIDENTE</v>
          </cell>
        </row>
        <row r="43">
          <cell r="B43" t="str">
            <v>SEGURIDAD</v>
          </cell>
        </row>
        <row r="44">
          <cell r="B44" t="str">
            <v>MIGRANTES</v>
          </cell>
        </row>
        <row r="46">
          <cell r="B46" t="str">
            <v>PAD VICTIMAS</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D1C99B-167E-4A53-9EAA-072BC40EC598}" name="Table_1" displayName="Table_1" ref="A5:G47">
  <tableColumns count="7">
    <tableColumn id="1" xr3:uid="{FC615C0E-9F5E-499A-AAB0-57959808FC2C}" name="Item"/>
    <tableColumn id="2" xr3:uid="{588C1D70-7263-44D8-8F9C-9C16AF8160B9}" name="Nombre de la Política Pública"/>
    <tableColumn id="3" xr3:uid="{FF5B271B-474A-4217-888C-F367A79A8EBB}" name="N° de Productos de la PP "/>
    <tableColumn id="4" xr3:uid="{A2F0746D-7099-44DD-9906-9C0F570E6218}" name="N° de Productos de la PP  con meta 2024"/>
    <tableColumn id="5" xr3:uid="{386F0CDA-765B-45BC-9889-87F820EF898F}" name=" % de Avance Promedio 2024"/>
    <tableColumn id="6" xr3:uid="{7620218D-CB2B-459B-8659-6DA10929D655}" name="Peso de la PP para el indicador"/>
    <tableColumn id="7" xr3:uid="{D9617433-A7CA-46C2-A103-86868179821F}" name=" % de Avance Ponderado 2024 según el peso de la PP"/>
  </tableColumns>
  <tableStyleInfo name="Consolidado PP PES- 2024-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8.bin"/><Relationship Id="rId1" Type="http://schemas.openxmlformats.org/officeDocument/2006/relationships/hyperlink" Target="https://docs.google.com/document/d/1sVxT9pm1alg6hF5Jg5imJ3PUEc3iDVVd/edit"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hyperlink" Target="https://www.canalcapital.gov.co/institucional/4-planeacion-presupuesto-e-informes/42-ejecucion-presupuestal" TargetMode="External"/><Relationship Id="rId2" Type="http://schemas.openxmlformats.org/officeDocument/2006/relationships/hyperlink" Target="https://www.fuga.gov.co/transparencia-y-acceso-a-la-informacion-publica/planeacion-presupuesto-informes?field_fecha_de_emision_value=All&amp;term_node_tid_depth=248" TargetMode="External"/><Relationship Id="rId1" Type="http://schemas.openxmlformats.org/officeDocument/2006/relationships/hyperlink" Target="https://www.filarmonicabogota.gov.co/presupuesto/presupuestos-de-gastos-e-inversion-2024" TargetMode="External"/><Relationship Id="rId4"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8636-7660-4785-BBBF-382430358E21}">
  <sheetPr>
    <tabColor rgb="FFFFFF00"/>
  </sheetPr>
  <dimension ref="K19"/>
  <sheetViews>
    <sheetView tabSelected="1" zoomScale="85" zoomScaleNormal="85" workbookViewId="0">
      <selection activeCell="L17" sqref="L17"/>
    </sheetView>
  </sheetViews>
  <sheetFormatPr baseColWidth="10" defaultRowHeight="14.4"/>
  <cols>
    <col min="1" max="2" width="11.5546875" style="143"/>
    <col min="3" max="3" width="29.109375" style="143" customWidth="1"/>
    <col min="4" max="13" width="11.5546875" style="143"/>
    <col min="14" max="14" width="11.5546875" style="143" customWidth="1"/>
    <col min="15" max="16384" width="11.5546875" style="143"/>
  </cols>
  <sheetData>
    <row r="19" spans="11:11">
      <c r="K1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BC3AC-D5AD-4671-A6A3-E6D20DBA091E}">
  <dimension ref="A1:X13"/>
  <sheetViews>
    <sheetView zoomScale="70" zoomScaleNormal="70" workbookViewId="0">
      <selection activeCell="G8" sqref="G8"/>
    </sheetView>
  </sheetViews>
  <sheetFormatPr baseColWidth="10" defaultRowHeight="14.4"/>
  <cols>
    <col min="1" max="1" width="15" customWidth="1"/>
    <col min="2" max="2" width="48.33203125" customWidth="1"/>
    <col min="3" max="3" width="39.6640625" customWidth="1"/>
    <col min="5" max="5" width="40.33203125" customWidth="1"/>
    <col min="6" max="6" width="30.109375" customWidth="1"/>
    <col min="8" max="8" width="19.44140625" bestFit="1" customWidth="1"/>
    <col min="9" max="9" width="41.6640625" customWidth="1"/>
    <col min="13" max="13" width="19.44140625" bestFit="1" customWidth="1"/>
    <col min="14" max="14" width="11.77734375" customWidth="1"/>
    <col min="15" max="15" width="19" bestFit="1" customWidth="1"/>
    <col min="16" max="16" width="17.5546875" customWidth="1"/>
    <col min="18" max="18" width="20.88671875" customWidth="1"/>
    <col min="19" max="19" width="13.109375" customWidth="1"/>
  </cols>
  <sheetData>
    <row r="1" spans="1:24" ht="43.2" customHeight="1">
      <c r="A1" s="225" t="s">
        <v>0</v>
      </c>
      <c r="B1" s="225" t="s">
        <v>0</v>
      </c>
      <c r="C1" s="224" t="s">
        <v>1</v>
      </c>
      <c r="D1" s="225" t="s">
        <v>2</v>
      </c>
      <c r="E1" s="225" t="s">
        <v>3</v>
      </c>
      <c r="F1" s="225" t="s">
        <v>4</v>
      </c>
      <c r="G1" s="225" t="s">
        <v>5</v>
      </c>
      <c r="H1" s="226" t="s">
        <v>12</v>
      </c>
      <c r="I1" s="226" t="s">
        <v>13</v>
      </c>
      <c r="J1" s="226" t="s">
        <v>43</v>
      </c>
      <c r="K1" s="226" t="s">
        <v>41</v>
      </c>
      <c r="L1" s="226" t="s">
        <v>26</v>
      </c>
      <c r="M1" s="226" t="s">
        <v>117</v>
      </c>
      <c r="N1" s="226" t="s">
        <v>116</v>
      </c>
      <c r="O1" s="226" t="s">
        <v>57</v>
      </c>
      <c r="P1" s="226" t="s">
        <v>118</v>
      </c>
      <c r="Q1" s="226" t="s">
        <v>126</v>
      </c>
      <c r="R1" s="225" t="s">
        <v>127</v>
      </c>
      <c r="S1" s="225" t="s">
        <v>970</v>
      </c>
    </row>
    <row r="2" spans="1:24" ht="82.2" customHeight="1">
      <c r="A2" s="395" t="s">
        <v>6</v>
      </c>
      <c r="B2" s="396" t="s">
        <v>130</v>
      </c>
      <c r="C2" s="396" t="s">
        <v>7</v>
      </c>
      <c r="D2" s="397">
        <v>0.35</v>
      </c>
      <c r="E2" s="396" t="s">
        <v>131</v>
      </c>
      <c r="F2" s="22" t="s">
        <v>132</v>
      </c>
      <c r="G2" s="24">
        <v>0.2</v>
      </c>
      <c r="H2" s="392" t="str">
        <f>'IND 1'!D12</f>
        <v>PES-IND-1</v>
      </c>
      <c r="I2" s="26" t="s">
        <v>146</v>
      </c>
      <c r="J2" s="26" t="s">
        <v>44</v>
      </c>
      <c r="K2" s="26" t="s">
        <v>91</v>
      </c>
      <c r="L2" s="26" t="s">
        <v>27</v>
      </c>
      <c r="M2" s="26" t="str">
        <f>'IND 1'!B23</f>
        <v>(METAE1 / METAP1) *100%</v>
      </c>
      <c r="N2" s="26">
        <f>'IND 1'!D15</f>
        <v>1</v>
      </c>
      <c r="O2" s="141">
        <f>'IND 1'!L23</f>
        <v>0.95027624309392267</v>
      </c>
      <c r="P2" s="26">
        <f t="shared" ref="P2:P8" si="0">O2/N2</f>
        <v>0.95027624309392267</v>
      </c>
      <c r="Q2" s="26">
        <f t="shared" ref="Q2:Q8" si="1">O2*G2</f>
        <v>0.19005524861878453</v>
      </c>
      <c r="R2" s="397">
        <f>Q2+Q3</f>
        <v>0.30042234058377931</v>
      </c>
      <c r="S2" s="399">
        <f>R2/D2</f>
        <v>0.85834954452508383</v>
      </c>
      <c r="T2" s="17"/>
      <c r="U2" s="17"/>
      <c r="X2" s="390"/>
    </row>
    <row r="3" spans="1:24" ht="96" customHeight="1">
      <c r="A3" s="395"/>
      <c r="B3" s="396"/>
      <c r="C3" s="396"/>
      <c r="D3" s="397"/>
      <c r="E3" s="396"/>
      <c r="F3" s="22" t="s">
        <v>133</v>
      </c>
      <c r="G3" s="24">
        <v>0.15</v>
      </c>
      <c r="H3" s="392" t="str">
        <f>'IND 2'!D12</f>
        <v>PES-IND-2</v>
      </c>
      <c r="I3" s="26" t="s">
        <v>147</v>
      </c>
      <c r="J3" s="26" t="s">
        <v>44</v>
      </c>
      <c r="K3" s="26" t="s">
        <v>91</v>
      </c>
      <c r="L3" s="26" t="s">
        <v>27</v>
      </c>
      <c r="M3" s="26" t="str">
        <f>'IND 2'!B23</f>
        <v>(METAE2 / METAP2) *100%</v>
      </c>
      <c r="N3" s="26">
        <f>'IND 2'!D15</f>
        <v>1</v>
      </c>
      <c r="O3" s="21">
        <f>'IND 2'!L23</f>
        <v>0.73578061309996523</v>
      </c>
      <c r="P3" s="26">
        <f t="shared" si="0"/>
        <v>0.73578061309996523</v>
      </c>
      <c r="Q3" s="26">
        <f t="shared" si="1"/>
        <v>0.11036709196499478</v>
      </c>
      <c r="R3" s="397"/>
      <c r="S3" s="399"/>
      <c r="T3" s="17"/>
      <c r="U3" s="17"/>
      <c r="X3" s="390"/>
    </row>
    <row r="4" spans="1:24" ht="211.8" customHeight="1">
      <c r="A4" s="10" t="s">
        <v>8</v>
      </c>
      <c r="B4" s="22" t="s">
        <v>134</v>
      </c>
      <c r="C4" s="22" t="s">
        <v>94</v>
      </c>
      <c r="D4" s="23">
        <v>0.2</v>
      </c>
      <c r="E4" s="22" t="s">
        <v>135</v>
      </c>
      <c r="F4" s="22" t="s">
        <v>136</v>
      </c>
      <c r="G4" s="24">
        <v>0.2</v>
      </c>
      <c r="H4" s="392" t="str">
        <f>'IND 3'!D12</f>
        <v>PES-IND-3</v>
      </c>
      <c r="I4" s="26" t="s">
        <v>148</v>
      </c>
      <c r="J4" s="26" t="s">
        <v>44</v>
      </c>
      <c r="K4" s="26" t="s">
        <v>91</v>
      </c>
      <c r="L4" s="26" t="s">
        <v>27</v>
      </c>
      <c r="M4" s="26" t="str">
        <f>'IND 3'!B23</f>
        <v>(METAE3 / METAP3) *100%</v>
      </c>
      <c r="N4" s="26">
        <f>'IND 3'!D15</f>
        <v>1</v>
      </c>
      <c r="O4" s="141">
        <f>'IND 3'!L23</f>
        <v>1.125</v>
      </c>
      <c r="P4" s="26">
        <f t="shared" si="0"/>
        <v>1.125</v>
      </c>
      <c r="Q4" s="26">
        <f t="shared" si="1"/>
        <v>0.22500000000000001</v>
      </c>
      <c r="R4" s="23">
        <f>Q4</f>
        <v>0.22500000000000001</v>
      </c>
      <c r="S4" s="271">
        <f>R4/D4</f>
        <v>1.125</v>
      </c>
      <c r="T4" s="17"/>
      <c r="U4" s="17"/>
      <c r="X4" s="390"/>
    </row>
    <row r="5" spans="1:24" ht="88.2" customHeight="1">
      <c r="A5" s="398" t="s">
        <v>9</v>
      </c>
      <c r="B5" s="396" t="s">
        <v>137</v>
      </c>
      <c r="C5" s="396" t="s">
        <v>138</v>
      </c>
      <c r="D5" s="397">
        <v>0.25</v>
      </c>
      <c r="E5" s="396" t="s">
        <v>139</v>
      </c>
      <c r="F5" s="22" t="s">
        <v>140</v>
      </c>
      <c r="G5" s="24">
        <v>0.2</v>
      </c>
      <c r="H5" s="392" t="str">
        <f>'IND 4'!D12</f>
        <v>PES-IND-4</v>
      </c>
      <c r="I5" s="26" t="s">
        <v>149</v>
      </c>
      <c r="J5" s="26" t="s">
        <v>44</v>
      </c>
      <c r="K5" s="26" t="s">
        <v>91</v>
      </c>
      <c r="L5" s="26" t="s">
        <v>27</v>
      </c>
      <c r="M5" s="26" t="str">
        <f>'IND 4'!B23</f>
        <v>(METAE4 / METAP4) *100%</v>
      </c>
      <c r="N5" s="26">
        <f>'IND 5'!D15</f>
        <v>1</v>
      </c>
      <c r="O5" s="21">
        <f>'IND 4'!L23</f>
        <v>0.81808712121212124</v>
      </c>
      <c r="P5" s="26">
        <f t="shared" si="0"/>
        <v>0.81808712121212124</v>
      </c>
      <c r="Q5" s="26">
        <f t="shared" si="1"/>
        <v>0.16361742424242426</v>
      </c>
      <c r="R5" s="397">
        <f>Q5+Q6</f>
        <v>0.20838170995670999</v>
      </c>
      <c r="S5" s="399">
        <f>R5/D5</f>
        <v>0.83352683982683995</v>
      </c>
      <c r="T5" s="17"/>
      <c r="U5" s="17"/>
      <c r="X5" s="390"/>
    </row>
    <row r="6" spans="1:24" ht="109.8" customHeight="1">
      <c r="A6" s="398"/>
      <c r="B6" s="396"/>
      <c r="C6" s="396"/>
      <c r="D6" s="397"/>
      <c r="E6" s="396"/>
      <c r="F6" s="22" t="s">
        <v>141</v>
      </c>
      <c r="G6" s="24">
        <v>0.05</v>
      </c>
      <c r="H6" s="392" t="str">
        <f>'IND 5'!D12</f>
        <v>PES-IND-5</v>
      </c>
      <c r="I6" s="26" t="s">
        <v>150</v>
      </c>
      <c r="J6" s="26" t="s">
        <v>44</v>
      </c>
      <c r="K6" s="26" t="s">
        <v>91</v>
      </c>
      <c r="L6" s="26" t="s">
        <v>27</v>
      </c>
      <c r="M6" s="26" t="str">
        <f>'IND 5'!B23</f>
        <v>(METAE5 / METAP5) *100%</v>
      </c>
      <c r="N6" s="26">
        <f>'IND 5'!D15</f>
        <v>1</v>
      </c>
      <c r="O6" s="21">
        <f>'IND 5'!L23</f>
        <v>0.89528571428571435</v>
      </c>
      <c r="P6" s="26">
        <f t="shared" si="0"/>
        <v>0.89528571428571435</v>
      </c>
      <c r="Q6" s="26">
        <f t="shared" si="1"/>
        <v>4.4764285714285722E-2</v>
      </c>
      <c r="R6" s="397"/>
      <c r="S6" s="399"/>
      <c r="T6" s="17"/>
      <c r="U6" s="17"/>
      <c r="X6" s="390"/>
    </row>
    <row r="7" spans="1:24" ht="84" customHeight="1">
      <c r="A7" s="395" t="s">
        <v>10</v>
      </c>
      <c r="B7" s="396" t="s">
        <v>142</v>
      </c>
      <c r="C7" s="396" t="s">
        <v>11</v>
      </c>
      <c r="D7" s="397">
        <v>0.2</v>
      </c>
      <c r="E7" s="396" t="s">
        <v>143</v>
      </c>
      <c r="F7" s="22" t="s">
        <v>144</v>
      </c>
      <c r="G7" s="24">
        <v>0.1</v>
      </c>
      <c r="H7" s="392" t="str">
        <f>'IND 6'!D12</f>
        <v>PES-IND-6</v>
      </c>
      <c r="I7" s="26" t="s">
        <v>151</v>
      </c>
      <c r="J7" s="26" t="s">
        <v>44</v>
      </c>
      <c r="K7" s="26" t="s">
        <v>91</v>
      </c>
      <c r="L7" s="26" t="s">
        <v>27</v>
      </c>
      <c r="M7" s="26" t="str">
        <f>'IND 6'!B23</f>
        <v>(METAE6 / METAP6) *100%</v>
      </c>
      <c r="N7" s="26">
        <f>'IND 6'!D15</f>
        <v>0.95</v>
      </c>
      <c r="O7" s="141">
        <f>'IND 6'!L23</f>
        <v>0.96666206585445502</v>
      </c>
      <c r="P7" s="26">
        <f t="shared" si="0"/>
        <v>1.0175390166889</v>
      </c>
      <c r="Q7" s="26">
        <f t="shared" si="1"/>
        <v>9.6666206585445502E-2</v>
      </c>
      <c r="R7" s="397">
        <f>Q7+Q8</f>
        <v>9.6671625324773247E-2</v>
      </c>
      <c r="S7" s="399">
        <f>R7/D7</f>
        <v>0.48335812662386624</v>
      </c>
      <c r="T7" s="17"/>
      <c r="U7" s="17"/>
      <c r="X7" s="390"/>
    </row>
    <row r="8" spans="1:24" ht="97.2" customHeight="1">
      <c r="A8" s="395"/>
      <c r="B8" s="396"/>
      <c r="C8" s="396"/>
      <c r="D8" s="397"/>
      <c r="E8" s="396"/>
      <c r="F8" s="22" t="s">
        <v>145</v>
      </c>
      <c r="G8" s="24">
        <v>0.1</v>
      </c>
      <c r="H8" s="392" t="str">
        <f>'IND 7'!D12</f>
        <v>PES-IND-7</v>
      </c>
      <c r="I8" s="26" t="s">
        <v>152</v>
      </c>
      <c r="J8" s="26" t="s">
        <v>44</v>
      </c>
      <c r="K8" s="26" t="s">
        <v>91</v>
      </c>
      <c r="L8" s="26" t="s">
        <v>119</v>
      </c>
      <c r="M8" s="26" t="str">
        <f>'IND 7'!B23</f>
        <v>(METAE7 / METAP7) *100%</v>
      </c>
      <c r="N8" s="26">
        <f>'IND 7'!D15</f>
        <v>0.1</v>
      </c>
      <c r="O8" s="142">
        <f>'IND 7'!L23</f>
        <v>5.4187393277386231E-5</v>
      </c>
      <c r="P8" s="26">
        <f t="shared" si="0"/>
        <v>5.4187393277386228E-4</v>
      </c>
      <c r="Q8" s="391">
        <f t="shared" si="1"/>
        <v>5.4187393277386232E-6</v>
      </c>
      <c r="R8" s="397"/>
      <c r="S8" s="399"/>
      <c r="T8" s="17"/>
      <c r="U8" s="17"/>
      <c r="X8" s="390"/>
    </row>
    <row r="9" spans="1:24" ht="31.2">
      <c r="H9" s="393"/>
      <c r="Q9" s="400">
        <f>SUM(R2:R8)</f>
        <v>0.83047567586526261</v>
      </c>
      <c r="R9" s="400"/>
      <c r="S9" s="400"/>
    </row>
    <row r="12" spans="1:24" ht="85.8" customHeight="1"/>
    <row r="13" spans="1:24" ht="72.599999999999994" customHeight="1"/>
  </sheetData>
  <mergeCells count="22">
    <mergeCell ref="S7:S8"/>
    <mergeCell ref="Q9:S9"/>
    <mergeCell ref="S2:S3"/>
    <mergeCell ref="S5:S6"/>
    <mergeCell ref="R2:R3"/>
    <mergeCell ref="R5:R6"/>
    <mergeCell ref="R7:R8"/>
    <mergeCell ref="C7:C8"/>
    <mergeCell ref="D7:D8"/>
    <mergeCell ref="E7:E8"/>
    <mergeCell ref="A5:A6"/>
    <mergeCell ref="C5:C6"/>
    <mergeCell ref="D5:D6"/>
    <mergeCell ref="E5:E6"/>
    <mergeCell ref="B5:B6"/>
    <mergeCell ref="B7:B8"/>
    <mergeCell ref="A7:A8"/>
    <mergeCell ref="A2:A3"/>
    <mergeCell ref="C2:C3"/>
    <mergeCell ref="D2:D3"/>
    <mergeCell ref="E2:E3"/>
    <mergeCell ref="B2:B3"/>
  </mergeCells>
  <hyperlinks>
    <hyperlink ref="H2" location="'IND 1'!A1" display="'IND 1'!A1" xr:uid="{7231E3F6-632B-4BA8-A552-3A3B596E3A66}"/>
    <hyperlink ref="H3" location="'IND 2'!A1" display="'IND 2'!A1" xr:uid="{AD9F804E-7FD5-4A57-AB9A-D41785701329}"/>
    <hyperlink ref="H4" location="'IND 3'!A1" display="'IND 3'!A1" xr:uid="{91CCA3D9-34A8-46D2-8AF8-294F30A9C864}"/>
    <hyperlink ref="H5" location="'IND 4'!A1" display="'IND 4'!A1" xr:uid="{4D7C0BB8-E2D5-464D-8315-183D17AAF73B}"/>
    <hyperlink ref="H6" location="'IND 5'!A1" display="'IND 5'!A1" xr:uid="{7373AA9C-732B-4BB7-B9E6-81E3EEE70A07}"/>
    <hyperlink ref="H7" location="'IND 6'!A1" display="'IND 6'!A1" xr:uid="{3787644D-EEF3-41EF-BD54-284464E4C892}"/>
    <hyperlink ref="H8" location="'IND 7'!A1" display="'IND 7'!A1" xr:uid="{129760FB-5FAA-42FA-B5FE-49B36693A336}"/>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71168-3D21-465B-B465-B7F6D50F3793}">
  <dimension ref="B2:J28"/>
  <sheetViews>
    <sheetView zoomScale="75" workbookViewId="0">
      <selection activeCell="H4" sqref="H4:H8"/>
    </sheetView>
  </sheetViews>
  <sheetFormatPr baseColWidth="10" defaultRowHeight="14.4"/>
  <cols>
    <col min="2" max="2" width="15.77734375" bestFit="1" customWidth="1"/>
    <col min="3" max="3" width="13.109375" customWidth="1"/>
    <col min="7" max="7" width="20.109375" bestFit="1" customWidth="1"/>
  </cols>
  <sheetData>
    <row r="2" spans="2:10" ht="23.4" customHeight="1">
      <c r="B2" s="403" t="s">
        <v>890</v>
      </c>
      <c r="C2" s="403" t="s">
        <v>946</v>
      </c>
      <c r="D2" s="403" t="s">
        <v>947</v>
      </c>
      <c r="E2" s="401">
        <v>2020</v>
      </c>
      <c r="F2" s="401"/>
      <c r="G2" s="401">
        <v>2021</v>
      </c>
      <c r="H2" s="401"/>
      <c r="I2" s="401">
        <v>2022</v>
      </c>
      <c r="J2" s="401"/>
    </row>
    <row r="3" spans="2:10" ht="27.6">
      <c r="B3" s="403"/>
      <c r="C3" s="403"/>
      <c r="D3" s="403"/>
      <c r="E3" s="260" t="s">
        <v>958</v>
      </c>
      <c r="F3" s="260" t="s">
        <v>959</v>
      </c>
      <c r="G3" s="260" t="s">
        <v>958</v>
      </c>
      <c r="H3" s="260" t="s">
        <v>959</v>
      </c>
      <c r="I3" s="260" t="s">
        <v>958</v>
      </c>
      <c r="J3" s="260" t="s">
        <v>959</v>
      </c>
    </row>
    <row r="4" spans="2:10">
      <c r="B4" s="402" t="s">
        <v>876</v>
      </c>
      <c r="C4" s="257" t="s">
        <v>953</v>
      </c>
      <c r="D4" s="258">
        <v>0.33</v>
      </c>
      <c r="E4" s="261">
        <f>'PES 2020-2022'!F2</f>
        <v>0.89287140613063165</v>
      </c>
      <c r="F4" s="264">
        <f>E4*D4</f>
        <v>0.29464756402310843</v>
      </c>
      <c r="G4" s="262">
        <f>'PES 2020-2022'!H2</f>
        <v>0.98973032761595792</v>
      </c>
      <c r="H4" s="264">
        <f>G4*D4</f>
        <v>0.32661100811326615</v>
      </c>
      <c r="I4" s="262">
        <f>'PES 2020-2022'!J2</f>
        <v>0.97057081917637611</v>
      </c>
      <c r="J4" s="264">
        <f t="shared" ref="J4:J7" si="0">I4*D4</f>
        <v>0.32028837032820412</v>
      </c>
    </row>
    <row r="5" spans="2:10">
      <c r="B5" s="402"/>
      <c r="C5" s="257" t="s">
        <v>954</v>
      </c>
      <c r="D5" s="258">
        <v>0.2</v>
      </c>
      <c r="E5" s="261">
        <f>'PES 2020-2022'!F3</f>
        <v>0.88225025000000001</v>
      </c>
      <c r="F5" s="264">
        <f t="shared" ref="F5:F8" si="1">E5*D5</f>
        <v>0.17645005000000002</v>
      </c>
      <c r="G5" s="262">
        <f>'PES 2020-2022'!H3</f>
        <v>0.99904128801431114</v>
      </c>
      <c r="H5" s="264">
        <f t="shared" ref="H5:H7" si="2">G5*D5</f>
        <v>0.19980825760286225</v>
      </c>
      <c r="I5" s="262">
        <f>'PES 2020-2022'!J3</f>
        <v>0.99176666666666669</v>
      </c>
      <c r="J5" s="264">
        <f t="shared" si="0"/>
        <v>0.19835333333333335</v>
      </c>
    </row>
    <row r="6" spans="2:10">
      <c r="B6" s="256" t="s">
        <v>8</v>
      </c>
      <c r="C6" s="257" t="s">
        <v>955</v>
      </c>
      <c r="D6" s="258">
        <v>0.15</v>
      </c>
      <c r="E6" s="262">
        <f>'PES 2020-2022'!F4</f>
        <v>0.9687066666666666</v>
      </c>
      <c r="F6" s="264">
        <f t="shared" si="1"/>
        <v>0.14530599999999999</v>
      </c>
      <c r="G6" s="262">
        <f>'PES 2020-2022'!H4</f>
        <v>0.99911333333333341</v>
      </c>
      <c r="H6" s="264">
        <f t="shared" si="2"/>
        <v>0.149867</v>
      </c>
      <c r="I6" s="261">
        <f>'PES 2020-2022'!J4</f>
        <v>0.86021545666666666</v>
      </c>
      <c r="J6" s="264">
        <f t="shared" si="0"/>
        <v>0.12903231849999999</v>
      </c>
    </row>
    <row r="7" spans="2:10">
      <c r="B7" s="256" t="s">
        <v>877</v>
      </c>
      <c r="C7" s="257" t="s">
        <v>956</v>
      </c>
      <c r="D7" s="258">
        <v>0.16</v>
      </c>
      <c r="E7" s="263">
        <f>'PES 2020-2022'!F5</f>
        <v>0.71</v>
      </c>
      <c r="F7" s="264">
        <f t="shared" si="1"/>
        <v>0.11359999999999999</v>
      </c>
      <c r="G7" s="262">
        <f>'PES 2020-2022'!H5</f>
        <v>1</v>
      </c>
      <c r="H7" s="264">
        <f t="shared" si="2"/>
        <v>0.16</v>
      </c>
      <c r="I7" s="262">
        <f>'PES 2020-2022'!J5</f>
        <v>1</v>
      </c>
      <c r="J7" s="264">
        <f t="shared" si="0"/>
        <v>0.16</v>
      </c>
    </row>
    <row r="8" spans="2:10">
      <c r="B8" s="256" t="s">
        <v>878</v>
      </c>
      <c r="C8" s="257" t="s">
        <v>957</v>
      </c>
      <c r="D8" s="258">
        <v>0.16</v>
      </c>
      <c r="E8" s="261">
        <f>'PES 2020-2022'!F6</f>
        <v>0.89530277777777778</v>
      </c>
      <c r="F8" s="264">
        <f t="shared" si="1"/>
        <v>0.14324844444444446</v>
      </c>
      <c r="G8" s="262">
        <f>'PES 2020-2022'!H6</f>
        <v>0.99725292587776337</v>
      </c>
      <c r="H8" s="264">
        <f>G8*D8</f>
        <v>0.15956046814044214</v>
      </c>
      <c r="I8" s="261">
        <f>'PES 2020-2022'!J6</f>
        <v>0.89733354370463869</v>
      </c>
      <c r="J8" s="264">
        <f>I8*D8</f>
        <v>0.1435733669927422</v>
      </c>
    </row>
    <row r="9" spans="2:10" ht="21">
      <c r="E9" s="405">
        <f>SUM(F4:F8)</f>
        <v>0.87325205846755294</v>
      </c>
      <c r="F9" s="406"/>
      <c r="G9" s="407">
        <f>SUM(H4:H8)</f>
        <v>0.99584673385657052</v>
      </c>
      <c r="H9" s="408"/>
      <c r="I9" s="407">
        <f>SUM(J4:J8)</f>
        <v>0.95124738915427964</v>
      </c>
      <c r="J9" s="408"/>
    </row>
    <row r="13" spans="2:10" ht="37.799999999999997" customHeight="1">
      <c r="B13" s="404" t="s">
        <v>890</v>
      </c>
      <c r="C13" s="403" t="s">
        <v>960</v>
      </c>
      <c r="D13" s="403" t="s">
        <v>961</v>
      </c>
      <c r="E13" s="403">
        <v>2023</v>
      </c>
      <c r="F13" s="403"/>
      <c r="G13" s="403">
        <v>2024</v>
      </c>
      <c r="H13" s="403"/>
    </row>
    <row r="14" spans="2:10" ht="26.4">
      <c r="B14" s="404"/>
      <c r="C14" s="403"/>
      <c r="D14" s="403"/>
      <c r="E14" s="255" t="s">
        <v>967</v>
      </c>
      <c r="F14" s="255" t="s">
        <v>962</v>
      </c>
      <c r="G14" s="255" t="s">
        <v>967</v>
      </c>
      <c r="H14" s="255" t="s">
        <v>962</v>
      </c>
    </row>
    <row r="15" spans="2:10">
      <c r="B15" s="259" t="s">
        <v>6</v>
      </c>
      <c r="C15" s="256" t="s">
        <v>963</v>
      </c>
      <c r="D15" s="258">
        <v>0.35</v>
      </c>
      <c r="E15" s="261">
        <f>'PES 2023'!Y2</f>
        <v>0.92938571428571448</v>
      </c>
      <c r="F15" s="258">
        <f>E15*D15</f>
        <v>0.32528500000000005</v>
      </c>
      <c r="G15" s="261">
        <f>'PES 2024'!S2</f>
        <v>0.85834954452508383</v>
      </c>
      <c r="H15" s="258">
        <f>G15*D15</f>
        <v>0.30042234058377931</v>
      </c>
    </row>
    <row r="16" spans="2:10">
      <c r="B16" s="259" t="s">
        <v>8</v>
      </c>
      <c r="C16" s="256" t="s">
        <v>964</v>
      </c>
      <c r="D16" s="258">
        <v>0.2</v>
      </c>
      <c r="E16" s="262">
        <f>'PES 2023'!Y4</f>
        <v>1</v>
      </c>
      <c r="F16" s="258">
        <f t="shared" ref="F16:F18" si="3">E16*D16</f>
        <v>0.2</v>
      </c>
      <c r="G16" s="262">
        <f>'PES 2024'!S4</f>
        <v>1.125</v>
      </c>
      <c r="H16" s="258">
        <f t="shared" ref="H16:H18" si="4">G16*D16</f>
        <v>0.22500000000000001</v>
      </c>
    </row>
    <row r="17" spans="2:8" ht="26.4">
      <c r="B17" s="259" t="s">
        <v>9</v>
      </c>
      <c r="C17" s="256" t="s">
        <v>965</v>
      </c>
      <c r="D17" s="258">
        <v>0.25</v>
      </c>
      <c r="E17" s="263">
        <f>'PES 2023'!Y5</f>
        <v>0.73199999999999998</v>
      </c>
      <c r="F17" s="258">
        <f t="shared" si="3"/>
        <v>0.183</v>
      </c>
      <c r="G17" s="261">
        <f>'PES 2024'!S5</f>
        <v>0.83352683982683995</v>
      </c>
      <c r="H17" s="258">
        <f t="shared" si="4"/>
        <v>0.20838170995670999</v>
      </c>
    </row>
    <row r="18" spans="2:8">
      <c r="B18" s="259" t="s">
        <v>10</v>
      </c>
      <c r="C18" s="256" t="s">
        <v>966</v>
      </c>
      <c r="D18" s="258">
        <v>0.2</v>
      </c>
      <c r="E18" s="261">
        <f>'PES 2023'!Y7</f>
        <v>0.8116000000000001</v>
      </c>
      <c r="F18" s="258">
        <f t="shared" si="3"/>
        <v>0.16232000000000002</v>
      </c>
      <c r="G18" s="263">
        <f>'PES 2024'!S7</f>
        <v>0.48335812662386624</v>
      </c>
      <c r="H18" s="258">
        <f t="shared" si="4"/>
        <v>9.6671625324773247E-2</v>
      </c>
    </row>
    <row r="19" spans="2:8" ht="21">
      <c r="B19" s="254"/>
      <c r="C19" s="254"/>
      <c r="D19" s="254"/>
      <c r="E19" s="405">
        <f>SUM(F14:F18)</f>
        <v>0.87060500000000007</v>
      </c>
      <c r="F19" s="406"/>
      <c r="G19" s="405">
        <f>SUM(H14:H18)</f>
        <v>0.83047567586526261</v>
      </c>
      <c r="H19" s="406"/>
    </row>
    <row r="21" spans="2:8" ht="15" thickBot="1"/>
    <row r="22" spans="2:8" ht="15" thickBot="1">
      <c r="B22" s="265" t="s">
        <v>968</v>
      </c>
      <c r="C22" s="266" t="s">
        <v>57</v>
      </c>
    </row>
    <row r="23" spans="2:8" ht="15" thickBot="1">
      <c r="B23" s="267">
        <v>2020</v>
      </c>
      <c r="C23" s="268">
        <f>E9</f>
        <v>0.87325205846755294</v>
      </c>
    </row>
    <row r="24" spans="2:8" ht="15" thickBot="1">
      <c r="B24" s="267">
        <v>2021</v>
      </c>
      <c r="C24" s="268">
        <f>G9</f>
        <v>0.99584673385657052</v>
      </c>
    </row>
    <row r="25" spans="2:8" ht="15" thickBot="1">
      <c r="B25" s="267">
        <v>2022</v>
      </c>
      <c r="C25" s="268">
        <f>I9</f>
        <v>0.95124738915427964</v>
      </c>
    </row>
    <row r="26" spans="2:8" ht="15" thickBot="1">
      <c r="B26" s="267">
        <v>2023</v>
      </c>
      <c r="C26" s="268">
        <f>E19</f>
        <v>0.87060500000000007</v>
      </c>
    </row>
    <row r="27" spans="2:8" ht="15" thickBot="1">
      <c r="B27" s="267">
        <v>2024</v>
      </c>
      <c r="C27" s="268">
        <f>G19</f>
        <v>0.83047567586526261</v>
      </c>
    </row>
    <row r="28" spans="2:8" ht="15" thickBot="1">
      <c r="B28" s="269" t="s">
        <v>969</v>
      </c>
      <c r="C28" s="270">
        <f>AVERAGE(C23:C27)</f>
        <v>0.90428537146873311</v>
      </c>
    </row>
  </sheetData>
  <mergeCells count="17">
    <mergeCell ref="E19:F19"/>
    <mergeCell ref="G19:H19"/>
    <mergeCell ref="E9:F9"/>
    <mergeCell ref="G9:H9"/>
    <mergeCell ref="I9:J9"/>
    <mergeCell ref="B13:B14"/>
    <mergeCell ref="C13:C14"/>
    <mergeCell ref="D13:D14"/>
    <mergeCell ref="E13:F13"/>
    <mergeCell ref="G13:H13"/>
    <mergeCell ref="G2:H2"/>
    <mergeCell ref="I2:J2"/>
    <mergeCell ref="B4:B5"/>
    <mergeCell ref="B2:B3"/>
    <mergeCell ref="C2:C3"/>
    <mergeCell ref="D2:D3"/>
    <mergeCell ref="E2:F2"/>
  </mergeCells>
  <phoneticPr fontId="41" type="noConversion"/>
  <conditionalFormatting sqref="E9">
    <cfRule type="cellIs" dxfId="29" priority="13" stopIfTrue="1" operator="equal">
      <formula>""</formula>
    </cfRule>
  </conditionalFormatting>
  <conditionalFormatting sqref="E15:E19">
    <cfRule type="cellIs" dxfId="28" priority="5" stopIfTrue="1" operator="equal">
      <formula>""</formula>
    </cfRule>
  </conditionalFormatting>
  <conditionalFormatting sqref="E4:J8">
    <cfRule type="cellIs" dxfId="27" priority="14" stopIfTrue="1" operator="equal">
      <formula>""</formula>
    </cfRule>
  </conditionalFormatting>
  <conditionalFormatting sqref="G9 I9">
    <cfRule type="cellIs" dxfId="26" priority="12" stopIfTrue="1" operator="equal">
      <formula>""</formula>
    </cfRule>
  </conditionalFormatting>
  <conditionalFormatting sqref="G15:G19">
    <cfRule type="cellIs" dxfId="25" priority="1" stopIfTrue="1" operator="equal">
      <formula>""</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BCBCF-72DC-42A0-8F9F-6BE2629588ED}">
  <sheetPr>
    <tabColor theme="3" tint="0.499984740745262"/>
  </sheetPr>
  <dimension ref="A1:M29"/>
  <sheetViews>
    <sheetView zoomScale="70" zoomScaleNormal="70" workbookViewId="0">
      <selection activeCell="Q15" sqref="Q15"/>
    </sheetView>
  </sheetViews>
  <sheetFormatPr baseColWidth="10" defaultColWidth="7.5546875" defaultRowHeight="13.8"/>
  <cols>
    <col min="1" max="1" width="2.88671875" style="2" customWidth="1"/>
    <col min="2" max="2" width="13.88671875" style="2" customWidth="1"/>
    <col min="3" max="3" width="5" style="2" customWidth="1"/>
    <col min="4" max="4" width="5.88671875" style="2" customWidth="1"/>
    <col min="5" max="5" width="5" style="2" customWidth="1"/>
    <col min="6" max="6" width="8.88671875" style="2" customWidth="1"/>
    <col min="7" max="7" width="1.88671875" style="2" customWidth="1"/>
    <col min="8" max="8" width="16" style="2" customWidth="1"/>
    <col min="9" max="9" width="10.88671875" style="2" customWidth="1"/>
    <col min="10" max="10" width="5.88671875" style="2" customWidth="1"/>
    <col min="11" max="11" width="16" style="2" customWidth="1"/>
    <col min="12" max="12" width="22" style="2" customWidth="1"/>
    <col min="13" max="16384" width="7.5546875" style="2"/>
  </cols>
  <sheetData>
    <row r="1" spans="1:12" ht="18.75" customHeight="1">
      <c r="A1" s="409"/>
      <c r="B1" s="410"/>
      <c r="C1" s="410"/>
      <c r="D1" s="410"/>
      <c r="E1" s="411"/>
      <c r="F1" s="418" t="s">
        <v>14</v>
      </c>
      <c r="G1" s="419"/>
      <c r="H1" s="419"/>
      <c r="I1" s="419"/>
      <c r="J1" s="419"/>
      <c r="K1" s="419"/>
      <c r="L1" s="1" t="s">
        <v>15</v>
      </c>
    </row>
    <row r="2" spans="1:12" ht="18.75" customHeight="1">
      <c r="A2" s="412"/>
      <c r="B2" s="413"/>
      <c r="C2" s="413"/>
      <c r="D2" s="413"/>
      <c r="E2" s="414"/>
      <c r="F2" s="420"/>
      <c r="G2" s="421"/>
      <c r="H2" s="421"/>
      <c r="I2" s="421"/>
      <c r="J2" s="421"/>
      <c r="K2" s="421"/>
      <c r="L2" s="1" t="s">
        <v>16</v>
      </c>
    </row>
    <row r="3" spans="1:12" ht="18.75" customHeight="1">
      <c r="A3" s="412"/>
      <c r="B3" s="413"/>
      <c r="C3" s="413"/>
      <c r="D3" s="413"/>
      <c r="E3" s="414"/>
      <c r="F3" s="418" t="s">
        <v>17</v>
      </c>
      <c r="G3" s="419"/>
      <c r="H3" s="419"/>
      <c r="I3" s="419"/>
      <c r="J3" s="419"/>
      <c r="K3" s="419"/>
      <c r="L3" s="1" t="s">
        <v>18</v>
      </c>
    </row>
    <row r="4" spans="1:12" ht="18.75" customHeight="1">
      <c r="A4" s="415"/>
      <c r="B4" s="416"/>
      <c r="C4" s="416"/>
      <c r="D4" s="416"/>
      <c r="E4" s="417"/>
      <c r="F4" s="420"/>
      <c r="G4" s="421"/>
      <c r="H4" s="421"/>
      <c r="I4" s="421"/>
      <c r="J4" s="421"/>
      <c r="K4" s="421"/>
      <c r="L4" s="1" t="s">
        <v>115</v>
      </c>
    </row>
    <row r="5" spans="1:12" ht="15.75" customHeight="1">
      <c r="A5" s="422" t="s">
        <v>19</v>
      </c>
      <c r="B5" s="423"/>
      <c r="C5" s="423"/>
      <c r="D5" s="423"/>
      <c r="E5" s="423"/>
      <c r="F5" s="423"/>
      <c r="G5" s="423"/>
      <c r="H5" s="423"/>
      <c r="I5" s="423"/>
      <c r="J5" s="423"/>
      <c r="K5" s="423"/>
      <c r="L5" s="424"/>
    </row>
    <row r="6" spans="1:12" ht="23.25" customHeight="1">
      <c r="A6" s="425" t="s">
        <v>20</v>
      </c>
      <c r="B6" s="426"/>
      <c r="C6" s="427"/>
      <c r="D6" s="428" t="s">
        <v>21</v>
      </c>
      <c r="E6" s="429"/>
      <c r="F6" s="429"/>
      <c r="G6" s="429"/>
      <c r="H6" s="430"/>
      <c r="I6" s="425" t="s">
        <v>22</v>
      </c>
      <c r="J6" s="427"/>
      <c r="K6" s="428" t="s">
        <v>23</v>
      </c>
      <c r="L6" s="430"/>
    </row>
    <row r="7" spans="1:12" ht="17.399999999999999" customHeight="1">
      <c r="A7" s="425" t="s">
        <v>24</v>
      </c>
      <c r="B7" s="426"/>
      <c r="C7" s="427"/>
      <c r="D7" s="428" t="s">
        <v>25</v>
      </c>
      <c r="E7" s="429"/>
      <c r="F7" s="429"/>
      <c r="G7" s="429"/>
      <c r="H7" s="430"/>
      <c r="I7" s="425" t="s">
        <v>26</v>
      </c>
      <c r="J7" s="427"/>
      <c r="K7" s="428" t="s">
        <v>27</v>
      </c>
      <c r="L7" s="430"/>
    </row>
    <row r="8" spans="1:12" ht="35.4" customHeight="1">
      <c r="A8" s="425" t="s">
        <v>28</v>
      </c>
      <c r="B8" s="426"/>
      <c r="C8" s="427"/>
      <c r="D8" s="428" t="s">
        <v>29</v>
      </c>
      <c r="E8" s="429"/>
      <c r="F8" s="429"/>
      <c r="G8" s="429"/>
      <c r="H8" s="430"/>
      <c r="I8" s="425" t="s">
        <v>30</v>
      </c>
      <c r="J8" s="427"/>
      <c r="K8" s="428" t="s">
        <v>31</v>
      </c>
      <c r="L8" s="430"/>
    </row>
    <row r="9" spans="1:12" ht="15.75" customHeight="1">
      <c r="A9" s="422" t="s">
        <v>32</v>
      </c>
      <c r="B9" s="423"/>
      <c r="C9" s="423"/>
      <c r="D9" s="423"/>
      <c r="E9" s="423"/>
      <c r="F9" s="423"/>
      <c r="G9" s="423"/>
      <c r="H9" s="423"/>
      <c r="I9" s="423"/>
      <c r="J9" s="423"/>
      <c r="K9" s="423"/>
      <c r="L9" s="431"/>
    </row>
    <row r="10" spans="1:12" ht="31.5" customHeight="1">
      <c r="A10" s="425" t="s">
        <v>33</v>
      </c>
      <c r="B10" s="426"/>
      <c r="C10" s="426"/>
      <c r="D10" s="427"/>
      <c r="E10" s="432" t="str">
        <f>'PES 2024'!I2</f>
        <v>Porcentaje de avance en el nivel de cumplimiento del plan de acción de los proyectos de inversión a cargo de las entidades del sector.</v>
      </c>
      <c r="F10" s="429"/>
      <c r="G10" s="429"/>
      <c r="H10" s="429"/>
      <c r="I10" s="429"/>
      <c r="J10" s="429"/>
      <c r="K10" s="429"/>
      <c r="L10" s="430"/>
    </row>
    <row r="11" spans="1:12" ht="43.5" customHeight="1">
      <c r="A11" s="425" t="s">
        <v>34</v>
      </c>
      <c r="B11" s="426"/>
      <c r="C11" s="426"/>
      <c r="D11" s="427"/>
      <c r="E11" s="428" t="s">
        <v>153</v>
      </c>
      <c r="F11" s="429"/>
      <c r="G11" s="429"/>
      <c r="H11" s="429"/>
      <c r="I11" s="429"/>
      <c r="J11" s="429"/>
      <c r="K11" s="429"/>
      <c r="L11" s="430"/>
    </row>
    <row r="12" spans="1:12" ht="43.5" customHeight="1">
      <c r="A12" s="425" t="s">
        <v>35</v>
      </c>
      <c r="B12" s="426"/>
      <c r="C12" s="427"/>
      <c r="D12" s="428" t="s">
        <v>529</v>
      </c>
      <c r="E12" s="429"/>
      <c r="F12" s="429"/>
      <c r="G12" s="429"/>
      <c r="H12" s="430"/>
      <c r="I12" s="425" t="s">
        <v>36</v>
      </c>
      <c r="J12" s="427"/>
      <c r="K12" s="428" t="s">
        <v>37</v>
      </c>
      <c r="L12" s="430"/>
    </row>
    <row r="13" spans="1:12" ht="15.75" customHeight="1">
      <c r="A13" s="422" t="s">
        <v>38</v>
      </c>
      <c r="B13" s="423"/>
      <c r="C13" s="423"/>
      <c r="D13" s="423"/>
      <c r="E13" s="423"/>
      <c r="F13" s="423"/>
      <c r="G13" s="423"/>
      <c r="H13" s="423"/>
      <c r="I13" s="423"/>
      <c r="J13" s="423"/>
      <c r="K13" s="423"/>
      <c r="L13" s="431"/>
    </row>
    <row r="14" spans="1:12" ht="25.5" customHeight="1">
      <c r="A14" s="425" t="s">
        <v>39</v>
      </c>
      <c r="B14" s="426"/>
      <c r="C14" s="427"/>
      <c r="D14" s="428" t="s">
        <v>40</v>
      </c>
      <c r="E14" s="429"/>
      <c r="F14" s="429"/>
      <c r="G14" s="429"/>
      <c r="H14" s="430"/>
      <c r="I14" s="425" t="s">
        <v>41</v>
      </c>
      <c r="J14" s="427"/>
      <c r="K14" s="428" t="s">
        <v>91</v>
      </c>
      <c r="L14" s="430"/>
    </row>
    <row r="15" spans="1:12" ht="25.35" customHeight="1">
      <c r="A15" s="425" t="s">
        <v>42</v>
      </c>
      <c r="B15" s="426"/>
      <c r="C15" s="427"/>
      <c r="D15" s="434">
        <v>1</v>
      </c>
      <c r="E15" s="435"/>
      <c r="F15" s="435"/>
      <c r="G15" s="435"/>
      <c r="H15" s="436"/>
      <c r="I15" s="418" t="s">
        <v>43</v>
      </c>
      <c r="J15" s="437"/>
      <c r="K15" s="438" t="s">
        <v>44</v>
      </c>
      <c r="L15" s="439"/>
    </row>
    <row r="16" spans="1:12" ht="18" customHeight="1">
      <c r="A16" s="418" t="s">
        <v>45</v>
      </c>
      <c r="B16" s="419"/>
      <c r="C16" s="437"/>
      <c r="D16" s="438" t="s">
        <v>93</v>
      </c>
      <c r="E16" s="443"/>
      <c r="F16" s="443"/>
      <c r="G16" s="443"/>
      <c r="H16" s="443"/>
      <c r="I16" s="14" t="s">
        <v>123</v>
      </c>
      <c r="J16" s="3">
        <v>60</v>
      </c>
      <c r="K16" s="448" t="s">
        <v>46</v>
      </c>
      <c r="L16" s="449">
        <f>L23</f>
        <v>0.95027624309392267</v>
      </c>
    </row>
    <row r="17" spans="1:13" ht="15.9" customHeight="1">
      <c r="A17" s="440"/>
      <c r="B17" s="441"/>
      <c r="C17" s="442"/>
      <c r="D17" s="444"/>
      <c r="E17" s="445"/>
      <c r="F17" s="445"/>
      <c r="G17" s="445"/>
      <c r="H17" s="445"/>
      <c r="I17" s="13" t="s">
        <v>122</v>
      </c>
      <c r="J17" s="3">
        <v>90</v>
      </c>
      <c r="K17" s="448"/>
      <c r="L17" s="450"/>
    </row>
    <row r="18" spans="1:13" ht="18.600000000000001" customHeight="1">
      <c r="A18" s="420"/>
      <c r="B18" s="421"/>
      <c r="C18" s="433"/>
      <c r="D18" s="446"/>
      <c r="E18" s="447"/>
      <c r="F18" s="447"/>
      <c r="G18" s="447"/>
      <c r="H18" s="447"/>
      <c r="I18" s="12" t="s">
        <v>121</v>
      </c>
      <c r="J18" s="3">
        <v>100</v>
      </c>
      <c r="K18" s="451" t="s">
        <v>121</v>
      </c>
      <c r="L18" s="451"/>
    </row>
    <row r="19" spans="1:13" ht="26.25" customHeight="1">
      <c r="A19" s="4" t="s">
        <v>47</v>
      </c>
      <c r="B19" s="4" t="s">
        <v>48</v>
      </c>
      <c r="C19" s="425" t="s">
        <v>49</v>
      </c>
      <c r="D19" s="426"/>
      <c r="E19" s="426"/>
      <c r="F19" s="426"/>
      <c r="G19" s="427"/>
      <c r="H19" s="425" t="s">
        <v>50</v>
      </c>
      <c r="I19" s="433"/>
      <c r="J19" s="420" t="s">
        <v>26</v>
      </c>
      <c r="K19" s="433"/>
      <c r="L19" s="5" t="s">
        <v>51</v>
      </c>
    </row>
    <row r="20" spans="1:13" ht="59.4" customHeight="1">
      <c r="A20" s="6">
        <v>1</v>
      </c>
      <c r="B20" s="7" t="s">
        <v>52</v>
      </c>
      <c r="C20" s="428" t="s">
        <v>53</v>
      </c>
      <c r="D20" s="429"/>
      <c r="E20" s="429"/>
      <c r="F20" s="429"/>
      <c r="G20" s="430"/>
      <c r="H20" s="428" t="s">
        <v>124</v>
      </c>
      <c r="I20" s="430"/>
      <c r="J20" s="453" t="s">
        <v>54</v>
      </c>
      <c r="K20" s="454"/>
      <c r="L20" s="15">
        <f>'IND 1 SEGUIMIENTO'!D194</f>
        <v>172</v>
      </c>
    </row>
    <row r="21" spans="1:13" ht="67.8" customHeight="1">
      <c r="A21" s="6">
        <v>2</v>
      </c>
      <c r="B21" s="7" t="s">
        <v>55</v>
      </c>
      <c r="C21" s="428" t="s">
        <v>56</v>
      </c>
      <c r="D21" s="429"/>
      <c r="E21" s="429"/>
      <c r="F21" s="429"/>
      <c r="G21" s="430"/>
      <c r="H21" s="428" t="s">
        <v>125</v>
      </c>
      <c r="I21" s="430"/>
      <c r="J21" s="453" t="s">
        <v>54</v>
      </c>
      <c r="K21" s="454"/>
      <c r="L21" s="15">
        <f>'IND 1 SEGUIMIENTO'!D193</f>
        <v>181</v>
      </c>
    </row>
    <row r="22" spans="1:13" ht="25.5" customHeight="1">
      <c r="A22" s="4" t="s">
        <v>47</v>
      </c>
      <c r="B22" s="425" t="s">
        <v>58</v>
      </c>
      <c r="C22" s="426"/>
      <c r="D22" s="426"/>
      <c r="E22" s="426"/>
      <c r="F22" s="426"/>
      <c r="G22" s="426"/>
      <c r="H22" s="426"/>
      <c r="I22" s="427"/>
      <c r="J22" s="425" t="s">
        <v>26</v>
      </c>
      <c r="K22" s="427"/>
      <c r="L22" s="5" t="s">
        <v>59</v>
      </c>
    </row>
    <row r="23" spans="1:13" ht="25.5" customHeight="1">
      <c r="A23" s="455">
        <v>1</v>
      </c>
      <c r="B23" s="418" t="s">
        <v>97</v>
      </c>
      <c r="C23" s="419"/>
      <c r="D23" s="419"/>
      <c r="E23" s="419"/>
      <c r="F23" s="419"/>
      <c r="G23" s="419"/>
      <c r="H23" s="419"/>
      <c r="I23" s="437"/>
      <c r="J23" s="409" t="s">
        <v>60</v>
      </c>
      <c r="K23" s="457"/>
      <c r="L23" s="452">
        <f>L20/L21</f>
        <v>0.95027624309392267</v>
      </c>
    </row>
    <row r="24" spans="1:13" ht="27.9" customHeight="1">
      <c r="A24" s="456"/>
      <c r="B24" s="420"/>
      <c r="C24" s="421"/>
      <c r="D24" s="421"/>
      <c r="E24" s="421"/>
      <c r="F24" s="421"/>
      <c r="G24" s="421"/>
      <c r="H24" s="421"/>
      <c r="I24" s="433"/>
      <c r="J24" s="415"/>
      <c r="K24" s="458"/>
      <c r="L24" s="452"/>
      <c r="M24" s="8"/>
    </row>
    <row r="25" spans="1:13" ht="15.75" customHeight="1">
      <c r="A25" s="422" t="s">
        <v>61</v>
      </c>
      <c r="B25" s="423"/>
      <c r="C25" s="423"/>
      <c r="D25" s="423"/>
      <c r="E25" s="423"/>
      <c r="F25" s="423"/>
      <c r="G25" s="423"/>
      <c r="H25" s="423"/>
      <c r="I25" s="423"/>
      <c r="J25" s="423"/>
      <c r="K25" s="423"/>
      <c r="L25" s="424"/>
    </row>
    <row r="26" spans="1:13" ht="26.25" customHeight="1">
      <c r="A26" s="425" t="s">
        <v>62</v>
      </c>
      <c r="B26" s="426"/>
      <c r="C26" s="427"/>
      <c r="D26" s="428" t="s">
        <v>120</v>
      </c>
      <c r="E26" s="429"/>
      <c r="F26" s="429"/>
      <c r="G26" s="429"/>
      <c r="H26" s="430"/>
      <c r="I26" s="425" t="s">
        <v>64</v>
      </c>
      <c r="J26" s="427"/>
      <c r="K26" s="428" t="s">
        <v>95</v>
      </c>
      <c r="L26" s="430"/>
    </row>
    <row r="27" spans="1:13" ht="26.25" customHeight="1">
      <c r="A27" s="425" t="s">
        <v>66</v>
      </c>
      <c r="B27" s="426"/>
      <c r="C27" s="427"/>
      <c r="D27" s="428" t="s">
        <v>92</v>
      </c>
      <c r="E27" s="429"/>
      <c r="F27" s="429"/>
      <c r="G27" s="429"/>
      <c r="H27" s="429"/>
      <c r="I27" s="429"/>
      <c r="J27" s="429"/>
      <c r="K27" s="429"/>
      <c r="L27" s="430"/>
    </row>
    <row r="28" spans="1:13" ht="230.25" customHeight="1">
      <c r="A28" s="425" t="s">
        <v>67</v>
      </c>
      <c r="B28" s="426"/>
      <c r="C28" s="427"/>
      <c r="D28" s="459" t="str">
        <f>_xlfn.CONCAT('PES 2024'!C2," 
",'PES 2024'!E2,"
META ",'PES 2024'!F2)</f>
        <v>OE1: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E01: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 
META 1. Cumplir el 100% del plan de acción de los proyectos de inversión a cargo de las entidades de sector.</v>
      </c>
      <c r="E28" s="460"/>
      <c r="F28" s="460"/>
      <c r="G28" s="460"/>
      <c r="H28" s="460"/>
      <c r="I28" s="460"/>
      <c r="J28" s="460"/>
      <c r="K28" s="460"/>
      <c r="L28" s="461"/>
    </row>
    <row r="29" spans="1:13" ht="17.399999999999999" customHeight="1">
      <c r="A29" s="425" t="s">
        <v>68</v>
      </c>
      <c r="B29" s="426"/>
      <c r="C29" s="427"/>
      <c r="D29" s="428"/>
      <c r="E29" s="429"/>
      <c r="F29" s="429"/>
      <c r="G29" s="429"/>
      <c r="H29" s="429"/>
      <c r="I29" s="429"/>
      <c r="J29" s="429"/>
      <c r="K29" s="429"/>
      <c r="L29" s="430"/>
    </row>
  </sheetData>
  <mergeCells count="65">
    <mergeCell ref="A29:C29"/>
    <mergeCell ref="D29:L29"/>
    <mergeCell ref="A25:L25"/>
    <mergeCell ref="A26:C26"/>
    <mergeCell ref="D26:H26"/>
    <mergeCell ref="I26:J26"/>
    <mergeCell ref="K26:L26"/>
    <mergeCell ref="A27:C27"/>
    <mergeCell ref="D27:L27"/>
    <mergeCell ref="A23:A24"/>
    <mergeCell ref="B23:I24"/>
    <mergeCell ref="J23:K24"/>
    <mergeCell ref="A28:C28"/>
    <mergeCell ref="D28:L28"/>
    <mergeCell ref="L16:L17"/>
    <mergeCell ref="K18:L18"/>
    <mergeCell ref="L23:L24"/>
    <mergeCell ref="C20:G20"/>
    <mergeCell ref="H20:I20"/>
    <mergeCell ref="J20:K20"/>
    <mergeCell ref="C21:G21"/>
    <mergeCell ref="H21:I21"/>
    <mergeCell ref="J21:K21"/>
    <mergeCell ref="B22:I22"/>
    <mergeCell ref="J22:K22"/>
    <mergeCell ref="E11:L11"/>
    <mergeCell ref="C19:G19"/>
    <mergeCell ref="H19:I19"/>
    <mergeCell ref="J19:K19"/>
    <mergeCell ref="A13:L13"/>
    <mergeCell ref="A14:C14"/>
    <mergeCell ref="D14:H14"/>
    <mergeCell ref="I14:J14"/>
    <mergeCell ref="K14:L14"/>
    <mergeCell ref="A15:C15"/>
    <mergeCell ref="D15:H15"/>
    <mergeCell ref="I15:J15"/>
    <mergeCell ref="K15:L15"/>
    <mergeCell ref="A16:C18"/>
    <mergeCell ref="D16:H18"/>
    <mergeCell ref="K16:K17"/>
    <mergeCell ref="A12:C12"/>
    <mergeCell ref="D12:H12"/>
    <mergeCell ref="I12:J12"/>
    <mergeCell ref="K12:L12"/>
    <mergeCell ref="A7:C7"/>
    <mergeCell ref="D7:H7"/>
    <mergeCell ref="I7:J7"/>
    <mergeCell ref="K7:L7"/>
    <mergeCell ref="A8:C8"/>
    <mergeCell ref="D8:H8"/>
    <mergeCell ref="I8:J8"/>
    <mergeCell ref="K8:L8"/>
    <mergeCell ref="A9:L9"/>
    <mergeCell ref="A10:D10"/>
    <mergeCell ref="E10:L10"/>
    <mergeCell ref="A11:D11"/>
    <mergeCell ref="A1:E4"/>
    <mergeCell ref="F1:K2"/>
    <mergeCell ref="F3:K4"/>
    <mergeCell ref="A5:L5"/>
    <mergeCell ref="A6:C6"/>
    <mergeCell ref="D6:H6"/>
    <mergeCell ref="I6:J6"/>
    <mergeCell ref="K6:L6"/>
  </mergeCells>
  <conditionalFormatting sqref="K18:L18">
    <cfRule type="containsText" dxfId="24" priority="1" operator="containsText" text="Indicador en rango superior">
      <formula>NOT(ISERROR(SEARCH("Indicador en rango superior",K18)))</formula>
    </cfRule>
    <cfRule type="containsText" dxfId="23" priority="2" operator="containsText" text="Indicador en rango medio">
      <formula>NOT(ISERROR(SEARCH("Indicador en rango medio",K18)))</formula>
    </cfRule>
    <cfRule type="containsText" dxfId="22" priority="3" operator="containsText" text="Indicador en rango inferior">
      <formula>NOT(ISERROR(SEARCH("Indicador en rango inferior",K18)))</formula>
    </cfRule>
  </conditionalFormatting>
  <dataValidations disablePrompts="1" count="5">
    <dataValidation type="list" allowBlank="1" showInputMessage="1" showErrorMessage="1" sqref="K14:L14" xr:uid="{08847950-B605-420A-9E1F-0D3568010D1B}">
      <formula1>ListaPERIODOS</formula1>
    </dataValidation>
    <dataValidation type="list" allowBlank="1" showInputMessage="1" showErrorMessage="1" sqref="J20:K21" xr:uid="{D1CF9D84-81D9-491B-B9F5-5250D230073B}">
      <formula1>ListaTIPO</formula1>
    </dataValidation>
    <dataValidation type="list" allowBlank="1" showInputMessage="1" showErrorMessage="1" sqref="K7:L7" xr:uid="{82752A81-F143-46BE-A774-9DC03F158ACC}">
      <formula1>IF($D$7="DESEMPEÑO",ListaDESEMPEÑO,IF($D$7="RESULTADO",ListaRESULTADO,""))</formula1>
    </dataValidation>
    <dataValidation type="list" allowBlank="1" showInputMessage="1" showErrorMessage="1" sqref="K12:L12" xr:uid="{E38F9D04-A2C7-491F-9173-9F3F9B996C6C}">
      <formula1>ListaMETODODERECOLECCIÓN</formula1>
    </dataValidation>
    <dataValidation type="list" allowBlank="1" showInputMessage="1" showErrorMessage="1" sqref="K8:L8" xr:uid="{FDA499A1-4729-4BC3-8FC7-98DB12197EA2}">
      <formula1>ListaDEPENDENCIAS</formula1>
    </dataValidation>
  </dataValidations>
  <pageMargins left="0.7" right="0.7" top="0.75" bottom="0.75" header="0.3" footer="0.3"/>
  <pageSetup paperSize="9"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46640-B487-4C32-A759-8F6E22C16105}">
  <sheetPr>
    <tabColor theme="3" tint="0.499984740745262"/>
  </sheetPr>
  <dimension ref="A1:P29"/>
  <sheetViews>
    <sheetView topLeftCell="A7" zoomScale="70" zoomScaleNormal="70" workbookViewId="0">
      <selection activeCell="L23" sqref="L23:L24"/>
    </sheetView>
  </sheetViews>
  <sheetFormatPr baseColWidth="10" defaultColWidth="7.5546875" defaultRowHeight="13.8"/>
  <cols>
    <col min="1" max="1" width="2.88671875" style="2" customWidth="1"/>
    <col min="2" max="2" width="13.88671875" style="2" customWidth="1"/>
    <col min="3" max="3" width="5" style="2" customWidth="1"/>
    <col min="4" max="4" width="5.88671875" style="2" customWidth="1"/>
    <col min="5" max="5" width="5" style="2" customWidth="1"/>
    <col min="6" max="6" width="8.88671875" style="2" customWidth="1"/>
    <col min="7" max="7" width="1.88671875" style="2" customWidth="1"/>
    <col min="8" max="8" width="16" style="2" customWidth="1"/>
    <col min="9" max="9" width="10.88671875" style="2" customWidth="1"/>
    <col min="10" max="10" width="5.88671875" style="2" customWidth="1"/>
    <col min="11" max="11" width="16" style="2" customWidth="1"/>
    <col min="12" max="12" width="22" style="2" customWidth="1"/>
    <col min="13" max="16384" width="7.5546875" style="2"/>
  </cols>
  <sheetData>
    <row r="1" spans="1:16" ht="18.75" customHeight="1">
      <c r="A1" s="409"/>
      <c r="B1" s="410"/>
      <c r="C1" s="410"/>
      <c r="D1" s="410"/>
      <c r="E1" s="411"/>
      <c r="F1" s="418" t="s">
        <v>14</v>
      </c>
      <c r="G1" s="419"/>
      <c r="H1" s="419"/>
      <c r="I1" s="419"/>
      <c r="J1" s="419"/>
      <c r="K1" s="419"/>
      <c r="L1" s="1" t="s">
        <v>15</v>
      </c>
    </row>
    <row r="2" spans="1:16" ht="18.75" customHeight="1">
      <c r="A2" s="412"/>
      <c r="B2" s="413"/>
      <c r="C2" s="413"/>
      <c r="D2" s="413"/>
      <c r="E2" s="414"/>
      <c r="F2" s="420"/>
      <c r="G2" s="421"/>
      <c r="H2" s="421"/>
      <c r="I2" s="421"/>
      <c r="J2" s="421"/>
      <c r="K2" s="421"/>
      <c r="L2" s="1" t="s">
        <v>16</v>
      </c>
    </row>
    <row r="3" spans="1:16" ht="18.75" customHeight="1">
      <c r="A3" s="412"/>
      <c r="B3" s="413"/>
      <c r="C3" s="413"/>
      <c r="D3" s="413"/>
      <c r="E3" s="414"/>
      <c r="F3" s="418" t="s">
        <v>17</v>
      </c>
      <c r="G3" s="419"/>
      <c r="H3" s="419"/>
      <c r="I3" s="419"/>
      <c r="J3" s="419"/>
      <c r="K3" s="419"/>
      <c r="L3" s="1" t="s">
        <v>18</v>
      </c>
    </row>
    <row r="4" spans="1:16" ht="18.75" customHeight="1">
      <c r="A4" s="415"/>
      <c r="B4" s="416"/>
      <c r="C4" s="416"/>
      <c r="D4" s="416"/>
      <c r="E4" s="417"/>
      <c r="F4" s="420"/>
      <c r="G4" s="421"/>
      <c r="H4" s="421"/>
      <c r="I4" s="421"/>
      <c r="J4" s="421"/>
      <c r="K4" s="421"/>
      <c r="L4" s="1" t="s">
        <v>115</v>
      </c>
    </row>
    <row r="5" spans="1:16" ht="15.75" customHeight="1">
      <c r="A5" s="422" t="s">
        <v>19</v>
      </c>
      <c r="B5" s="423"/>
      <c r="C5" s="423"/>
      <c r="D5" s="423"/>
      <c r="E5" s="423"/>
      <c r="F5" s="423"/>
      <c r="G5" s="423"/>
      <c r="H5" s="423"/>
      <c r="I5" s="423"/>
      <c r="J5" s="423"/>
      <c r="K5" s="423"/>
      <c r="L5" s="424"/>
    </row>
    <row r="6" spans="1:16" ht="23.25" customHeight="1">
      <c r="A6" s="425" t="s">
        <v>20</v>
      </c>
      <c r="B6" s="426"/>
      <c r="C6" s="427"/>
      <c r="D6" s="428" t="s">
        <v>21</v>
      </c>
      <c r="E6" s="429"/>
      <c r="F6" s="429"/>
      <c r="G6" s="429"/>
      <c r="H6" s="430"/>
      <c r="I6" s="425" t="s">
        <v>22</v>
      </c>
      <c r="J6" s="427"/>
      <c r="K6" s="428" t="s">
        <v>23</v>
      </c>
      <c r="L6" s="430"/>
    </row>
    <row r="7" spans="1:16" ht="17.399999999999999" customHeight="1">
      <c r="A7" s="425" t="s">
        <v>24</v>
      </c>
      <c r="B7" s="426"/>
      <c r="C7" s="427"/>
      <c r="D7" s="428" t="s">
        <v>25</v>
      </c>
      <c r="E7" s="429"/>
      <c r="F7" s="429"/>
      <c r="G7" s="429"/>
      <c r="H7" s="430"/>
      <c r="I7" s="425" t="s">
        <v>26</v>
      </c>
      <c r="J7" s="427"/>
      <c r="K7" s="428" t="s">
        <v>27</v>
      </c>
      <c r="L7" s="430"/>
    </row>
    <row r="8" spans="1:16" ht="35.4" customHeight="1">
      <c r="A8" s="425" t="s">
        <v>28</v>
      </c>
      <c r="B8" s="426"/>
      <c r="C8" s="427"/>
      <c r="D8" s="428" t="s">
        <v>29</v>
      </c>
      <c r="E8" s="429"/>
      <c r="F8" s="429"/>
      <c r="G8" s="429"/>
      <c r="H8" s="430"/>
      <c r="I8" s="425" t="s">
        <v>30</v>
      </c>
      <c r="J8" s="427"/>
      <c r="K8" s="428" t="s">
        <v>31</v>
      </c>
      <c r="L8" s="430"/>
    </row>
    <row r="9" spans="1:16" ht="15.75" customHeight="1">
      <c r="A9" s="422" t="s">
        <v>32</v>
      </c>
      <c r="B9" s="423"/>
      <c r="C9" s="423"/>
      <c r="D9" s="423"/>
      <c r="E9" s="423"/>
      <c r="F9" s="423"/>
      <c r="G9" s="423"/>
      <c r="H9" s="423"/>
      <c r="I9" s="423"/>
      <c r="J9" s="423"/>
      <c r="K9" s="423"/>
      <c r="L9" s="431"/>
    </row>
    <row r="10" spans="1:16" ht="31.5" customHeight="1">
      <c r="A10" s="425" t="s">
        <v>33</v>
      </c>
      <c r="B10" s="426"/>
      <c r="C10" s="426"/>
      <c r="D10" s="427"/>
      <c r="E10" s="432" t="str">
        <f>'PES 2024'!I3</f>
        <v>Porcentaje del nivel de cumplimiento del plan de acción para cada una de las políticas públicas a nivel sectorial.</v>
      </c>
      <c r="F10" s="429"/>
      <c r="G10" s="429"/>
      <c r="H10" s="429"/>
      <c r="I10" s="429"/>
      <c r="J10" s="429"/>
      <c r="K10" s="429"/>
      <c r="L10" s="430"/>
    </row>
    <row r="11" spans="1:16" ht="43.5" customHeight="1">
      <c r="A11" s="425" t="s">
        <v>34</v>
      </c>
      <c r="B11" s="426"/>
      <c r="C11" s="426"/>
      <c r="D11" s="427"/>
      <c r="E11" s="428" t="s">
        <v>154</v>
      </c>
      <c r="F11" s="429"/>
      <c r="G11" s="429"/>
      <c r="H11" s="429"/>
      <c r="I11" s="429"/>
      <c r="J11" s="429"/>
      <c r="K11" s="429"/>
      <c r="L11" s="430"/>
    </row>
    <row r="12" spans="1:16" ht="43.5" customHeight="1">
      <c r="A12" s="425" t="s">
        <v>35</v>
      </c>
      <c r="B12" s="426"/>
      <c r="C12" s="427"/>
      <c r="D12" s="428" t="s">
        <v>530</v>
      </c>
      <c r="E12" s="429"/>
      <c r="F12" s="429"/>
      <c r="G12" s="429"/>
      <c r="H12" s="430"/>
      <c r="I12" s="425" t="s">
        <v>36</v>
      </c>
      <c r="J12" s="427"/>
      <c r="K12" s="428" t="s">
        <v>37</v>
      </c>
      <c r="L12" s="430"/>
    </row>
    <row r="13" spans="1:16" ht="15.75" customHeight="1">
      <c r="A13" s="422" t="s">
        <v>38</v>
      </c>
      <c r="B13" s="423"/>
      <c r="C13" s="423"/>
      <c r="D13" s="423"/>
      <c r="E13" s="423"/>
      <c r="F13" s="423"/>
      <c r="G13" s="423"/>
      <c r="H13" s="423"/>
      <c r="I13" s="423"/>
      <c r="J13" s="423"/>
      <c r="K13" s="423"/>
      <c r="L13" s="431"/>
    </row>
    <row r="14" spans="1:16" ht="25.5" customHeight="1">
      <c r="A14" s="425" t="s">
        <v>39</v>
      </c>
      <c r="B14" s="426"/>
      <c r="C14" s="427"/>
      <c r="D14" s="428" t="s">
        <v>40</v>
      </c>
      <c r="E14" s="429"/>
      <c r="F14" s="429"/>
      <c r="G14" s="429"/>
      <c r="H14" s="430"/>
      <c r="I14" s="425" t="s">
        <v>41</v>
      </c>
      <c r="J14" s="427"/>
      <c r="K14" s="428" t="s">
        <v>91</v>
      </c>
      <c r="L14" s="430"/>
      <c r="P14" s="2" t="str">
        <f>IF(AND(K16&gt;=J16,K16&lt;J17),"Indicador en rango inferior","")</f>
        <v/>
      </c>
    </row>
    <row r="15" spans="1:16" ht="25.35" customHeight="1">
      <c r="A15" s="425" t="s">
        <v>42</v>
      </c>
      <c r="B15" s="426"/>
      <c r="C15" s="427"/>
      <c r="D15" s="434">
        <v>1</v>
      </c>
      <c r="E15" s="435"/>
      <c r="F15" s="435"/>
      <c r="G15" s="435"/>
      <c r="H15" s="436"/>
      <c r="I15" s="418" t="s">
        <v>43</v>
      </c>
      <c r="J15" s="437"/>
      <c r="K15" s="438" t="s">
        <v>44</v>
      </c>
      <c r="L15" s="439"/>
    </row>
    <row r="16" spans="1:16" ht="18" customHeight="1">
      <c r="A16" s="418" t="s">
        <v>45</v>
      </c>
      <c r="B16" s="419"/>
      <c r="C16" s="437"/>
      <c r="D16" s="438" t="s">
        <v>93</v>
      </c>
      <c r="E16" s="443"/>
      <c r="F16" s="443"/>
      <c r="G16" s="443"/>
      <c r="H16" s="443"/>
      <c r="I16" s="14" t="s">
        <v>123</v>
      </c>
      <c r="J16" s="3">
        <v>60</v>
      </c>
      <c r="K16" s="448" t="s">
        <v>46</v>
      </c>
      <c r="L16" s="462">
        <f>L23</f>
        <v>0.73578061309996523</v>
      </c>
    </row>
    <row r="17" spans="1:12" ht="15.9" customHeight="1">
      <c r="A17" s="440"/>
      <c r="B17" s="441"/>
      <c r="C17" s="442"/>
      <c r="D17" s="444"/>
      <c r="E17" s="445"/>
      <c r="F17" s="445"/>
      <c r="G17" s="445"/>
      <c r="H17" s="445"/>
      <c r="I17" s="13" t="s">
        <v>122</v>
      </c>
      <c r="J17" s="3">
        <v>90</v>
      </c>
      <c r="K17" s="448"/>
      <c r="L17" s="448"/>
    </row>
    <row r="18" spans="1:12" ht="18.600000000000001" customHeight="1">
      <c r="A18" s="420"/>
      <c r="B18" s="421"/>
      <c r="C18" s="433"/>
      <c r="D18" s="446"/>
      <c r="E18" s="447"/>
      <c r="F18" s="447"/>
      <c r="G18" s="447"/>
      <c r="H18" s="447"/>
      <c r="I18" s="12" t="s">
        <v>121</v>
      </c>
      <c r="J18" s="3">
        <v>100</v>
      </c>
      <c r="K18" s="463" t="s">
        <v>122</v>
      </c>
      <c r="L18" s="463"/>
    </row>
    <row r="19" spans="1:12" ht="12" customHeight="1">
      <c r="A19" s="4" t="s">
        <v>47</v>
      </c>
      <c r="B19" s="4" t="s">
        <v>48</v>
      </c>
      <c r="C19" s="425" t="s">
        <v>49</v>
      </c>
      <c r="D19" s="426"/>
      <c r="E19" s="426"/>
      <c r="F19" s="426"/>
      <c r="G19" s="427"/>
      <c r="H19" s="425" t="s">
        <v>50</v>
      </c>
      <c r="I19" s="433"/>
      <c r="J19" s="420" t="s">
        <v>26</v>
      </c>
      <c r="K19" s="433"/>
      <c r="L19" s="9" t="s">
        <v>51</v>
      </c>
    </row>
    <row r="20" spans="1:12" ht="67.2" customHeight="1">
      <c r="A20" s="6">
        <v>1</v>
      </c>
      <c r="B20" s="7" t="s">
        <v>69</v>
      </c>
      <c r="C20" s="428" t="s">
        <v>70</v>
      </c>
      <c r="D20" s="429"/>
      <c r="E20" s="429"/>
      <c r="F20" s="429"/>
      <c r="G20" s="430"/>
      <c r="H20" s="428" t="s">
        <v>100</v>
      </c>
      <c r="I20" s="430"/>
      <c r="J20" s="453" t="s">
        <v>54</v>
      </c>
      <c r="K20" s="464"/>
      <c r="L20" s="19">
        <f>'IND 2 SEGUIMIENTO'!G47</f>
        <v>0.73578061309996523</v>
      </c>
    </row>
    <row r="21" spans="1:12" ht="52.5" customHeight="1">
      <c r="A21" s="6">
        <v>2</v>
      </c>
      <c r="B21" s="7" t="s">
        <v>71</v>
      </c>
      <c r="C21" s="428" t="s">
        <v>72</v>
      </c>
      <c r="D21" s="429"/>
      <c r="E21" s="429"/>
      <c r="F21" s="429"/>
      <c r="G21" s="430"/>
      <c r="H21" s="428" t="s">
        <v>101</v>
      </c>
      <c r="I21" s="430"/>
      <c r="J21" s="453" t="s">
        <v>54</v>
      </c>
      <c r="K21" s="464"/>
      <c r="L21" s="19">
        <v>1</v>
      </c>
    </row>
    <row r="22" spans="1:12" ht="25.5" customHeight="1">
      <c r="A22" s="4" t="s">
        <v>47</v>
      </c>
      <c r="B22" s="425" t="s">
        <v>58</v>
      </c>
      <c r="C22" s="426"/>
      <c r="D22" s="426"/>
      <c r="E22" s="426"/>
      <c r="F22" s="426"/>
      <c r="G22" s="426"/>
      <c r="H22" s="426"/>
      <c r="I22" s="427"/>
      <c r="J22" s="425" t="s">
        <v>26</v>
      </c>
      <c r="K22" s="427"/>
      <c r="L22" s="4" t="s">
        <v>59</v>
      </c>
    </row>
    <row r="23" spans="1:12" ht="25.5" customHeight="1">
      <c r="A23" s="455">
        <v>1</v>
      </c>
      <c r="B23" s="418" t="s">
        <v>96</v>
      </c>
      <c r="C23" s="419"/>
      <c r="D23" s="419"/>
      <c r="E23" s="419"/>
      <c r="F23" s="419"/>
      <c r="G23" s="419"/>
      <c r="H23" s="419"/>
      <c r="I23" s="437"/>
      <c r="J23" s="409" t="s">
        <v>60</v>
      </c>
      <c r="K23" s="457"/>
      <c r="L23" s="452">
        <f>L20/L21</f>
        <v>0.73578061309996523</v>
      </c>
    </row>
    <row r="24" spans="1:12" ht="27.9" customHeight="1">
      <c r="A24" s="456"/>
      <c r="B24" s="420"/>
      <c r="C24" s="421"/>
      <c r="D24" s="421"/>
      <c r="E24" s="421"/>
      <c r="F24" s="421"/>
      <c r="G24" s="421"/>
      <c r="H24" s="421"/>
      <c r="I24" s="433"/>
      <c r="J24" s="415"/>
      <c r="K24" s="458"/>
      <c r="L24" s="452"/>
    </row>
    <row r="25" spans="1:12" ht="15.75" customHeight="1">
      <c r="A25" s="422" t="s">
        <v>61</v>
      </c>
      <c r="B25" s="423"/>
      <c r="C25" s="423"/>
      <c r="D25" s="423"/>
      <c r="E25" s="423"/>
      <c r="F25" s="423"/>
      <c r="G25" s="423"/>
      <c r="H25" s="423"/>
      <c r="I25" s="423"/>
      <c r="J25" s="423"/>
      <c r="K25" s="423"/>
      <c r="L25" s="431"/>
    </row>
    <row r="26" spans="1:12" ht="26.25" customHeight="1">
      <c r="A26" s="425" t="s">
        <v>62</v>
      </c>
      <c r="B26" s="426"/>
      <c r="C26" s="427"/>
      <c r="D26" s="428" t="s">
        <v>63</v>
      </c>
      <c r="E26" s="429"/>
      <c r="F26" s="429"/>
      <c r="G26" s="429"/>
      <c r="H26" s="430"/>
      <c r="I26" s="425" t="s">
        <v>64</v>
      </c>
      <c r="J26" s="427"/>
      <c r="K26" s="428" t="s">
        <v>65</v>
      </c>
      <c r="L26" s="430"/>
    </row>
    <row r="27" spans="1:12" ht="39.75" customHeight="1">
      <c r="A27" s="425" t="s">
        <v>66</v>
      </c>
      <c r="B27" s="426"/>
      <c r="C27" s="427"/>
      <c r="D27" s="428" t="s">
        <v>98</v>
      </c>
      <c r="E27" s="429"/>
      <c r="F27" s="429"/>
      <c r="G27" s="429"/>
      <c r="H27" s="429"/>
      <c r="I27" s="429"/>
      <c r="J27" s="429"/>
      <c r="K27" s="429"/>
      <c r="L27" s="430"/>
    </row>
    <row r="28" spans="1:12" ht="230.25" customHeight="1">
      <c r="A28" s="425" t="s">
        <v>67</v>
      </c>
      <c r="B28" s="426"/>
      <c r="C28" s="427"/>
      <c r="D28" s="459" t="str">
        <f>_xlfn.CONCAT('PES 2024'!C2," 
",'PES 2024'!E2,"
META ",'PES 2024'!F2)</f>
        <v>OE1: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E01: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 
META 1. Cumplir el 100% del plan de acción de los proyectos de inversión a cargo de las entidades de sector.</v>
      </c>
      <c r="E28" s="460"/>
      <c r="F28" s="460"/>
      <c r="G28" s="460"/>
      <c r="H28" s="460"/>
      <c r="I28" s="460"/>
      <c r="J28" s="460"/>
      <c r="K28" s="460"/>
      <c r="L28" s="461"/>
    </row>
    <row r="29" spans="1:12" ht="17.399999999999999" customHeight="1">
      <c r="A29" s="425" t="s">
        <v>68</v>
      </c>
      <c r="B29" s="426"/>
      <c r="C29" s="427"/>
      <c r="D29" s="428"/>
      <c r="E29" s="429"/>
      <c r="F29" s="429"/>
      <c r="G29" s="429"/>
      <c r="H29" s="429"/>
      <c r="I29" s="429"/>
      <c r="J29" s="429"/>
      <c r="K29" s="429"/>
      <c r="L29" s="430"/>
    </row>
  </sheetData>
  <mergeCells count="65">
    <mergeCell ref="A29:C29"/>
    <mergeCell ref="D29:L29"/>
    <mergeCell ref="A25:L25"/>
    <mergeCell ref="A26:C26"/>
    <mergeCell ref="D26:H26"/>
    <mergeCell ref="I26:J26"/>
    <mergeCell ref="K26:L26"/>
    <mergeCell ref="A27:C27"/>
    <mergeCell ref="D27:L27"/>
    <mergeCell ref="A23:A24"/>
    <mergeCell ref="B23:I24"/>
    <mergeCell ref="J23:K24"/>
    <mergeCell ref="A28:C28"/>
    <mergeCell ref="D28:L28"/>
    <mergeCell ref="L16:L17"/>
    <mergeCell ref="K18:L18"/>
    <mergeCell ref="L23:L24"/>
    <mergeCell ref="C20:G20"/>
    <mergeCell ref="H20:I20"/>
    <mergeCell ref="J20:K20"/>
    <mergeCell ref="C21:G21"/>
    <mergeCell ref="H21:I21"/>
    <mergeCell ref="J21:K21"/>
    <mergeCell ref="B22:I22"/>
    <mergeCell ref="J22:K22"/>
    <mergeCell ref="E11:L11"/>
    <mergeCell ref="C19:G19"/>
    <mergeCell ref="H19:I19"/>
    <mergeCell ref="J19:K19"/>
    <mergeCell ref="A13:L13"/>
    <mergeCell ref="A14:C14"/>
    <mergeCell ref="D14:H14"/>
    <mergeCell ref="I14:J14"/>
    <mergeCell ref="K14:L14"/>
    <mergeCell ref="A15:C15"/>
    <mergeCell ref="D15:H15"/>
    <mergeCell ref="I15:J15"/>
    <mergeCell ref="K15:L15"/>
    <mergeCell ref="A16:C18"/>
    <mergeCell ref="D16:H18"/>
    <mergeCell ref="K16:K17"/>
    <mergeCell ref="A12:C12"/>
    <mergeCell ref="D12:H12"/>
    <mergeCell ref="I12:J12"/>
    <mergeCell ref="K12:L12"/>
    <mergeCell ref="A7:C7"/>
    <mergeCell ref="D7:H7"/>
    <mergeCell ref="I7:J7"/>
    <mergeCell ref="K7:L7"/>
    <mergeCell ref="A8:C8"/>
    <mergeCell ref="D8:H8"/>
    <mergeCell ref="I8:J8"/>
    <mergeCell ref="K8:L8"/>
    <mergeCell ref="A9:L9"/>
    <mergeCell ref="A10:D10"/>
    <mergeCell ref="E10:L10"/>
    <mergeCell ref="A11:D11"/>
    <mergeCell ref="A1:E4"/>
    <mergeCell ref="F1:K2"/>
    <mergeCell ref="F3:K4"/>
    <mergeCell ref="A5:L5"/>
    <mergeCell ref="A6:C6"/>
    <mergeCell ref="D6:H6"/>
    <mergeCell ref="I6:J6"/>
    <mergeCell ref="K6:L6"/>
  </mergeCells>
  <conditionalFormatting sqref="K18:L18">
    <cfRule type="containsText" dxfId="21" priority="1" operator="containsText" text="Indicador en rango superior">
      <formula>NOT(ISERROR(SEARCH("Indicador en rango superior",K18)))</formula>
    </cfRule>
    <cfRule type="containsText" dxfId="20" priority="2" operator="containsText" text="Indicador en rango medio">
      <formula>NOT(ISERROR(SEARCH("Indicador en rango medio",K18)))</formula>
    </cfRule>
    <cfRule type="containsText" dxfId="19" priority="3" operator="containsText" text="Indicador en rango inferior">
      <formula>NOT(ISERROR(SEARCH("Indicador en rango inferior",K18)))</formula>
    </cfRule>
  </conditionalFormatting>
  <dataValidations count="5">
    <dataValidation type="list" allowBlank="1" showInputMessage="1" showErrorMessage="1" sqref="K14:L14" xr:uid="{71D89964-BC33-4328-A261-86AFFC0F9C1E}">
      <formula1>ListaPERIODOS</formula1>
    </dataValidation>
    <dataValidation type="list" allowBlank="1" showInputMessage="1" showErrorMessage="1" sqref="K7:L7" xr:uid="{E0C900C0-477C-4240-A975-AE2A141F918E}">
      <formula1>IF($D$7="DESEMPEÑO",ListaDESEMPEÑO,IF($D$7="RESULTADO",ListaRESULTADO,""))</formula1>
    </dataValidation>
    <dataValidation type="list" allowBlank="1" showInputMessage="1" showErrorMessage="1" sqref="K12:L12" xr:uid="{B0AE5754-E8D2-443E-A032-90B8F8993A96}">
      <formula1>ListaMETODODERECOLECCIÓN</formula1>
    </dataValidation>
    <dataValidation type="list" allowBlank="1" showInputMessage="1" showErrorMessage="1" sqref="K8:L8" xr:uid="{114CD238-A177-40F1-9F84-4523088E363F}">
      <formula1>ListaDEPENDENCIAS</formula1>
    </dataValidation>
    <dataValidation type="list" allowBlank="1" showInputMessage="1" showErrorMessage="1" sqref="J20:K21" xr:uid="{B09D118C-C9A0-43EF-BDBC-68EA532A6DC3}">
      <formula1>ListaTIPO</formula1>
    </dataValidation>
  </dataValidations>
  <pageMargins left="0.7" right="0.7" top="0.75" bottom="0.75" header="0.3" footer="0.3"/>
  <pageSetup paperSize="9"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B3368-841A-4BCD-A26D-9D11179BB1CA}">
  <sheetPr>
    <tabColor theme="3" tint="0.499984740745262"/>
  </sheetPr>
  <dimension ref="A1:P29"/>
  <sheetViews>
    <sheetView zoomScale="73" zoomScaleNormal="73" workbookViewId="0">
      <selection activeCell="Q12" sqref="Q12"/>
    </sheetView>
  </sheetViews>
  <sheetFormatPr baseColWidth="10" defaultColWidth="7.5546875" defaultRowHeight="13.8"/>
  <cols>
    <col min="1" max="1" width="2.88671875" style="2" customWidth="1"/>
    <col min="2" max="2" width="13.88671875" style="2" customWidth="1"/>
    <col min="3" max="3" width="5" style="2" customWidth="1"/>
    <col min="4" max="4" width="5.88671875" style="2" customWidth="1"/>
    <col min="5" max="5" width="5" style="2" customWidth="1"/>
    <col min="6" max="6" width="8.88671875" style="2" customWidth="1"/>
    <col min="7" max="7" width="1.88671875" style="2" customWidth="1"/>
    <col min="8" max="8" width="16" style="2" customWidth="1"/>
    <col min="9" max="9" width="10.88671875" style="2" customWidth="1"/>
    <col min="10" max="10" width="5.88671875" style="2" customWidth="1"/>
    <col min="11" max="11" width="16" style="2" customWidth="1"/>
    <col min="12" max="12" width="22" style="2" customWidth="1"/>
    <col min="13" max="16384" width="7.5546875" style="2"/>
  </cols>
  <sheetData>
    <row r="1" spans="1:16" ht="18.75" customHeight="1">
      <c r="A1" s="409"/>
      <c r="B1" s="410"/>
      <c r="C1" s="410"/>
      <c r="D1" s="410"/>
      <c r="E1" s="411"/>
      <c r="F1" s="418" t="s">
        <v>14</v>
      </c>
      <c r="G1" s="419"/>
      <c r="H1" s="419"/>
      <c r="I1" s="419"/>
      <c r="J1" s="419"/>
      <c r="K1" s="419"/>
      <c r="L1" s="1" t="s">
        <v>15</v>
      </c>
    </row>
    <row r="2" spans="1:16" ht="18.75" customHeight="1">
      <c r="A2" s="412"/>
      <c r="B2" s="413"/>
      <c r="C2" s="413"/>
      <c r="D2" s="413"/>
      <c r="E2" s="414"/>
      <c r="F2" s="420"/>
      <c r="G2" s="421"/>
      <c r="H2" s="421"/>
      <c r="I2" s="421"/>
      <c r="J2" s="421"/>
      <c r="K2" s="421"/>
      <c r="L2" s="1" t="s">
        <v>16</v>
      </c>
    </row>
    <row r="3" spans="1:16" ht="18.75" customHeight="1">
      <c r="A3" s="412"/>
      <c r="B3" s="413"/>
      <c r="C3" s="413"/>
      <c r="D3" s="413"/>
      <c r="E3" s="414"/>
      <c r="F3" s="418" t="s">
        <v>17</v>
      </c>
      <c r="G3" s="419"/>
      <c r="H3" s="419"/>
      <c r="I3" s="419"/>
      <c r="J3" s="419"/>
      <c r="K3" s="419"/>
      <c r="L3" s="1" t="s">
        <v>18</v>
      </c>
    </row>
    <row r="4" spans="1:16" ht="18.75" customHeight="1">
      <c r="A4" s="415"/>
      <c r="B4" s="416"/>
      <c r="C4" s="416"/>
      <c r="D4" s="416"/>
      <c r="E4" s="417"/>
      <c r="F4" s="420"/>
      <c r="G4" s="421"/>
      <c r="H4" s="421"/>
      <c r="I4" s="421"/>
      <c r="J4" s="421"/>
      <c r="K4" s="421"/>
      <c r="L4" s="1" t="s">
        <v>115</v>
      </c>
    </row>
    <row r="5" spans="1:16" ht="15.75" customHeight="1">
      <c r="A5" s="422" t="s">
        <v>19</v>
      </c>
      <c r="B5" s="423"/>
      <c r="C5" s="423"/>
      <c r="D5" s="423"/>
      <c r="E5" s="423"/>
      <c r="F5" s="423"/>
      <c r="G5" s="423"/>
      <c r="H5" s="423"/>
      <c r="I5" s="423"/>
      <c r="J5" s="423"/>
      <c r="K5" s="423"/>
      <c r="L5" s="424"/>
    </row>
    <row r="6" spans="1:16" ht="23.25" customHeight="1">
      <c r="A6" s="425" t="s">
        <v>20</v>
      </c>
      <c r="B6" s="426"/>
      <c r="C6" s="427"/>
      <c r="D6" s="428" t="s">
        <v>21</v>
      </c>
      <c r="E6" s="429"/>
      <c r="F6" s="429"/>
      <c r="G6" s="429"/>
      <c r="H6" s="430"/>
      <c r="I6" s="425" t="s">
        <v>22</v>
      </c>
      <c r="J6" s="427"/>
      <c r="K6" s="428" t="s">
        <v>23</v>
      </c>
      <c r="L6" s="430"/>
    </row>
    <row r="7" spans="1:16" ht="17.399999999999999" customHeight="1">
      <c r="A7" s="425" t="s">
        <v>24</v>
      </c>
      <c r="B7" s="426"/>
      <c r="C7" s="427"/>
      <c r="D7" s="428" t="s">
        <v>25</v>
      </c>
      <c r="E7" s="429"/>
      <c r="F7" s="429"/>
      <c r="G7" s="429"/>
      <c r="H7" s="430"/>
      <c r="I7" s="425" t="s">
        <v>26</v>
      </c>
      <c r="J7" s="427"/>
      <c r="K7" s="428" t="s">
        <v>27</v>
      </c>
      <c r="L7" s="430"/>
    </row>
    <row r="8" spans="1:16" ht="35.4" customHeight="1">
      <c r="A8" s="425" t="s">
        <v>28</v>
      </c>
      <c r="B8" s="426"/>
      <c r="C8" s="427"/>
      <c r="D8" s="428" t="s">
        <v>867</v>
      </c>
      <c r="E8" s="429"/>
      <c r="F8" s="429"/>
      <c r="G8" s="429"/>
      <c r="H8" s="430"/>
      <c r="I8" s="425" t="s">
        <v>30</v>
      </c>
      <c r="J8" s="427"/>
      <c r="K8" s="428" t="s">
        <v>31</v>
      </c>
      <c r="L8" s="430"/>
    </row>
    <row r="9" spans="1:16" ht="15.75" customHeight="1">
      <c r="A9" s="422" t="s">
        <v>32</v>
      </c>
      <c r="B9" s="423"/>
      <c r="C9" s="423"/>
      <c r="D9" s="423"/>
      <c r="E9" s="423"/>
      <c r="F9" s="423"/>
      <c r="G9" s="423"/>
      <c r="H9" s="423"/>
      <c r="I9" s="423"/>
      <c r="J9" s="423"/>
      <c r="K9" s="423"/>
      <c r="L9" s="431"/>
    </row>
    <row r="10" spans="1:16" ht="31.5" customHeight="1">
      <c r="A10" s="425" t="s">
        <v>33</v>
      </c>
      <c r="B10" s="426"/>
      <c r="C10" s="426"/>
      <c r="D10" s="427"/>
      <c r="E10" s="432" t="str">
        <f>'PES 2024'!I4</f>
        <v>Porcentaje de ejecución del plan de acción de la estrategia sectorial de comunicaciones</v>
      </c>
      <c r="F10" s="429"/>
      <c r="G10" s="429"/>
      <c r="H10" s="429"/>
      <c r="I10" s="429"/>
      <c r="J10" s="429"/>
      <c r="K10" s="429"/>
      <c r="L10" s="430"/>
    </row>
    <row r="11" spans="1:16" ht="43.5" customHeight="1">
      <c r="A11" s="425" t="s">
        <v>34</v>
      </c>
      <c r="B11" s="426"/>
      <c r="C11" s="426"/>
      <c r="D11" s="427"/>
      <c r="E11" s="428" t="s">
        <v>155</v>
      </c>
      <c r="F11" s="429"/>
      <c r="G11" s="429"/>
      <c r="H11" s="429"/>
      <c r="I11" s="429"/>
      <c r="J11" s="429"/>
      <c r="K11" s="429"/>
      <c r="L11" s="430"/>
    </row>
    <row r="12" spans="1:16" ht="43.5" customHeight="1">
      <c r="A12" s="425" t="s">
        <v>35</v>
      </c>
      <c r="B12" s="426"/>
      <c r="C12" s="427"/>
      <c r="D12" s="428" t="s">
        <v>531</v>
      </c>
      <c r="E12" s="429"/>
      <c r="F12" s="429"/>
      <c r="G12" s="429"/>
      <c r="H12" s="430"/>
      <c r="I12" s="425" t="s">
        <v>36</v>
      </c>
      <c r="J12" s="427"/>
      <c r="K12" s="428" t="s">
        <v>37</v>
      </c>
      <c r="L12" s="430"/>
    </row>
    <row r="13" spans="1:16" ht="15.75" customHeight="1">
      <c r="A13" s="422" t="s">
        <v>38</v>
      </c>
      <c r="B13" s="423"/>
      <c r="C13" s="423"/>
      <c r="D13" s="423"/>
      <c r="E13" s="423"/>
      <c r="F13" s="423"/>
      <c r="G13" s="423"/>
      <c r="H13" s="423"/>
      <c r="I13" s="423"/>
      <c r="J13" s="423"/>
      <c r="K13" s="423"/>
      <c r="L13" s="431"/>
    </row>
    <row r="14" spans="1:16" ht="25.5" customHeight="1">
      <c r="A14" s="425" t="s">
        <v>39</v>
      </c>
      <c r="B14" s="426"/>
      <c r="C14" s="427"/>
      <c r="D14" s="428" t="s">
        <v>40</v>
      </c>
      <c r="E14" s="429"/>
      <c r="F14" s="429"/>
      <c r="G14" s="429"/>
      <c r="H14" s="430"/>
      <c r="I14" s="425" t="s">
        <v>41</v>
      </c>
      <c r="J14" s="427"/>
      <c r="K14" s="428" t="s">
        <v>91</v>
      </c>
      <c r="L14" s="430"/>
      <c r="P14" s="2" t="str">
        <f>IF(AND(K16&gt;=J16,K16&lt;J17),"Indicador en rango inferior","")</f>
        <v/>
      </c>
    </row>
    <row r="15" spans="1:16" ht="25.35" customHeight="1">
      <c r="A15" s="425" t="s">
        <v>42</v>
      </c>
      <c r="B15" s="426"/>
      <c r="C15" s="427"/>
      <c r="D15" s="434">
        <v>1</v>
      </c>
      <c r="E15" s="435"/>
      <c r="F15" s="435"/>
      <c r="G15" s="435"/>
      <c r="H15" s="436"/>
      <c r="I15" s="418" t="s">
        <v>43</v>
      </c>
      <c r="J15" s="437"/>
      <c r="K15" s="438" t="s">
        <v>44</v>
      </c>
      <c r="L15" s="439"/>
    </row>
    <row r="16" spans="1:16" ht="18" customHeight="1">
      <c r="A16" s="418" t="s">
        <v>45</v>
      </c>
      <c r="B16" s="419"/>
      <c r="C16" s="437"/>
      <c r="D16" s="438" t="s">
        <v>93</v>
      </c>
      <c r="E16" s="443"/>
      <c r="F16" s="443"/>
      <c r="G16" s="443"/>
      <c r="H16" s="443"/>
      <c r="I16" s="14" t="s">
        <v>123</v>
      </c>
      <c r="J16" s="3">
        <v>60</v>
      </c>
      <c r="K16" s="448" t="s">
        <v>46</v>
      </c>
      <c r="L16" s="465">
        <f>L23</f>
        <v>1.125</v>
      </c>
    </row>
    <row r="17" spans="1:12" ht="15.9" customHeight="1">
      <c r="A17" s="440"/>
      <c r="B17" s="441"/>
      <c r="C17" s="442"/>
      <c r="D17" s="444"/>
      <c r="E17" s="445"/>
      <c r="F17" s="445"/>
      <c r="G17" s="445"/>
      <c r="H17" s="445"/>
      <c r="I17" s="13" t="s">
        <v>122</v>
      </c>
      <c r="J17" s="3">
        <v>80</v>
      </c>
      <c r="K17" s="448"/>
      <c r="L17" s="465"/>
    </row>
    <row r="18" spans="1:12" ht="18.600000000000001" customHeight="1">
      <c r="A18" s="420"/>
      <c r="B18" s="421"/>
      <c r="C18" s="433"/>
      <c r="D18" s="446"/>
      <c r="E18" s="447"/>
      <c r="F18" s="447"/>
      <c r="G18" s="447"/>
      <c r="H18" s="447"/>
      <c r="I18" s="12" t="s">
        <v>121</v>
      </c>
      <c r="J18" s="3">
        <v>100</v>
      </c>
      <c r="K18" s="451" t="s">
        <v>121</v>
      </c>
      <c r="L18" s="451"/>
    </row>
    <row r="19" spans="1:12" ht="12" customHeight="1">
      <c r="A19" s="4" t="s">
        <v>47</v>
      </c>
      <c r="B19" s="4" t="s">
        <v>48</v>
      </c>
      <c r="C19" s="425" t="s">
        <v>49</v>
      </c>
      <c r="D19" s="426"/>
      <c r="E19" s="426"/>
      <c r="F19" s="426"/>
      <c r="G19" s="427"/>
      <c r="H19" s="425" t="s">
        <v>50</v>
      </c>
      <c r="I19" s="433"/>
      <c r="J19" s="420" t="s">
        <v>26</v>
      </c>
      <c r="K19" s="433"/>
      <c r="L19" s="9" t="s">
        <v>51</v>
      </c>
    </row>
    <row r="20" spans="1:12" ht="47.25" customHeight="1">
      <c r="A20" s="6">
        <v>1</v>
      </c>
      <c r="B20" s="7" t="s">
        <v>73</v>
      </c>
      <c r="C20" s="428" t="s">
        <v>865</v>
      </c>
      <c r="D20" s="429"/>
      <c r="E20" s="429"/>
      <c r="F20" s="429"/>
      <c r="G20" s="430"/>
      <c r="H20" s="428" t="s">
        <v>868</v>
      </c>
      <c r="I20" s="430"/>
      <c r="J20" s="453" t="s">
        <v>54</v>
      </c>
      <c r="K20" s="464"/>
      <c r="L20" s="15">
        <f>'IND 3 SEGUIMIENTO'!D17</f>
        <v>27</v>
      </c>
    </row>
    <row r="21" spans="1:12" ht="41.25" customHeight="1">
      <c r="A21" s="6">
        <v>2</v>
      </c>
      <c r="B21" s="7" t="s">
        <v>74</v>
      </c>
      <c r="C21" s="428" t="s">
        <v>866</v>
      </c>
      <c r="D21" s="429"/>
      <c r="E21" s="429"/>
      <c r="F21" s="429"/>
      <c r="G21" s="430"/>
      <c r="H21" s="428" t="s">
        <v>869</v>
      </c>
      <c r="I21" s="430"/>
      <c r="J21" s="453" t="s">
        <v>54</v>
      </c>
      <c r="K21" s="464"/>
      <c r="L21" s="15">
        <f>'IND 3 SEGUIMIENTO'!C17</f>
        <v>24</v>
      </c>
    </row>
    <row r="22" spans="1:12" ht="25.5" customHeight="1">
      <c r="A22" s="4" t="s">
        <v>47</v>
      </c>
      <c r="B22" s="425" t="s">
        <v>58</v>
      </c>
      <c r="C22" s="426"/>
      <c r="D22" s="426"/>
      <c r="E22" s="426"/>
      <c r="F22" s="426"/>
      <c r="G22" s="426"/>
      <c r="H22" s="426"/>
      <c r="I22" s="427"/>
      <c r="J22" s="425" t="s">
        <v>26</v>
      </c>
      <c r="K22" s="427"/>
      <c r="L22" s="4" t="s">
        <v>59</v>
      </c>
    </row>
    <row r="23" spans="1:12" ht="25.5" customHeight="1">
      <c r="A23" s="455">
        <v>1</v>
      </c>
      <c r="B23" s="418" t="s">
        <v>99</v>
      </c>
      <c r="C23" s="419"/>
      <c r="D23" s="419"/>
      <c r="E23" s="419"/>
      <c r="F23" s="419"/>
      <c r="G23" s="419"/>
      <c r="H23" s="419"/>
      <c r="I23" s="437"/>
      <c r="J23" s="409" t="s">
        <v>60</v>
      </c>
      <c r="K23" s="457"/>
      <c r="L23" s="452">
        <f>L20/L21</f>
        <v>1.125</v>
      </c>
    </row>
    <row r="24" spans="1:12" ht="27.9" customHeight="1">
      <c r="A24" s="456"/>
      <c r="B24" s="420"/>
      <c r="C24" s="421"/>
      <c r="D24" s="421"/>
      <c r="E24" s="421"/>
      <c r="F24" s="421"/>
      <c r="G24" s="421"/>
      <c r="H24" s="421"/>
      <c r="I24" s="433"/>
      <c r="J24" s="415"/>
      <c r="K24" s="458"/>
      <c r="L24" s="452"/>
    </row>
    <row r="25" spans="1:12" ht="15.75" customHeight="1">
      <c r="A25" s="422" t="s">
        <v>61</v>
      </c>
      <c r="B25" s="423"/>
      <c r="C25" s="423"/>
      <c r="D25" s="423"/>
      <c r="E25" s="423"/>
      <c r="F25" s="423"/>
      <c r="G25" s="423"/>
      <c r="H25" s="423"/>
      <c r="I25" s="423"/>
      <c r="J25" s="423"/>
      <c r="K25" s="423"/>
      <c r="L25" s="431"/>
    </row>
    <row r="26" spans="1:12" ht="26.25" customHeight="1">
      <c r="A26" s="425" t="s">
        <v>62</v>
      </c>
      <c r="B26" s="426"/>
      <c r="C26" s="427"/>
      <c r="D26" s="428" t="s">
        <v>63</v>
      </c>
      <c r="E26" s="429"/>
      <c r="F26" s="429"/>
      <c r="G26" s="429"/>
      <c r="H26" s="430"/>
      <c r="I26" s="425" t="s">
        <v>64</v>
      </c>
      <c r="J26" s="427"/>
      <c r="K26" s="428" t="s">
        <v>65</v>
      </c>
      <c r="L26" s="430"/>
    </row>
    <row r="27" spans="1:12" ht="41.4" customHeight="1">
      <c r="A27" s="425" t="s">
        <v>66</v>
      </c>
      <c r="B27" s="426"/>
      <c r="C27" s="427"/>
      <c r="D27" s="428" t="s">
        <v>102</v>
      </c>
      <c r="E27" s="429"/>
      <c r="F27" s="429"/>
      <c r="G27" s="429"/>
      <c r="H27" s="429"/>
      <c r="I27" s="429"/>
      <c r="J27" s="429"/>
      <c r="K27" s="429"/>
      <c r="L27" s="430"/>
    </row>
    <row r="28" spans="1:12" ht="130.80000000000001" customHeight="1">
      <c r="A28" s="425" t="s">
        <v>67</v>
      </c>
      <c r="B28" s="426"/>
      <c r="C28" s="427"/>
      <c r="D28" s="459" t="str">
        <f>_xlfn.CONCAT('PES 2024'!C4," 
",'PES 2024'!E4,"
META ",'PES 2024'!F4)</f>
        <v xml:space="preserve">OE2: Optimizar la gestión de la Secretaría Distrital de Cultura, Recreación y Deporte y de las entidades que conforman el sector, articulando e implementando procesos que den soluciones eficaces a las necesidades y expectativas de la ciudadanía. 
E02: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META 3. Cumplir con el 100% del plan de acción de la estrategia de comunicaciones sectorial. </v>
      </c>
      <c r="E28" s="460"/>
      <c r="F28" s="460"/>
      <c r="G28" s="460"/>
      <c r="H28" s="460"/>
      <c r="I28" s="460"/>
      <c r="J28" s="460"/>
      <c r="K28" s="460"/>
      <c r="L28" s="461"/>
    </row>
    <row r="29" spans="1:12" ht="17.399999999999999" customHeight="1">
      <c r="A29" s="425" t="s">
        <v>68</v>
      </c>
      <c r="B29" s="426"/>
      <c r="C29" s="427"/>
      <c r="D29" s="428"/>
      <c r="E29" s="429"/>
      <c r="F29" s="429"/>
      <c r="G29" s="429"/>
      <c r="H29" s="429"/>
      <c r="I29" s="429"/>
      <c r="J29" s="429"/>
      <c r="K29" s="429"/>
      <c r="L29" s="430"/>
    </row>
  </sheetData>
  <mergeCells count="65">
    <mergeCell ref="A29:C29"/>
    <mergeCell ref="D29:L29"/>
    <mergeCell ref="A25:L25"/>
    <mergeCell ref="A26:C26"/>
    <mergeCell ref="D26:H26"/>
    <mergeCell ref="I26:J26"/>
    <mergeCell ref="K26:L26"/>
    <mergeCell ref="A27:C27"/>
    <mergeCell ref="D27:L27"/>
    <mergeCell ref="A23:A24"/>
    <mergeCell ref="B23:I24"/>
    <mergeCell ref="J23:K24"/>
    <mergeCell ref="A28:C28"/>
    <mergeCell ref="D28:L28"/>
    <mergeCell ref="L16:L17"/>
    <mergeCell ref="K18:L18"/>
    <mergeCell ref="L23:L24"/>
    <mergeCell ref="C20:G20"/>
    <mergeCell ref="H20:I20"/>
    <mergeCell ref="J20:K20"/>
    <mergeCell ref="C21:G21"/>
    <mergeCell ref="H21:I21"/>
    <mergeCell ref="J21:K21"/>
    <mergeCell ref="B22:I22"/>
    <mergeCell ref="J22:K22"/>
    <mergeCell ref="E11:L11"/>
    <mergeCell ref="C19:G19"/>
    <mergeCell ref="H19:I19"/>
    <mergeCell ref="J19:K19"/>
    <mergeCell ref="A13:L13"/>
    <mergeCell ref="A14:C14"/>
    <mergeCell ref="D14:H14"/>
    <mergeCell ref="I14:J14"/>
    <mergeCell ref="K14:L14"/>
    <mergeCell ref="A15:C15"/>
    <mergeCell ref="D15:H15"/>
    <mergeCell ref="I15:J15"/>
    <mergeCell ref="K15:L15"/>
    <mergeCell ref="A16:C18"/>
    <mergeCell ref="D16:H18"/>
    <mergeCell ref="K16:K17"/>
    <mergeCell ref="A12:C12"/>
    <mergeCell ref="D12:H12"/>
    <mergeCell ref="I12:J12"/>
    <mergeCell ref="K12:L12"/>
    <mergeCell ref="A7:C7"/>
    <mergeCell ref="D7:H7"/>
    <mergeCell ref="I7:J7"/>
    <mergeCell ref="K7:L7"/>
    <mergeCell ref="A8:C8"/>
    <mergeCell ref="D8:H8"/>
    <mergeCell ref="I8:J8"/>
    <mergeCell ref="K8:L8"/>
    <mergeCell ref="A9:L9"/>
    <mergeCell ref="A10:D10"/>
    <mergeCell ref="E10:L10"/>
    <mergeCell ref="A11:D11"/>
    <mergeCell ref="A1:E4"/>
    <mergeCell ref="F1:K2"/>
    <mergeCell ref="F3:K4"/>
    <mergeCell ref="A5:L5"/>
    <mergeCell ref="A6:C6"/>
    <mergeCell ref="D6:H6"/>
    <mergeCell ref="I6:J6"/>
    <mergeCell ref="K6:L6"/>
  </mergeCells>
  <conditionalFormatting sqref="K18:L18">
    <cfRule type="containsText" dxfId="18" priority="1" operator="containsText" text="Indicador en rango superior">
      <formula>NOT(ISERROR(SEARCH("Indicador en rango superior",K18)))</formula>
    </cfRule>
    <cfRule type="containsText" dxfId="17" priority="2" operator="containsText" text="Indicador en rango medio">
      <formula>NOT(ISERROR(SEARCH("Indicador en rango medio",K18)))</formula>
    </cfRule>
    <cfRule type="containsText" dxfId="16" priority="3" operator="containsText" text="Indicador en rango inferior">
      <formula>NOT(ISERROR(SEARCH("Indicador en rango inferior",K18)))</formula>
    </cfRule>
  </conditionalFormatting>
  <dataValidations count="5">
    <dataValidation type="list" allowBlank="1" showInputMessage="1" showErrorMessage="1" sqref="K14:L14" xr:uid="{C3C1A9ED-CF18-49F9-A51B-9252E3C73AE8}">
      <formula1>ListaPERIODOS</formula1>
    </dataValidation>
    <dataValidation type="list" allowBlank="1" showInputMessage="1" showErrorMessage="1" sqref="J20:K21" xr:uid="{2BC3306A-FAA8-45E2-8A6C-453561C976B2}">
      <formula1>ListaTIPO</formula1>
    </dataValidation>
    <dataValidation type="list" allowBlank="1" showInputMessage="1" showErrorMessage="1" sqref="K7:L7" xr:uid="{561286F3-2238-4B81-A287-CED88C95CADE}">
      <formula1>IF($D$7="DESEMPEÑO",ListaDESEMPEÑO,IF($D$7="RESULTADO",ListaRESULTADO,""))</formula1>
    </dataValidation>
    <dataValidation type="list" allowBlank="1" showInputMessage="1" showErrorMessage="1" sqref="K12:L12" xr:uid="{BEB2E5BC-BAE2-4208-9FC5-9F7D1958AEA8}">
      <formula1>ListaMETODODERECOLECCIÓN</formula1>
    </dataValidation>
    <dataValidation type="list" allowBlank="1" showInputMessage="1" showErrorMessage="1" sqref="K8:L8" xr:uid="{E759D7B9-132E-4EB3-AFD8-EA2E791802D1}">
      <formula1>ListaDEPENDENCIAS</formula1>
    </dataValidation>
  </dataValidations>
  <pageMargins left="0.7" right="0.7" top="0.75" bottom="0.75" header="0.3" footer="0.3"/>
  <pageSetup paperSize="9" orientation="portrait"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86D3D-63FA-46D3-AA10-563904F1731C}">
  <sheetPr>
    <tabColor theme="3" tint="0.499984740745262"/>
  </sheetPr>
  <dimension ref="A1:P29"/>
  <sheetViews>
    <sheetView topLeftCell="A8" zoomScale="69" zoomScaleNormal="69" workbookViewId="0">
      <selection activeCell="K18" sqref="K18:L18"/>
    </sheetView>
  </sheetViews>
  <sheetFormatPr baseColWidth="10" defaultColWidth="7.5546875" defaultRowHeight="13.8"/>
  <cols>
    <col min="1" max="1" width="2.88671875" style="2" customWidth="1"/>
    <col min="2" max="2" width="13.88671875" style="2" customWidth="1"/>
    <col min="3" max="3" width="5" style="2" customWidth="1"/>
    <col min="4" max="4" width="5.88671875" style="2" customWidth="1"/>
    <col min="5" max="5" width="5" style="2" customWidth="1"/>
    <col min="6" max="6" width="8.88671875" style="2" customWidth="1"/>
    <col min="7" max="7" width="1.88671875" style="2" customWidth="1"/>
    <col min="8" max="8" width="16" style="2" customWidth="1"/>
    <col min="9" max="9" width="10.88671875" style="2" customWidth="1"/>
    <col min="10" max="10" width="5.88671875" style="2" customWidth="1"/>
    <col min="11" max="11" width="16" style="2" customWidth="1"/>
    <col min="12" max="12" width="22" style="2" customWidth="1"/>
    <col min="13" max="16384" width="7.5546875" style="2"/>
  </cols>
  <sheetData>
    <row r="1" spans="1:16" ht="18.75" customHeight="1">
      <c r="A1" s="409"/>
      <c r="B1" s="410"/>
      <c r="C1" s="410"/>
      <c r="D1" s="410"/>
      <c r="E1" s="411"/>
      <c r="F1" s="418" t="s">
        <v>14</v>
      </c>
      <c r="G1" s="419"/>
      <c r="H1" s="419"/>
      <c r="I1" s="419"/>
      <c r="J1" s="419"/>
      <c r="K1" s="419"/>
      <c r="L1" s="1" t="s">
        <v>15</v>
      </c>
    </row>
    <row r="2" spans="1:16" ht="18.75" customHeight="1">
      <c r="A2" s="412"/>
      <c r="B2" s="413"/>
      <c r="C2" s="413"/>
      <c r="D2" s="413"/>
      <c r="E2" s="414"/>
      <c r="F2" s="420"/>
      <c r="G2" s="421"/>
      <c r="H2" s="421"/>
      <c r="I2" s="421"/>
      <c r="J2" s="421"/>
      <c r="K2" s="421"/>
      <c r="L2" s="1" t="s">
        <v>16</v>
      </c>
    </row>
    <row r="3" spans="1:16" ht="18.75" customHeight="1">
      <c r="A3" s="412"/>
      <c r="B3" s="413"/>
      <c r="C3" s="413"/>
      <c r="D3" s="413"/>
      <c r="E3" s="414"/>
      <c r="F3" s="418" t="s">
        <v>17</v>
      </c>
      <c r="G3" s="419"/>
      <c r="H3" s="419"/>
      <c r="I3" s="419"/>
      <c r="J3" s="419"/>
      <c r="K3" s="419"/>
      <c r="L3" s="1" t="s">
        <v>75</v>
      </c>
    </row>
    <row r="4" spans="1:16" ht="18.75" customHeight="1">
      <c r="A4" s="415"/>
      <c r="B4" s="416"/>
      <c r="C4" s="416"/>
      <c r="D4" s="416"/>
      <c r="E4" s="417"/>
      <c r="F4" s="420"/>
      <c r="G4" s="421"/>
      <c r="H4" s="421"/>
      <c r="I4" s="421"/>
      <c r="J4" s="421"/>
      <c r="K4" s="421"/>
      <c r="L4" s="1" t="s">
        <v>115</v>
      </c>
    </row>
    <row r="5" spans="1:16" ht="15.75" customHeight="1">
      <c r="A5" s="422" t="s">
        <v>19</v>
      </c>
      <c r="B5" s="423"/>
      <c r="C5" s="423"/>
      <c r="D5" s="423"/>
      <c r="E5" s="423"/>
      <c r="F5" s="423"/>
      <c r="G5" s="423"/>
      <c r="H5" s="423"/>
      <c r="I5" s="423"/>
      <c r="J5" s="423"/>
      <c r="K5" s="423"/>
      <c r="L5" s="424"/>
    </row>
    <row r="6" spans="1:16" ht="23.25" customHeight="1">
      <c r="A6" s="425" t="s">
        <v>20</v>
      </c>
      <c r="B6" s="426"/>
      <c r="C6" s="427"/>
      <c r="D6" s="428" t="s">
        <v>21</v>
      </c>
      <c r="E6" s="429"/>
      <c r="F6" s="429"/>
      <c r="G6" s="429"/>
      <c r="H6" s="430"/>
      <c r="I6" s="425" t="s">
        <v>22</v>
      </c>
      <c r="J6" s="427"/>
      <c r="K6" s="428" t="s">
        <v>23</v>
      </c>
      <c r="L6" s="430"/>
    </row>
    <row r="7" spans="1:16" ht="17.399999999999999" customHeight="1">
      <c r="A7" s="425" t="s">
        <v>24</v>
      </c>
      <c r="B7" s="426"/>
      <c r="C7" s="427"/>
      <c r="D7" s="428" t="s">
        <v>25</v>
      </c>
      <c r="E7" s="429"/>
      <c r="F7" s="429"/>
      <c r="G7" s="429"/>
      <c r="H7" s="430"/>
      <c r="I7" s="425" t="s">
        <v>26</v>
      </c>
      <c r="J7" s="427"/>
      <c r="K7" s="428" t="s">
        <v>27</v>
      </c>
      <c r="L7" s="430"/>
    </row>
    <row r="8" spans="1:16" ht="35.4" customHeight="1">
      <c r="A8" s="425" t="s">
        <v>28</v>
      </c>
      <c r="B8" s="426"/>
      <c r="C8" s="427"/>
      <c r="D8" s="428" t="s">
        <v>29</v>
      </c>
      <c r="E8" s="429"/>
      <c r="F8" s="429"/>
      <c r="G8" s="429"/>
      <c r="H8" s="430"/>
      <c r="I8" s="425" t="s">
        <v>30</v>
      </c>
      <c r="J8" s="427"/>
      <c r="K8" s="428" t="s">
        <v>31</v>
      </c>
      <c r="L8" s="430"/>
    </row>
    <row r="9" spans="1:16" ht="15.75" customHeight="1">
      <c r="A9" s="422" t="s">
        <v>32</v>
      </c>
      <c r="B9" s="423"/>
      <c r="C9" s="423"/>
      <c r="D9" s="423"/>
      <c r="E9" s="423"/>
      <c r="F9" s="423"/>
      <c r="G9" s="423"/>
      <c r="H9" s="423"/>
      <c r="I9" s="423"/>
      <c r="J9" s="423"/>
      <c r="K9" s="423"/>
      <c r="L9" s="431"/>
    </row>
    <row r="10" spans="1:16" ht="31.5" customHeight="1">
      <c r="A10" s="425" t="s">
        <v>33</v>
      </c>
      <c r="B10" s="426"/>
      <c r="C10" s="426"/>
      <c r="D10" s="427"/>
      <c r="E10" s="432" t="str">
        <f>'PES 2024'!I5</f>
        <v>Porcentaje de implementación de cultured en las entidades del sector.</v>
      </c>
      <c r="F10" s="429"/>
      <c r="G10" s="429"/>
      <c r="H10" s="429"/>
      <c r="I10" s="429"/>
      <c r="J10" s="429"/>
      <c r="K10" s="429"/>
      <c r="L10" s="430"/>
    </row>
    <row r="11" spans="1:16" ht="43.5" customHeight="1">
      <c r="A11" s="425" t="s">
        <v>34</v>
      </c>
      <c r="B11" s="426"/>
      <c r="C11" s="426"/>
      <c r="D11" s="427"/>
      <c r="E11" s="428" t="s">
        <v>153</v>
      </c>
      <c r="F11" s="429"/>
      <c r="G11" s="429"/>
      <c r="H11" s="429"/>
      <c r="I11" s="429"/>
      <c r="J11" s="429"/>
      <c r="K11" s="429"/>
      <c r="L11" s="430"/>
    </row>
    <row r="12" spans="1:16" ht="43.5" customHeight="1">
      <c r="A12" s="425" t="s">
        <v>35</v>
      </c>
      <c r="B12" s="426"/>
      <c r="C12" s="427"/>
      <c r="D12" s="428" t="s">
        <v>532</v>
      </c>
      <c r="E12" s="429"/>
      <c r="F12" s="429"/>
      <c r="G12" s="429"/>
      <c r="H12" s="430"/>
      <c r="I12" s="425" t="s">
        <v>36</v>
      </c>
      <c r="J12" s="427"/>
      <c r="K12" s="428" t="s">
        <v>37</v>
      </c>
      <c r="L12" s="430"/>
    </row>
    <row r="13" spans="1:16" ht="15.75" customHeight="1">
      <c r="A13" s="422" t="s">
        <v>38</v>
      </c>
      <c r="B13" s="423"/>
      <c r="C13" s="423"/>
      <c r="D13" s="423"/>
      <c r="E13" s="423"/>
      <c r="F13" s="423"/>
      <c r="G13" s="423"/>
      <c r="H13" s="423"/>
      <c r="I13" s="423"/>
      <c r="J13" s="423"/>
      <c r="K13" s="423"/>
      <c r="L13" s="431"/>
    </row>
    <row r="14" spans="1:16" ht="25.5" customHeight="1">
      <c r="A14" s="425" t="s">
        <v>39</v>
      </c>
      <c r="B14" s="426"/>
      <c r="C14" s="427"/>
      <c r="D14" s="428" t="s">
        <v>40</v>
      </c>
      <c r="E14" s="429"/>
      <c r="F14" s="429"/>
      <c r="G14" s="429"/>
      <c r="H14" s="430"/>
      <c r="I14" s="425" t="s">
        <v>41</v>
      </c>
      <c r="J14" s="427"/>
      <c r="K14" s="428" t="s">
        <v>91</v>
      </c>
      <c r="L14" s="430"/>
      <c r="P14" s="2" t="str">
        <f>IF(AND(K16&gt;=J16,K16&lt;J17),"Indicador en rango inferior","")</f>
        <v/>
      </c>
    </row>
    <row r="15" spans="1:16" ht="25.35" customHeight="1">
      <c r="A15" s="425" t="s">
        <v>42</v>
      </c>
      <c r="B15" s="426"/>
      <c r="C15" s="427"/>
      <c r="D15" s="434">
        <v>1</v>
      </c>
      <c r="E15" s="435"/>
      <c r="F15" s="435"/>
      <c r="G15" s="435"/>
      <c r="H15" s="436"/>
      <c r="I15" s="418" t="s">
        <v>43</v>
      </c>
      <c r="J15" s="437"/>
      <c r="K15" s="438" t="s">
        <v>44</v>
      </c>
      <c r="L15" s="439"/>
    </row>
    <row r="16" spans="1:16" ht="18" customHeight="1">
      <c r="A16" s="418" t="s">
        <v>45</v>
      </c>
      <c r="B16" s="419"/>
      <c r="C16" s="437"/>
      <c r="D16" s="438" t="s">
        <v>93</v>
      </c>
      <c r="E16" s="443"/>
      <c r="F16" s="443"/>
      <c r="G16" s="443"/>
      <c r="H16" s="443"/>
      <c r="I16" s="14" t="s">
        <v>123</v>
      </c>
      <c r="J16" s="3">
        <v>60</v>
      </c>
      <c r="K16" s="448" t="s">
        <v>46</v>
      </c>
      <c r="L16" s="465">
        <f>L23</f>
        <v>0.81808712121212124</v>
      </c>
    </row>
    <row r="17" spans="1:12" ht="15.9" customHeight="1">
      <c r="A17" s="440"/>
      <c r="B17" s="441"/>
      <c r="C17" s="442"/>
      <c r="D17" s="444"/>
      <c r="E17" s="445"/>
      <c r="F17" s="445"/>
      <c r="G17" s="445"/>
      <c r="H17" s="445"/>
      <c r="I17" s="13" t="s">
        <v>122</v>
      </c>
      <c r="J17" s="3">
        <v>90</v>
      </c>
      <c r="K17" s="448"/>
      <c r="L17" s="465"/>
    </row>
    <row r="18" spans="1:12" ht="18.600000000000001" customHeight="1">
      <c r="A18" s="420"/>
      <c r="B18" s="421"/>
      <c r="C18" s="433"/>
      <c r="D18" s="446"/>
      <c r="E18" s="447"/>
      <c r="F18" s="447"/>
      <c r="G18" s="447"/>
      <c r="H18" s="447"/>
      <c r="I18" s="12" t="s">
        <v>121</v>
      </c>
      <c r="J18" s="3">
        <v>100</v>
      </c>
      <c r="K18" s="463" t="s">
        <v>122</v>
      </c>
      <c r="L18" s="463"/>
    </row>
    <row r="19" spans="1:12" ht="12" customHeight="1">
      <c r="A19" s="4" t="s">
        <v>47</v>
      </c>
      <c r="B19" s="4" t="s">
        <v>48</v>
      </c>
      <c r="C19" s="425" t="s">
        <v>49</v>
      </c>
      <c r="D19" s="426"/>
      <c r="E19" s="426"/>
      <c r="F19" s="426"/>
      <c r="G19" s="427"/>
      <c r="H19" s="425" t="s">
        <v>50</v>
      </c>
      <c r="I19" s="433"/>
      <c r="J19" s="420" t="s">
        <v>26</v>
      </c>
      <c r="K19" s="433"/>
      <c r="L19" s="9" t="s">
        <v>51</v>
      </c>
    </row>
    <row r="20" spans="1:12" ht="47.25" customHeight="1">
      <c r="A20" s="6">
        <v>1</v>
      </c>
      <c r="B20" s="7" t="s">
        <v>76</v>
      </c>
      <c r="C20" s="428" t="s">
        <v>870</v>
      </c>
      <c r="D20" s="429"/>
      <c r="E20" s="429"/>
      <c r="F20" s="429"/>
      <c r="G20" s="430"/>
      <c r="H20" s="428" t="s">
        <v>77</v>
      </c>
      <c r="I20" s="430"/>
      <c r="J20" s="453" t="s">
        <v>54</v>
      </c>
      <c r="K20" s="464"/>
      <c r="L20" s="19">
        <f>'IND 4 SEGUIMIENTO'!Q4</f>
        <v>0.81808712121212124</v>
      </c>
    </row>
    <row r="21" spans="1:12" ht="41.25" customHeight="1">
      <c r="A21" s="6">
        <v>2</v>
      </c>
      <c r="B21" s="7" t="s">
        <v>78</v>
      </c>
      <c r="C21" s="428" t="s">
        <v>871</v>
      </c>
      <c r="D21" s="429"/>
      <c r="E21" s="429"/>
      <c r="F21" s="429"/>
      <c r="G21" s="430"/>
      <c r="H21" s="428" t="s">
        <v>79</v>
      </c>
      <c r="I21" s="430"/>
      <c r="J21" s="453" t="s">
        <v>54</v>
      </c>
      <c r="K21" s="464"/>
      <c r="L21" s="20">
        <v>1</v>
      </c>
    </row>
    <row r="22" spans="1:12" ht="25.5" customHeight="1">
      <c r="A22" s="4" t="s">
        <v>47</v>
      </c>
      <c r="B22" s="425" t="s">
        <v>58</v>
      </c>
      <c r="C22" s="426"/>
      <c r="D22" s="426"/>
      <c r="E22" s="426"/>
      <c r="F22" s="426"/>
      <c r="G22" s="426"/>
      <c r="H22" s="426"/>
      <c r="I22" s="427"/>
      <c r="J22" s="425" t="s">
        <v>26</v>
      </c>
      <c r="K22" s="427"/>
      <c r="L22" s="4" t="s">
        <v>59</v>
      </c>
    </row>
    <row r="23" spans="1:12" ht="25.5" customHeight="1">
      <c r="A23" s="455">
        <v>1</v>
      </c>
      <c r="B23" s="418" t="s">
        <v>103</v>
      </c>
      <c r="C23" s="419"/>
      <c r="D23" s="419"/>
      <c r="E23" s="419"/>
      <c r="F23" s="419"/>
      <c r="G23" s="419"/>
      <c r="H23" s="419"/>
      <c r="I23" s="437"/>
      <c r="J23" s="409" t="s">
        <v>60</v>
      </c>
      <c r="K23" s="457"/>
      <c r="L23" s="452">
        <f>L20/L21</f>
        <v>0.81808712121212124</v>
      </c>
    </row>
    <row r="24" spans="1:12" ht="27.9" customHeight="1">
      <c r="A24" s="456"/>
      <c r="B24" s="420"/>
      <c r="C24" s="421"/>
      <c r="D24" s="421"/>
      <c r="E24" s="421"/>
      <c r="F24" s="421"/>
      <c r="G24" s="421"/>
      <c r="H24" s="421"/>
      <c r="I24" s="433"/>
      <c r="J24" s="415"/>
      <c r="K24" s="458"/>
      <c r="L24" s="452"/>
    </row>
    <row r="25" spans="1:12" ht="15.75" customHeight="1">
      <c r="A25" s="422" t="s">
        <v>61</v>
      </c>
      <c r="B25" s="423"/>
      <c r="C25" s="423"/>
      <c r="D25" s="423"/>
      <c r="E25" s="423"/>
      <c r="F25" s="423"/>
      <c r="G25" s="423"/>
      <c r="H25" s="423"/>
      <c r="I25" s="423"/>
      <c r="J25" s="423"/>
      <c r="K25" s="423"/>
      <c r="L25" s="431"/>
    </row>
    <row r="26" spans="1:12" ht="26.25" customHeight="1">
      <c r="A26" s="425" t="s">
        <v>62</v>
      </c>
      <c r="B26" s="426"/>
      <c r="C26" s="427"/>
      <c r="D26" s="428" t="s">
        <v>63</v>
      </c>
      <c r="E26" s="429"/>
      <c r="F26" s="429"/>
      <c r="G26" s="429"/>
      <c r="H26" s="430"/>
      <c r="I26" s="425" t="s">
        <v>64</v>
      </c>
      <c r="J26" s="427"/>
      <c r="K26" s="428" t="s">
        <v>65</v>
      </c>
      <c r="L26" s="430"/>
    </row>
    <row r="27" spans="1:12" ht="26.25" customHeight="1">
      <c r="A27" s="425" t="s">
        <v>66</v>
      </c>
      <c r="B27" s="426"/>
      <c r="C27" s="427"/>
      <c r="D27" s="428" t="s">
        <v>104</v>
      </c>
      <c r="E27" s="429"/>
      <c r="F27" s="429"/>
      <c r="G27" s="429"/>
      <c r="H27" s="429"/>
      <c r="I27" s="429"/>
      <c r="J27" s="429"/>
      <c r="K27" s="429"/>
      <c r="L27" s="430"/>
    </row>
    <row r="28" spans="1:12" ht="190.5" customHeight="1">
      <c r="A28" s="425" t="s">
        <v>67</v>
      </c>
      <c r="B28" s="426"/>
      <c r="C28" s="427"/>
      <c r="D28" s="459" t="str">
        <f>_xlfn.CONCAT('PES 2024'!C5," 
",'PES 2024'!E5,"
META ",'PES 2024'!F5)</f>
        <v>OE3: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  
E03: Generación de hábitos, creencias, comportamientos en los servidores públicos, que apoyados en la tecnología y las comunicaciones contribuirán a cumplir la misionalidad y a mejorar el funcionamiento de la entidad. 
META 4. Cumplir con el 100% del plan de acción de la vigencia para el desarrollo, implementación y estabilidad de Cultured Bogotá.</v>
      </c>
      <c r="E28" s="460"/>
      <c r="F28" s="460"/>
      <c r="G28" s="460"/>
      <c r="H28" s="460"/>
      <c r="I28" s="460"/>
      <c r="J28" s="460"/>
      <c r="K28" s="460"/>
      <c r="L28" s="461"/>
    </row>
    <row r="29" spans="1:12" ht="17.399999999999999" customHeight="1">
      <c r="A29" s="425" t="s">
        <v>68</v>
      </c>
      <c r="B29" s="426"/>
      <c r="C29" s="427"/>
      <c r="D29" s="428"/>
      <c r="E29" s="429"/>
      <c r="F29" s="429"/>
      <c r="G29" s="429"/>
      <c r="H29" s="429"/>
      <c r="I29" s="429"/>
      <c r="J29" s="429"/>
      <c r="K29" s="429"/>
      <c r="L29" s="430"/>
    </row>
  </sheetData>
  <mergeCells count="65">
    <mergeCell ref="A29:C29"/>
    <mergeCell ref="D29:L29"/>
    <mergeCell ref="A25:L25"/>
    <mergeCell ref="A26:C26"/>
    <mergeCell ref="D26:H26"/>
    <mergeCell ref="I26:J26"/>
    <mergeCell ref="K26:L26"/>
    <mergeCell ref="A27:C27"/>
    <mergeCell ref="D27:L27"/>
    <mergeCell ref="A23:A24"/>
    <mergeCell ref="B23:I24"/>
    <mergeCell ref="J23:K24"/>
    <mergeCell ref="A28:C28"/>
    <mergeCell ref="D28:L28"/>
    <mergeCell ref="L16:L17"/>
    <mergeCell ref="K18:L18"/>
    <mergeCell ref="L23:L24"/>
    <mergeCell ref="C20:G20"/>
    <mergeCell ref="H20:I20"/>
    <mergeCell ref="J20:K20"/>
    <mergeCell ref="C21:G21"/>
    <mergeCell ref="H21:I21"/>
    <mergeCell ref="J21:K21"/>
    <mergeCell ref="B22:I22"/>
    <mergeCell ref="J22:K22"/>
    <mergeCell ref="E11:L11"/>
    <mergeCell ref="C19:G19"/>
    <mergeCell ref="H19:I19"/>
    <mergeCell ref="J19:K19"/>
    <mergeCell ref="A13:L13"/>
    <mergeCell ref="A14:C14"/>
    <mergeCell ref="D14:H14"/>
    <mergeCell ref="I14:J14"/>
    <mergeCell ref="K14:L14"/>
    <mergeCell ref="A15:C15"/>
    <mergeCell ref="D15:H15"/>
    <mergeCell ref="I15:J15"/>
    <mergeCell ref="K15:L15"/>
    <mergeCell ref="A16:C18"/>
    <mergeCell ref="D16:H18"/>
    <mergeCell ref="K16:K17"/>
    <mergeCell ref="A12:C12"/>
    <mergeCell ref="D12:H12"/>
    <mergeCell ref="I12:J12"/>
    <mergeCell ref="K12:L12"/>
    <mergeCell ref="A7:C7"/>
    <mergeCell ref="D7:H7"/>
    <mergeCell ref="I7:J7"/>
    <mergeCell ref="K7:L7"/>
    <mergeCell ref="A8:C8"/>
    <mergeCell ref="D8:H8"/>
    <mergeCell ref="I8:J8"/>
    <mergeCell ref="K8:L8"/>
    <mergeCell ref="A9:L9"/>
    <mergeCell ref="A10:D10"/>
    <mergeCell ref="E10:L10"/>
    <mergeCell ref="A11:D11"/>
    <mergeCell ref="A1:E4"/>
    <mergeCell ref="F1:K2"/>
    <mergeCell ref="F3:K4"/>
    <mergeCell ref="A5:L5"/>
    <mergeCell ref="A6:C6"/>
    <mergeCell ref="D6:H6"/>
    <mergeCell ref="I6:J6"/>
    <mergeCell ref="K6:L6"/>
  </mergeCells>
  <conditionalFormatting sqref="K18:L18">
    <cfRule type="containsText" dxfId="15" priority="1" operator="containsText" text="Indicador en rango superior">
      <formula>NOT(ISERROR(SEARCH("Indicador en rango superior",K18)))</formula>
    </cfRule>
    <cfRule type="containsText" dxfId="14" priority="2" operator="containsText" text="Indicador en rango medio">
      <formula>NOT(ISERROR(SEARCH("Indicador en rango medio",K18)))</formula>
    </cfRule>
    <cfRule type="containsText" dxfId="13" priority="3" operator="containsText" text="Indicador en rango inferior">
      <formula>NOT(ISERROR(SEARCH("Indicador en rango inferior",K18)))</formula>
    </cfRule>
  </conditionalFormatting>
  <dataValidations count="5">
    <dataValidation type="list" allowBlank="1" showInputMessage="1" showErrorMessage="1" sqref="K14:L14" xr:uid="{069C99CA-3CB5-4A30-BF5E-E9CD8CCD802F}">
      <formula1>ListaPERIODOS</formula1>
    </dataValidation>
    <dataValidation type="list" allowBlank="1" showInputMessage="1" showErrorMessage="1" sqref="K7:L7" xr:uid="{AFE8DB2D-D2B4-486F-9D05-BC3F4EF7C130}">
      <formula1>IF($D$7="DESEMPEÑO",ListaDESEMPEÑO,IF($D$7="RESULTADO",ListaRESULTADO,""))</formula1>
    </dataValidation>
    <dataValidation type="list" allowBlank="1" showInputMessage="1" showErrorMessage="1" sqref="K12:L12" xr:uid="{9C86C437-C15E-49B4-8AB0-D80EF9A99F0E}">
      <formula1>ListaMETODODERECOLECCIÓN</formula1>
    </dataValidation>
    <dataValidation type="list" allowBlank="1" showInputMessage="1" showErrorMessage="1" sqref="K8:L8" xr:uid="{3A34D03A-7402-4FD7-BF94-0D811B304225}">
      <formula1>ListaDEPENDENCIAS</formula1>
    </dataValidation>
    <dataValidation type="list" allowBlank="1" showInputMessage="1" showErrorMessage="1" sqref="J20:K21" xr:uid="{F53324DA-C87A-475F-9B00-3372589C6548}">
      <formula1>ListaTIPO</formula1>
    </dataValidation>
  </dataValidations>
  <pageMargins left="0.7" right="0.7" top="0.75" bottom="0.75" header="0.3" footer="0.3"/>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F9B6-6F73-400B-B63F-5EF34B3937FA}">
  <sheetPr>
    <tabColor theme="3" tint="0.499984740745262"/>
  </sheetPr>
  <dimension ref="A1:P29"/>
  <sheetViews>
    <sheetView topLeftCell="A8" zoomScale="70" zoomScaleNormal="70" workbookViewId="0">
      <selection activeCell="T17" sqref="T17"/>
    </sheetView>
  </sheetViews>
  <sheetFormatPr baseColWidth="10" defaultColWidth="7.5546875" defaultRowHeight="13.8"/>
  <cols>
    <col min="1" max="1" width="2.88671875" style="2" customWidth="1"/>
    <col min="2" max="2" width="13.88671875" style="2" customWidth="1"/>
    <col min="3" max="3" width="5" style="2" customWidth="1"/>
    <col min="4" max="4" width="5.88671875" style="2" customWidth="1"/>
    <col min="5" max="5" width="5" style="2" customWidth="1"/>
    <col min="6" max="6" width="8.88671875" style="2" customWidth="1"/>
    <col min="7" max="7" width="1.88671875" style="2" customWidth="1"/>
    <col min="8" max="8" width="16" style="2" customWidth="1"/>
    <col min="9" max="9" width="13.44140625" style="2" customWidth="1"/>
    <col min="10" max="10" width="5.88671875" style="2" customWidth="1"/>
    <col min="11" max="11" width="16" style="2" customWidth="1"/>
    <col min="12" max="12" width="22" style="2" customWidth="1"/>
    <col min="13" max="16384" width="7.5546875" style="2"/>
  </cols>
  <sheetData>
    <row r="1" spans="1:16" ht="18.75" customHeight="1">
      <c r="A1" s="409"/>
      <c r="B1" s="410"/>
      <c r="C1" s="410"/>
      <c r="D1" s="410"/>
      <c r="E1" s="411"/>
      <c r="F1" s="418" t="s">
        <v>14</v>
      </c>
      <c r="G1" s="419"/>
      <c r="H1" s="419"/>
      <c r="I1" s="419"/>
      <c r="J1" s="419"/>
      <c r="K1" s="419"/>
      <c r="L1" s="1" t="s">
        <v>15</v>
      </c>
    </row>
    <row r="2" spans="1:16" ht="18.75" customHeight="1">
      <c r="A2" s="412"/>
      <c r="B2" s="413"/>
      <c r="C2" s="413"/>
      <c r="D2" s="413"/>
      <c r="E2" s="414"/>
      <c r="F2" s="420"/>
      <c r="G2" s="421"/>
      <c r="H2" s="421"/>
      <c r="I2" s="421"/>
      <c r="J2" s="421"/>
      <c r="K2" s="421"/>
      <c r="L2" s="1" t="s">
        <v>16</v>
      </c>
    </row>
    <row r="3" spans="1:16" ht="18.75" customHeight="1">
      <c r="A3" s="412"/>
      <c r="B3" s="413"/>
      <c r="C3" s="413"/>
      <c r="D3" s="413"/>
      <c r="E3" s="414"/>
      <c r="F3" s="418" t="s">
        <v>17</v>
      </c>
      <c r="G3" s="419"/>
      <c r="H3" s="419"/>
      <c r="I3" s="419"/>
      <c r="J3" s="419"/>
      <c r="K3" s="419"/>
      <c r="L3" s="1" t="s">
        <v>75</v>
      </c>
    </row>
    <row r="4" spans="1:16" ht="18.75" customHeight="1">
      <c r="A4" s="415"/>
      <c r="B4" s="416"/>
      <c r="C4" s="416"/>
      <c r="D4" s="416"/>
      <c r="E4" s="417"/>
      <c r="F4" s="420"/>
      <c r="G4" s="421"/>
      <c r="H4" s="421"/>
      <c r="I4" s="421"/>
      <c r="J4" s="421"/>
      <c r="K4" s="421"/>
      <c r="L4" s="1" t="s">
        <v>115</v>
      </c>
    </row>
    <row r="5" spans="1:16" ht="15.75" customHeight="1">
      <c r="A5" s="422" t="s">
        <v>19</v>
      </c>
      <c r="B5" s="423"/>
      <c r="C5" s="423"/>
      <c r="D5" s="423"/>
      <c r="E5" s="423"/>
      <c r="F5" s="423"/>
      <c r="G5" s="423"/>
      <c r="H5" s="423"/>
      <c r="I5" s="423"/>
      <c r="J5" s="423"/>
      <c r="K5" s="423"/>
      <c r="L5" s="424"/>
    </row>
    <row r="6" spans="1:16" ht="23.25" customHeight="1">
      <c r="A6" s="425" t="s">
        <v>20</v>
      </c>
      <c r="B6" s="426"/>
      <c r="C6" s="427"/>
      <c r="D6" s="428" t="s">
        <v>21</v>
      </c>
      <c r="E6" s="429"/>
      <c r="F6" s="429"/>
      <c r="G6" s="429"/>
      <c r="H6" s="430"/>
      <c r="I6" s="425" t="s">
        <v>22</v>
      </c>
      <c r="J6" s="427"/>
      <c r="K6" s="428" t="s">
        <v>23</v>
      </c>
      <c r="L6" s="430"/>
    </row>
    <row r="7" spans="1:16" ht="17.399999999999999" customHeight="1">
      <c r="A7" s="425" t="s">
        <v>24</v>
      </c>
      <c r="B7" s="426"/>
      <c r="C7" s="427"/>
      <c r="D7" s="428" t="s">
        <v>25</v>
      </c>
      <c r="E7" s="429"/>
      <c r="F7" s="429"/>
      <c r="G7" s="429"/>
      <c r="H7" s="430"/>
      <c r="I7" s="425" t="s">
        <v>26</v>
      </c>
      <c r="J7" s="427"/>
      <c r="K7" s="428" t="s">
        <v>27</v>
      </c>
      <c r="L7" s="430"/>
    </row>
    <row r="8" spans="1:16" ht="35.4" customHeight="1">
      <c r="A8" s="425" t="s">
        <v>28</v>
      </c>
      <c r="B8" s="426"/>
      <c r="C8" s="427"/>
      <c r="D8" s="428" t="s">
        <v>29</v>
      </c>
      <c r="E8" s="429"/>
      <c r="F8" s="429"/>
      <c r="G8" s="429"/>
      <c r="H8" s="430"/>
      <c r="I8" s="425" t="s">
        <v>30</v>
      </c>
      <c r="J8" s="427"/>
      <c r="K8" s="428" t="s">
        <v>31</v>
      </c>
      <c r="L8" s="430"/>
    </row>
    <row r="9" spans="1:16" ht="15.75" customHeight="1">
      <c r="A9" s="422" t="s">
        <v>32</v>
      </c>
      <c r="B9" s="423"/>
      <c r="C9" s="423"/>
      <c r="D9" s="423"/>
      <c r="E9" s="423"/>
      <c r="F9" s="423"/>
      <c r="G9" s="423"/>
      <c r="H9" s="423"/>
      <c r="I9" s="423"/>
      <c r="J9" s="423"/>
      <c r="K9" s="423"/>
      <c r="L9" s="431"/>
    </row>
    <row r="10" spans="1:16" ht="31.5" customHeight="1">
      <c r="A10" s="425" t="s">
        <v>33</v>
      </c>
      <c r="B10" s="426"/>
      <c r="C10" s="426"/>
      <c r="D10" s="427"/>
      <c r="E10" s="432" t="str">
        <f>'PES 2024'!I6</f>
        <v>Porcentaje del plan de acción del modelo de aprendizaje sectorial</v>
      </c>
      <c r="F10" s="429"/>
      <c r="G10" s="429"/>
      <c r="H10" s="429"/>
      <c r="I10" s="429"/>
      <c r="J10" s="429"/>
      <c r="K10" s="429"/>
      <c r="L10" s="430"/>
    </row>
    <row r="11" spans="1:16" ht="43.5" customHeight="1">
      <c r="A11" s="425" t="s">
        <v>34</v>
      </c>
      <c r="B11" s="426"/>
      <c r="C11" s="426"/>
      <c r="D11" s="427"/>
      <c r="E11" s="428" t="s">
        <v>156</v>
      </c>
      <c r="F11" s="429"/>
      <c r="G11" s="429"/>
      <c r="H11" s="429"/>
      <c r="I11" s="429"/>
      <c r="J11" s="429"/>
      <c r="K11" s="429"/>
      <c r="L11" s="430"/>
    </row>
    <row r="12" spans="1:16" ht="43.5" customHeight="1">
      <c r="A12" s="425" t="s">
        <v>35</v>
      </c>
      <c r="B12" s="426"/>
      <c r="C12" s="427"/>
      <c r="D12" s="428" t="s">
        <v>533</v>
      </c>
      <c r="E12" s="429"/>
      <c r="F12" s="429"/>
      <c r="G12" s="429"/>
      <c r="H12" s="430"/>
      <c r="I12" s="425" t="s">
        <v>36</v>
      </c>
      <c r="J12" s="427"/>
      <c r="K12" s="428" t="s">
        <v>37</v>
      </c>
      <c r="L12" s="430"/>
    </row>
    <row r="13" spans="1:16" ht="15.75" customHeight="1">
      <c r="A13" s="422" t="s">
        <v>38</v>
      </c>
      <c r="B13" s="423"/>
      <c r="C13" s="423"/>
      <c r="D13" s="423"/>
      <c r="E13" s="423"/>
      <c r="F13" s="423"/>
      <c r="G13" s="423"/>
      <c r="H13" s="423"/>
      <c r="I13" s="423"/>
      <c r="J13" s="423"/>
      <c r="K13" s="423"/>
      <c r="L13" s="431"/>
    </row>
    <row r="14" spans="1:16" ht="25.5" customHeight="1">
      <c r="A14" s="425" t="s">
        <v>39</v>
      </c>
      <c r="B14" s="426"/>
      <c r="C14" s="427"/>
      <c r="D14" s="428" t="s">
        <v>40</v>
      </c>
      <c r="E14" s="429"/>
      <c r="F14" s="429"/>
      <c r="G14" s="429"/>
      <c r="H14" s="430"/>
      <c r="I14" s="425" t="s">
        <v>41</v>
      </c>
      <c r="J14" s="427"/>
      <c r="K14" s="428" t="s">
        <v>91</v>
      </c>
      <c r="L14" s="430"/>
      <c r="P14" s="2" t="str">
        <f>IF(AND(K16&gt;=J16,K16&lt;J17),"Indicador en rango inferior","")</f>
        <v/>
      </c>
    </row>
    <row r="15" spans="1:16" ht="25.35" customHeight="1">
      <c r="A15" s="425" t="s">
        <v>42</v>
      </c>
      <c r="B15" s="426"/>
      <c r="C15" s="427"/>
      <c r="D15" s="434">
        <v>1</v>
      </c>
      <c r="E15" s="435"/>
      <c r="F15" s="435"/>
      <c r="G15" s="435"/>
      <c r="H15" s="436"/>
      <c r="I15" s="418" t="s">
        <v>43</v>
      </c>
      <c r="J15" s="437"/>
      <c r="K15" s="438" t="s">
        <v>44</v>
      </c>
      <c r="L15" s="439"/>
    </row>
    <row r="16" spans="1:16" ht="18" customHeight="1">
      <c r="A16" s="418" t="s">
        <v>45</v>
      </c>
      <c r="B16" s="419"/>
      <c r="C16" s="437"/>
      <c r="D16" s="438" t="s">
        <v>93</v>
      </c>
      <c r="E16" s="443"/>
      <c r="F16" s="443"/>
      <c r="G16" s="443"/>
      <c r="H16" s="443"/>
      <c r="I16" s="14" t="s">
        <v>123</v>
      </c>
      <c r="J16" s="3">
        <v>60</v>
      </c>
      <c r="K16" s="448" t="s">
        <v>46</v>
      </c>
      <c r="L16" s="462">
        <f>L23</f>
        <v>0.89528571428571435</v>
      </c>
    </row>
    <row r="17" spans="1:12" ht="15.9" customHeight="1">
      <c r="A17" s="440"/>
      <c r="B17" s="441"/>
      <c r="C17" s="442"/>
      <c r="D17" s="444"/>
      <c r="E17" s="445"/>
      <c r="F17" s="445"/>
      <c r="G17" s="445"/>
      <c r="H17" s="445"/>
      <c r="I17" s="13" t="s">
        <v>122</v>
      </c>
      <c r="J17" s="3">
        <v>90</v>
      </c>
      <c r="K17" s="448"/>
      <c r="L17" s="448"/>
    </row>
    <row r="18" spans="1:12" ht="18.600000000000001" customHeight="1">
      <c r="A18" s="420"/>
      <c r="B18" s="421"/>
      <c r="C18" s="433"/>
      <c r="D18" s="446"/>
      <c r="E18" s="447"/>
      <c r="F18" s="447"/>
      <c r="G18" s="447"/>
      <c r="H18" s="447"/>
      <c r="I18" s="12" t="s">
        <v>121</v>
      </c>
      <c r="J18" s="3">
        <v>100</v>
      </c>
      <c r="K18" s="463" t="s">
        <v>122</v>
      </c>
      <c r="L18" s="463"/>
    </row>
    <row r="19" spans="1:12" ht="12" customHeight="1">
      <c r="A19" s="4" t="s">
        <v>47</v>
      </c>
      <c r="B19" s="4" t="s">
        <v>48</v>
      </c>
      <c r="C19" s="425" t="s">
        <v>49</v>
      </c>
      <c r="D19" s="426"/>
      <c r="E19" s="426"/>
      <c r="F19" s="426"/>
      <c r="G19" s="427"/>
      <c r="H19" s="425" t="s">
        <v>50</v>
      </c>
      <c r="I19" s="433"/>
      <c r="J19" s="420" t="s">
        <v>26</v>
      </c>
      <c r="K19" s="433"/>
      <c r="L19" s="5" t="s">
        <v>51</v>
      </c>
    </row>
    <row r="20" spans="1:12" ht="47.25" customHeight="1">
      <c r="A20" s="6">
        <v>1</v>
      </c>
      <c r="B20" s="7" t="s">
        <v>80</v>
      </c>
      <c r="C20" s="428" t="s">
        <v>872</v>
      </c>
      <c r="D20" s="429"/>
      <c r="E20" s="429"/>
      <c r="F20" s="429"/>
      <c r="G20" s="430"/>
      <c r="H20" s="428" t="s">
        <v>106</v>
      </c>
      <c r="I20" s="430"/>
      <c r="J20" s="453" t="s">
        <v>54</v>
      </c>
      <c r="K20" s="454"/>
      <c r="L20" s="149">
        <f>'IND 5 SEGUIMIENTO'!G14</f>
        <v>89.528571428571439</v>
      </c>
    </row>
    <row r="21" spans="1:12" ht="60.75" customHeight="1">
      <c r="A21" s="6">
        <v>2</v>
      </c>
      <c r="B21" s="7" t="s">
        <v>81</v>
      </c>
      <c r="C21" s="428" t="s">
        <v>873</v>
      </c>
      <c r="D21" s="429"/>
      <c r="E21" s="429"/>
      <c r="F21" s="429"/>
      <c r="G21" s="430"/>
      <c r="H21" s="428" t="s">
        <v>105</v>
      </c>
      <c r="I21" s="430"/>
      <c r="J21" s="453" t="s">
        <v>54</v>
      </c>
      <c r="K21" s="454"/>
      <c r="L21" s="149">
        <v>100</v>
      </c>
    </row>
    <row r="22" spans="1:12" ht="25.5" customHeight="1">
      <c r="A22" s="4" t="s">
        <v>47</v>
      </c>
      <c r="B22" s="425" t="s">
        <v>58</v>
      </c>
      <c r="C22" s="426"/>
      <c r="D22" s="426"/>
      <c r="E22" s="426"/>
      <c r="F22" s="426"/>
      <c r="G22" s="426"/>
      <c r="H22" s="426"/>
      <c r="I22" s="427"/>
      <c r="J22" s="425" t="s">
        <v>26</v>
      </c>
      <c r="K22" s="427"/>
      <c r="L22" s="9" t="s">
        <v>59</v>
      </c>
    </row>
    <row r="23" spans="1:12" ht="25.5" customHeight="1">
      <c r="A23" s="455">
        <v>1</v>
      </c>
      <c r="B23" s="418" t="s">
        <v>107</v>
      </c>
      <c r="C23" s="419"/>
      <c r="D23" s="419"/>
      <c r="E23" s="419"/>
      <c r="F23" s="419"/>
      <c r="G23" s="419"/>
      <c r="H23" s="419"/>
      <c r="I23" s="437"/>
      <c r="J23" s="409" t="s">
        <v>60</v>
      </c>
      <c r="K23" s="457"/>
      <c r="L23" s="452">
        <f>L20/L21</f>
        <v>0.89528571428571435</v>
      </c>
    </row>
    <row r="24" spans="1:12" ht="27.9" customHeight="1">
      <c r="A24" s="456"/>
      <c r="B24" s="420"/>
      <c r="C24" s="421"/>
      <c r="D24" s="421"/>
      <c r="E24" s="421"/>
      <c r="F24" s="421"/>
      <c r="G24" s="421"/>
      <c r="H24" s="421"/>
      <c r="I24" s="433"/>
      <c r="J24" s="415"/>
      <c r="K24" s="458"/>
      <c r="L24" s="452"/>
    </row>
    <row r="25" spans="1:12" ht="15.75" customHeight="1">
      <c r="A25" s="422" t="s">
        <v>61</v>
      </c>
      <c r="B25" s="423"/>
      <c r="C25" s="423"/>
      <c r="D25" s="423"/>
      <c r="E25" s="423"/>
      <c r="F25" s="423"/>
      <c r="G25" s="423"/>
      <c r="H25" s="423"/>
      <c r="I25" s="423"/>
      <c r="J25" s="423"/>
      <c r="K25" s="423"/>
      <c r="L25" s="431"/>
    </row>
    <row r="26" spans="1:12" ht="26.25" customHeight="1">
      <c r="A26" s="425" t="s">
        <v>62</v>
      </c>
      <c r="B26" s="426"/>
      <c r="C26" s="427"/>
      <c r="D26" s="428" t="s">
        <v>63</v>
      </c>
      <c r="E26" s="429"/>
      <c r="F26" s="429"/>
      <c r="G26" s="429"/>
      <c r="H26" s="430"/>
      <c r="I26" s="425" t="s">
        <v>64</v>
      </c>
      <c r="J26" s="427"/>
      <c r="K26" s="428" t="s">
        <v>65</v>
      </c>
      <c r="L26" s="430"/>
    </row>
    <row r="27" spans="1:12" ht="45.6" customHeight="1">
      <c r="A27" s="425" t="s">
        <v>66</v>
      </c>
      <c r="B27" s="426"/>
      <c r="C27" s="427"/>
      <c r="D27" s="428" t="s">
        <v>110</v>
      </c>
      <c r="E27" s="429"/>
      <c r="F27" s="429"/>
      <c r="G27" s="429"/>
      <c r="H27" s="429"/>
      <c r="I27" s="429"/>
      <c r="J27" s="429"/>
      <c r="K27" s="429"/>
      <c r="L27" s="430"/>
    </row>
    <row r="28" spans="1:12" ht="190.5" customHeight="1">
      <c r="A28" s="425" t="s">
        <v>67</v>
      </c>
      <c r="B28" s="426"/>
      <c r="C28" s="427"/>
      <c r="D28" s="459" t="str">
        <f>_xlfn.CONCAT('PES 2024'!C5," 
",'PES 2024'!E5,"
META ",'PES 2024'!F6)</f>
        <v xml:space="preserve">OE3: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  
E03: Generación de hábitos, creencias, comportamientos en los servidores públicos, que apoyados en la tecnología y las comunicaciones contribuirán a cumplir la misionalidad y a mejorar el funcionamiento de la entidad. 
META 5. Cumplir con el 100% del plan de acción de la vigencia para la formulación e implementación del Modelo de Aprendizaje Sectorial. </v>
      </c>
      <c r="E28" s="460"/>
      <c r="F28" s="460"/>
      <c r="G28" s="460"/>
      <c r="H28" s="460"/>
      <c r="I28" s="460"/>
      <c r="J28" s="460"/>
      <c r="K28" s="460"/>
      <c r="L28" s="461"/>
    </row>
    <row r="29" spans="1:12" ht="17.399999999999999" customHeight="1">
      <c r="A29" s="425" t="s">
        <v>68</v>
      </c>
      <c r="B29" s="426"/>
      <c r="C29" s="427"/>
      <c r="D29" s="428"/>
      <c r="E29" s="429"/>
      <c r="F29" s="429"/>
      <c r="G29" s="429"/>
      <c r="H29" s="429"/>
      <c r="I29" s="429"/>
      <c r="J29" s="429"/>
      <c r="K29" s="429"/>
      <c r="L29" s="430"/>
    </row>
  </sheetData>
  <mergeCells count="65">
    <mergeCell ref="A29:C29"/>
    <mergeCell ref="D29:L29"/>
    <mergeCell ref="A25:L25"/>
    <mergeCell ref="A26:C26"/>
    <mergeCell ref="D26:H26"/>
    <mergeCell ref="I26:J26"/>
    <mergeCell ref="K26:L26"/>
    <mergeCell ref="A27:C27"/>
    <mergeCell ref="D27:L27"/>
    <mergeCell ref="A23:A24"/>
    <mergeCell ref="B23:I24"/>
    <mergeCell ref="J23:K24"/>
    <mergeCell ref="A28:C28"/>
    <mergeCell ref="D28:L28"/>
    <mergeCell ref="L16:L17"/>
    <mergeCell ref="K18:L18"/>
    <mergeCell ref="L23:L24"/>
    <mergeCell ref="C20:G20"/>
    <mergeCell ref="H20:I20"/>
    <mergeCell ref="J20:K20"/>
    <mergeCell ref="C21:G21"/>
    <mergeCell ref="H21:I21"/>
    <mergeCell ref="J21:K21"/>
    <mergeCell ref="B22:I22"/>
    <mergeCell ref="J22:K22"/>
    <mergeCell ref="E11:L11"/>
    <mergeCell ref="C19:G19"/>
    <mergeCell ref="H19:I19"/>
    <mergeCell ref="J19:K19"/>
    <mergeCell ref="A13:L13"/>
    <mergeCell ref="A14:C14"/>
    <mergeCell ref="D14:H14"/>
    <mergeCell ref="I14:J14"/>
    <mergeCell ref="K14:L14"/>
    <mergeCell ref="A15:C15"/>
    <mergeCell ref="D15:H15"/>
    <mergeCell ref="I15:J15"/>
    <mergeCell ref="K15:L15"/>
    <mergeCell ref="A16:C18"/>
    <mergeCell ref="D16:H18"/>
    <mergeCell ref="K16:K17"/>
    <mergeCell ref="A12:C12"/>
    <mergeCell ref="D12:H12"/>
    <mergeCell ref="I12:J12"/>
    <mergeCell ref="K12:L12"/>
    <mergeCell ref="A7:C7"/>
    <mergeCell ref="D7:H7"/>
    <mergeCell ref="I7:J7"/>
    <mergeCell ref="K7:L7"/>
    <mergeCell ref="A8:C8"/>
    <mergeCell ref="D8:H8"/>
    <mergeCell ref="I8:J8"/>
    <mergeCell ref="K8:L8"/>
    <mergeCell ref="A9:L9"/>
    <mergeCell ref="A10:D10"/>
    <mergeCell ref="E10:L10"/>
    <mergeCell ref="A11:D11"/>
    <mergeCell ref="A1:E4"/>
    <mergeCell ref="F1:K2"/>
    <mergeCell ref="F3:K4"/>
    <mergeCell ref="A5:L5"/>
    <mergeCell ref="A6:C6"/>
    <mergeCell ref="D6:H6"/>
    <mergeCell ref="I6:J6"/>
    <mergeCell ref="K6:L6"/>
  </mergeCells>
  <conditionalFormatting sqref="K18:L18">
    <cfRule type="containsText" dxfId="12" priority="1" operator="containsText" text="Indicador en rango superior">
      <formula>NOT(ISERROR(SEARCH("Indicador en rango superior",K18)))</formula>
    </cfRule>
    <cfRule type="containsText" dxfId="11" priority="2" operator="containsText" text="Indicador en rango medio">
      <formula>NOT(ISERROR(SEARCH("Indicador en rango medio",K18)))</formula>
    </cfRule>
    <cfRule type="containsText" dxfId="10" priority="3" operator="containsText" text="Indicador en rango inferior">
      <formula>NOT(ISERROR(SEARCH("Indicador en rango inferior",K18)))</formula>
    </cfRule>
  </conditionalFormatting>
  <dataValidations count="5">
    <dataValidation type="list" allowBlank="1" showInputMessage="1" showErrorMessage="1" sqref="K14:L14" xr:uid="{FCCF62C1-7488-4267-A977-4479FDE91B8D}">
      <formula1>ListaPERIODOS</formula1>
    </dataValidation>
    <dataValidation type="list" allowBlank="1" showInputMessage="1" showErrorMessage="1" sqref="K7:L7" xr:uid="{1B31D494-A420-4C5B-90CA-B84FF624EFDE}">
      <formula1>IF($D$7="DESEMPEÑO",ListaDESEMPEÑO,IF($D$7="RESULTADO",ListaRESULTADO,""))</formula1>
    </dataValidation>
    <dataValidation type="list" allowBlank="1" showInputMessage="1" showErrorMessage="1" sqref="K12:L12" xr:uid="{749AD75A-84B0-4336-943E-B3EC355DE804}">
      <formula1>ListaMETODODERECOLECCIÓN</formula1>
    </dataValidation>
    <dataValidation type="list" allowBlank="1" showInputMessage="1" showErrorMessage="1" sqref="K8:L8" xr:uid="{3B0EC8E1-17FB-4CA6-8565-EE93947E42E5}">
      <formula1>ListaDEPENDENCIAS</formula1>
    </dataValidation>
    <dataValidation type="list" allowBlank="1" showInputMessage="1" showErrorMessage="1" sqref="J20:K21" xr:uid="{DF3B1EF5-3981-4E19-82F4-1470F55FC7F0}">
      <formula1>ListaTIPO</formula1>
    </dataValidation>
  </dataValidations>
  <pageMargins left="0.7" right="0.7" top="0.75" bottom="0.75" header="0.3" footer="0.3"/>
  <pageSetup paperSize="9"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C27AB-6386-4639-806A-0488648B76C0}">
  <sheetPr>
    <tabColor theme="3" tint="0.499984740745262"/>
  </sheetPr>
  <dimension ref="A1:P29"/>
  <sheetViews>
    <sheetView topLeftCell="A11" zoomScale="85" zoomScaleNormal="85" workbookViewId="0">
      <selection activeCell="R12" sqref="R12"/>
    </sheetView>
  </sheetViews>
  <sheetFormatPr baseColWidth="10" defaultColWidth="7.5546875" defaultRowHeight="13.8"/>
  <cols>
    <col min="1" max="1" width="2.88671875" style="2" customWidth="1"/>
    <col min="2" max="2" width="13.88671875" style="2" customWidth="1"/>
    <col min="3" max="3" width="5" style="2" customWidth="1"/>
    <col min="4" max="4" width="5.88671875" style="2" customWidth="1"/>
    <col min="5" max="5" width="5" style="2" customWidth="1"/>
    <col min="6" max="6" width="8.88671875" style="2" customWidth="1"/>
    <col min="7" max="7" width="1.88671875" style="2" customWidth="1"/>
    <col min="8" max="8" width="16" style="2" customWidth="1"/>
    <col min="9" max="9" width="10.88671875" style="2" customWidth="1"/>
    <col min="10" max="10" width="5.88671875" style="2" customWidth="1"/>
    <col min="11" max="11" width="16" style="2" customWidth="1"/>
    <col min="12" max="12" width="22" style="2" customWidth="1"/>
    <col min="13" max="16384" width="7.5546875" style="2"/>
  </cols>
  <sheetData>
    <row r="1" spans="1:16" ht="18.75" customHeight="1">
      <c r="A1" s="409"/>
      <c r="B1" s="410"/>
      <c r="C1" s="410"/>
      <c r="D1" s="410"/>
      <c r="E1" s="411"/>
      <c r="F1" s="418" t="s">
        <v>14</v>
      </c>
      <c r="G1" s="419"/>
      <c r="H1" s="419"/>
      <c r="I1" s="419"/>
      <c r="J1" s="419"/>
      <c r="K1" s="419"/>
      <c r="L1" s="1" t="s">
        <v>15</v>
      </c>
    </row>
    <row r="2" spans="1:16" ht="18.75" customHeight="1">
      <c r="A2" s="412"/>
      <c r="B2" s="413"/>
      <c r="C2" s="413"/>
      <c r="D2" s="413"/>
      <c r="E2" s="414"/>
      <c r="F2" s="420"/>
      <c r="G2" s="421"/>
      <c r="H2" s="421"/>
      <c r="I2" s="421"/>
      <c r="J2" s="421"/>
      <c r="K2" s="421"/>
      <c r="L2" s="1" t="s">
        <v>16</v>
      </c>
    </row>
    <row r="3" spans="1:16" ht="18.75" customHeight="1">
      <c r="A3" s="412"/>
      <c r="B3" s="413"/>
      <c r="C3" s="413"/>
      <c r="D3" s="413"/>
      <c r="E3" s="414"/>
      <c r="F3" s="418" t="s">
        <v>17</v>
      </c>
      <c r="G3" s="419"/>
      <c r="H3" s="419"/>
      <c r="I3" s="419"/>
      <c r="J3" s="419"/>
      <c r="K3" s="419"/>
      <c r="L3" s="1" t="s">
        <v>75</v>
      </c>
    </row>
    <row r="4" spans="1:16" ht="18.75" customHeight="1">
      <c r="A4" s="415"/>
      <c r="B4" s="416"/>
      <c r="C4" s="416"/>
      <c r="D4" s="416"/>
      <c r="E4" s="417"/>
      <c r="F4" s="420"/>
      <c r="G4" s="421"/>
      <c r="H4" s="421"/>
      <c r="I4" s="421"/>
      <c r="J4" s="421"/>
      <c r="K4" s="421"/>
      <c r="L4" s="1" t="s">
        <v>115</v>
      </c>
    </row>
    <row r="5" spans="1:16" ht="15.75" customHeight="1">
      <c r="A5" s="422" t="s">
        <v>19</v>
      </c>
      <c r="B5" s="423"/>
      <c r="C5" s="423"/>
      <c r="D5" s="423"/>
      <c r="E5" s="423"/>
      <c r="F5" s="423"/>
      <c r="G5" s="423"/>
      <c r="H5" s="423"/>
      <c r="I5" s="423"/>
      <c r="J5" s="423"/>
      <c r="K5" s="423"/>
      <c r="L5" s="424"/>
    </row>
    <row r="6" spans="1:16" ht="23.25" customHeight="1">
      <c r="A6" s="425" t="s">
        <v>20</v>
      </c>
      <c r="B6" s="426"/>
      <c r="C6" s="427"/>
      <c r="D6" s="428" t="s">
        <v>21</v>
      </c>
      <c r="E6" s="429"/>
      <c r="F6" s="429"/>
      <c r="G6" s="429"/>
      <c r="H6" s="430"/>
      <c r="I6" s="425" t="s">
        <v>22</v>
      </c>
      <c r="J6" s="427"/>
      <c r="K6" s="428" t="s">
        <v>23</v>
      </c>
      <c r="L6" s="430"/>
    </row>
    <row r="7" spans="1:16" ht="17.399999999999999" customHeight="1">
      <c r="A7" s="425" t="s">
        <v>24</v>
      </c>
      <c r="B7" s="426"/>
      <c r="C7" s="427"/>
      <c r="D7" s="428" t="s">
        <v>25</v>
      </c>
      <c r="E7" s="429"/>
      <c r="F7" s="429"/>
      <c r="G7" s="429"/>
      <c r="H7" s="430"/>
      <c r="I7" s="425" t="s">
        <v>26</v>
      </c>
      <c r="J7" s="427"/>
      <c r="K7" s="428" t="s">
        <v>27</v>
      </c>
      <c r="L7" s="430"/>
    </row>
    <row r="8" spans="1:16" ht="35.4" customHeight="1">
      <c r="A8" s="425" t="s">
        <v>28</v>
      </c>
      <c r="B8" s="426"/>
      <c r="C8" s="427"/>
      <c r="D8" s="428" t="s">
        <v>29</v>
      </c>
      <c r="E8" s="429"/>
      <c r="F8" s="429"/>
      <c r="G8" s="429"/>
      <c r="H8" s="430"/>
      <c r="I8" s="425" t="s">
        <v>30</v>
      </c>
      <c r="J8" s="427"/>
      <c r="K8" s="428" t="s">
        <v>31</v>
      </c>
      <c r="L8" s="430"/>
    </row>
    <row r="9" spans="1:16" ht="15.75" customHeight="1">
      <c r="A9" s="422" t="s">
        <v>32</v>
      </c>
      <c r="B9" s="423"/>
      <c r="C9" s="423"/>
      <c r="D9" s="423"/>
      <c r="E9" s="423"/>
      <c r="F9" s="423"/>
      <c r="G9" s="423"/>
      <c r="H9" s="423"/>
      <c r="I9" s="423"/>
      <c r="J9" s="423"/>
      <c r="K9" s="423"/>
      <c r="L9" s="431"/>
    </row>
    <row r="10" spans="1:16" ht="31.5" customHeight="1">
      <c r="A10" s="425" t="s">
        <v>33</v>
      </c>
      <c r="B10" s="426"/>
      <c r="C10" s="426"/>
      <c r="D10" s="427"/>
      <c r="E10" s="432" t="str">
        <f>'PES 2024'!I7</f>
        <v>Porcentaje de cumplimiento del índice de eficiencia presupuestal para la vigencia de las entidades del sector.</v>
      </c>
      <c r="F10" s="429"/>
      <c r="G10" s="429"/>
      <c r="H10" s="429"/>
      <c r="I10" s="429"/>
      <c r="J10" s="429"/>
      <c r="K10" s="429"/>
      <c r="L10" s="430"/>
    </row>
    <row r="11" spans="1:16" ht="43.5" customHeight="1">
      <c r="A11" s="425" t="s">
        <v>34</v>
      </c>
      <c r="B11" s="426"/>
      <c r="C11" s="426"/>
      <c r="D11" s="427"/>
      <c r="E11" s="428" t="s">
        <v>157</v>
      </c>
      <c r="F11" s="429"/>
      <c r="G11" s="429"/>
      <c r="H11" s="429"/>
      <c r="I11" s="429"/>
      <c r="J11" s="429"/>
      <c r="K11" s="429"/>
      <c r="L11" s="430"/>
    </row>
    <row r="12" spans="1:16" ht="43.5" customHeight="1">
      <c r="A12" s="425" t="s">
        <v>35</v>
      </c>
      <c r="B12" s="426"/>
      <c r="C12" s="427"/>
      <c r="D12" s="428" t="s">
        <v>534</v>
      </c>
      <c r="E12" s="429"/>
      <c r="F12" s="429"/>
      <c r="G12" s="429"/>
      <c r="H12" s="430"/>
      <c r="I12" s="425" t="s">
        <v>36</v>
      </c>
      <c r="J12" s="427"/>
      <c r="K12" s="428" t="s">
        <v>37</v>
      </c>
      <c r="L12" s="430"/>
    </row>
    <row r="13" spans="1:16" ht="15.75" customHeight="1">
      <c r="A13" s="422" t="s">
        <v>38</v>
      </c>
      <c r="B13" s="423"/>
      <c r="C13" s="423"/>
      <c r="D13" s="423"/>
      <c r="E13" s="423"/>
      <c r="F13" s="423"/>
      <c r="G13" s="423"/>
      <c r="H13" s="423"/>
      <c r="I13" s="423"/>
      <c r="J13" s="423"/>
      <c r="K13" s="423"/>
      <c r="L13" s="431"/>
    </row>
    <row r="14" spans="1:16" ht="25.5" customHeight="1">
      <c r="A14" s="425" t="s">
        <v>39</v>
      </c>
      <c r="B14" s="426"/>
      <c r="C14" s="427"/>
      <c r="D14" s="428" t="s">
        <v>40</v>
      </c>
      <c r="E14" s="429"/>
      <c r="F14" s="429"/>
      <c r="G14" s="429"/>
      <c r="H14" s="430"/>
      <c r="I14" s="425" t="s">
        <v>41</v>
      </c>
      <c r="J14" s="427"/>
      <c r="K14" s="428" t="s">
        <v>91</v>
      </c>
      <c r="L14" s="430"/>
      <c r="P14" s="2" t="str">
        <f>IF(AND(K16&gt;=J16,K16&lt;J17),"Indicador en rango inferior","")</f>
        <v/>
      </c>
    </row>
    <row r="15" spans="1:16" ht="25.35" customHeight="1">
      <c r="A15" s="425" t="s">
        <v>42</v>
      </c>
      <c r="B15" s="426"/>
      <c r="C15" s="427"/>
      <c r="D15" s="434">
        <v>0.95</v>
      </c>
      <c r="E15" s="435"/>
      <c r="F15" s="435"/>
      <c r="G15" s="435"/>
      <c r="H15" s="436"/>
      <c r="I15" s="418" t="s">
        <v>43</v>
      </c>
      <c r="J15" s="437"/>
      <c r="K15" s="438" t="s">
        <v>44</v>
      </c>
      <c r="L15" s="439"/>
    </row>
    <row r="16" spans="1:16" ht="18" customHeight="1">
      <c r="A16" s="418" t="s">
        <v>45</v>
      </c>
      <c r="B16" s="419"/>
      <c r="C16" s="437"/>
      <c r="D16" s="438" t="s">
        <v>93</v>
      </c>
      <c r="E16" s="443"/>
      <c r="F16" s="443"/>
      <c r="G16" s="443"/>
      <c r="H16" s="443"/>
      <c r="I16" s="14" t="s">
        <v>123</v>
      </c>
      <c r="J16" s="3">
        <v>60</v>
      </c>
      <c r="K16" s="448" t="s">
        <v>46</v>
      </c>
      <c r="L16" s="465">
        <v>0.97765421173245326</v>
      </c>
    </row>
    <row r="17" spans="1:12" ht="15.9" customHeight="1">
      <c r="A17" s="440"/>
      <c r="B17" s="441"/>
      <c r="C17" s="442"/>
      <c r="D17" s="444"/>
      <c r="E17" s="445"/>
      <c r="F17" s="445"/>
      <c r="G17" s="445"/>
      <c r="H17" s="445"/>
      <c r="I17" s="13" t="s">
        <v>122</v>
      </c>
      <c r="J17" s="3">
        <v>90</v>
      </c>
      <c r="K17" s="448"/>
      <c r="L17" s="465"/>
    </row>
    <row r="18" spans="1:12" ht="18.600000000000001" customHeight="1">
      <c r="A18" s="420"/>
      <c r="B18" s="421"/>
      <c r="C18" s="433"/>
      <c r="D18" s="446"/>
      <c r="E18" s="447"/>
      <c r="F18" s="447"/>
      <c r="G18" s="447"/>
      <c r="H18" s="447"/>
      <c r="I18" s="12" t="s">
        <v>121</v>
      </c>
      <c r="J18" s="3">
        <v>100</v>
      </c>
      <c r="K18" s="451" t="s">
        <v>121</v>
      </c>
      <c r="L18" s="451"/>
    </row>
    <row r="19" spans="1:12" ht="12" customHeight="1">
      <c r="A19" s="4" t="s">
        <v>47</v>
      </c>
      <c r="B19" s="4" t="s">
        <v>48</v>
      </c>
      <c r="C19" s="425" t="s">
        <v>49</v>
      </c>
      <c r="D19" s="426"/>
      <c r="E19" s="426"/>
      <c r="F19" s="426"/>
      <c r="G19" s="427"/>
      <c r="H19" s="425" t="s">
        <v>50</v>
      </c>
      <c r="I19" s="433"/>
      <c r="J19" s="420" t="s">
        <v>26</v>
      </c>
      <c r="K19" s="433"/>
      <c r="L19" s="9" t="s">
        <v>51</v>
      </c>
    </row>
    <row r="20" spans="1:12" ht="47.25" customHeight="1">
      <c r="A20" s="6">
        <v>1</v>
      </c>
      <c r="B20" s="7" t="s">
        <v>82</v>
      </c>
      <c r="C20" s="428" t="s">
        <v>83</v>
      </c>
      <c r="D20" s="429"/>
      <c r="E20" s="429"/>
      <c r="F20" s="429"/>
      <c r="G20" s="430"/>
      <c r="H20" s="428" t="s">
        <v>111</v>
      </c>
      <c r="I20" s="430"/>
      <c r="J20" s="453" t="s">
        <v>54</v>
      </c>
      <c r="K20" s="464"/>
      <c r="L20" s="11">
        <f>'IND 6 SEGUIMIENTO'!D12</f>
        <v>861438</v>
      </c>
    </row>
    <row r="21" spans="1:12" ht="60.75" customHeight="1">
      <c r="A21" s="6">
        <v>2</v>
      </c>
      <c r="B21" s="7" t="s">
        <v>84</v>
      </c>
      <c r="C21" s="428" t="s">
        <v>85</v>
      </c>
      <c r="D21" s="429"/>
      <c r="E21" s="429"/>
      <c r="F21" s="429"/>
      <c r="G21" s="430"/>
      <c r="H21" s="428" t="s">
        <v>112</v>
      </c>
      <c r="I21" s="430"/>
      <c r="J21" s="453" t="s">
        <v>54</v>
      </c>
      <c r="K21" s="464"/>
      <c r="L21" s="11">
        <f>'IND 6 SEGUIMIENTO'!C12</f>
        <v>891147</v>
      </c>
    </row>
    <row r="22" spans="1:12" ht="25.5" customHeight="1">
      <c r="A22" s="4" t="s">
        <v>47</v>
      </c>
      <c r="B22" s="425" t="s">
        <v>58</v>
      </c>
      <c r="C22" s="426"/>
      <c r="D22" s="426"/>
      <c r="E22" s="426"/>
      <c r="F22" s="426"/>
      <c r="G22" s="426"/>
      <c r="H22" s="426"/>
      <c r="I22" s="427"/>
      <c r="J22" s="425" t="s">
        <v>26</v>
      </c>
      <c r="K22" s="427"/>
      <c r="L22" s="4" t="s">
        <v>59</v>
      </c>
    </row>
    <row r="23" spans="1:12" ht="25.5" customHeight="1">
      <c r="A23" s="455">
        <v>1</v>
      </c>
      <c r="B23" s="418" t="s">
        <v>108</v>
      </c>
      <c r="C23" s="419"/>
      <c r="D23" s="419"/>
      <c r="E23" s="419"/>
      <c r="F23" s="419"/>
      <c r="G23" s="419"/>
      <c r="H23" s="419"/>
      <c r="I23" s="437"/>
      <c r="J23" s="409" t="s">
        <v>60</v>
      </c>
      <c r="K23" s="457"/>
      <c r="L23" s="452">
        <f>L20/L21</f>
        <v>0.96666206585445502</v>
      </c>
    </row>
    <row r="24" spans="1:12" ht="27.9" customHeight="1">
      <c r="A24" s="456"/>
      <c r="B24" s="420"/>
      <c r="C24" s="421"/>
      <c r="D24" s="421"/>
      <c r="E24" s="421"/>
      <c r="F24" s="421"/>
      <c r="G24" s="421"/>
      <c r="H24" s="421"/>
      <c r="I24" s="433"/>
      <c r="J24" s="415"/>
      <c r="K24" s="458"/>
      <c r="L24" s="452"/>
    </row>
    <row r="25" spans="1:12" ht="15.75" customHeight="1">
      <c r="A25" s="422" t="s">
        <v>61</v>
      </c>
      <c r="B25" s="423"/>
      <c r="C25" s="423"/>
      <c r="D25" s="423"/>
      <c r="E25" s="423"/>
      <c r="F25" s="423"/>
      <c r="G25" s="423"/>
      <c r="H25" s="423"/>
      <c r="I25" s="423"/>
      <c r="J25" s="423"/>
      <c r="K25" s="423"/>
      <c r="L25" s="431"/>
    </row>
    <row r="26" spans="1:12" ht="26.25" customHeight="1">
      <c r="A26" s="425" t="s">
        <v>62</v>
      </c>
      <c r="B26" s="426"/>
      <c r="C26" s="427"/>
      <c r="D26" s="428" t="s">
        <v>63</v>
      </c>
      <c r="E26" s="429"/>
      <c r="F26" s="429"/>
      <c r="G26" s="429"/>
      <c r="H26" s="430"/>
      <c r="I26" s="425" t="s">
        <v>64</v>
      </c>
      <c r="J26" s="427"/>
      <c r="K26" s="428" t="s">
        <v>65</v>
      </c>
      <c r="L26" s="430"/>
    </row>
    <row r="27" spans="1:12" ht="44.25" customHeight="1">
      <c r="A27" s="425" t="s">
        <v>66</v>
      </c>
      <c r="B27" s="426"/>
      <c r="C27" s="427"/>
      <c r="D27" s="428" t="s">
        <v>113</v>
      </c>
      <c r="E27" s="429"/>
      <c r="F27" s="429"/>
      <c r="G27" s="429"/>
      <c r="H27" s="429"/>
      <c r="I27" s="429"/>
      <c r="J27" s="429"/>
      <c r="K27" s="429"/>
      <c r="L27" s="430"/>
    </row>
    <row r="28" spans="1:12" ht="190.5" customHeight="1">
      <c r="A28" s="425" t="s">
        <v>67</v>
      </c>
      <c r="B28" s="426"/>
      <c r="C28" s="427"/>
      <c r="D28" s="459" t="str">
        <f>_xlfn.CONCAT('PES 2024'!C7," 
",'PES 2024'!E7,"
META ",'PES 2024'!F7)</f>
        <v xml:space="preserve">OE4: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 
E04:  Gestionar, optimizar y disponer hasta el máximo de los recursos físicos, tecnológicos, jurídicos, financieros y humanos de las entidades, que brinden soluciones eficaces y eficientes a las necesidades y expectativas de la ciudadanía, generando mayores oportunidades y condiciones para la garantía de los derechos culturales, recreativos y deportivos. 
META 6. Cumplir por lo menos el 95% del índice de eficiencia presupuestal para la vigencia. </v>
      </c>
      <c r="E28" s="460"/>
      <c r="F28" s="460"/>
      <c r="G28" s="460"/>
      <c r="H28" s="460"/>
      <c r="I28" s="460"/>
      <c r="J28" s="460"/>
      <c r="K28" s="460"/>
      <c r="L28" s="461"/>
    </row>
    <row r="29" spans="1:12" ht="17.399999999999999" customHeight="1">
      <c r="A29" s="425" t="s">
        <v>68</v>
      </c>
      <c r="B29" s="426"/>
      <c r="C29" s="427"/>
      <c r="D29" s="428" t="s">
        <v>86</v>
      </c>
      <c r="E29" s="429"/>
      <c r="F29" s="429"/>
      <c r="G29" s="429"/>
      <c r="H29" s="429"/>
      <c r="I29" s="429"/>
      <c r="J29" s="429"/>
      <c r="K29" s="429"/>
      <c r="L29" s="430"/>
    </row>
  </sheetData>
  <mergeCells count="65">
    <mergeCell ref="A29:C29"/>
    <mergeCell ref="D29:L29"/>
    <mergeCell ref="A25:L25"/>
    <mergeCell ref="A26:C26"/>
    <mergeCell ref="D26:H26"/>
    <mergeCell ref="I26:J26"/>
    <mergeCell ref="K26:L26"/>
    <mergeCell ref="A27:C27"/>
    <mergeCell ref="D27:L27"/>
    <mergeCell ref="A23:A24"/>
    <mergeCell ref="B23:I24"/>
    <mergeCell ref="J23:K24"/>
    <mergeCell ref="A28:C28"/>
    <mergeCell ref="D28:L28"/>
    <mergeCell ref="L16:L17"/>
    <mergeCell ref="K18:L18"/>
    <mergeCell ref="L23:L24"/>
    <mergeCell ref="C20:G20"/>
    <mergeCell ref="H20:I20"/>
    <mergeCell ref="J20:K20"/>
    <mergeCell ref="C21:G21"/>
    <mergeCell ref="H21:I21"/>
    <mergeCell ref="J21:K21"/>
    <mergeCell ref="B22:I22"/>
    <mergeCell ref="J22:K22"/>
    <mergeCell ref="E11:L11"/>
    <mergeCell ref="C19:G19"/>
    <mergeCell ref="H19:I19"/>
    <mergeCell ref="J19:K19"/>
    <mergeCell ref="A13:L13"/>
    <mergeCell ref="A14:C14"/>
    <mergeCell ref="D14:H14"/>
    <mergeCell ref="I14:J14"/>
    <mergeCell ref="K14:L14"/>
    <mergeCell ref="A15:C15"/>
    <mergeCell ref="D15:H15"/>
    <mergeCell ref="I15:J15"/>
    <mergeCell ref="K15:L15"/>
    <mergeCell ref="A16:C18"/>
    <mergeCell ref="D16:H18"/>
    <mergeCell ref="K16:K17"/>
    <mergeCell ref="A12:C12"/>
    <mergeCell ref="D12:H12"/>
    <mergeCell ref="I12:J12"/>
    <mergeCell ref="K12:L12"/>
    <mergeCell ref="A7:C7"/>
    <mergeCell ref="D7:H7"/>
    <mergeCell ref="I7:J7"/>
    <mergeCell ref="K7:L7"/>
    <mergeCell ref="A8:C8"/>
    <mergeCell ref="D8:H8"/>
    <mergeCell ref="I8:J8"/>
    <mergeCell ref="K8:L8"/>
    <mergeCell ref="A9:L9"/>
    <mergeCell ref="A10:D10"/>
    <mergeCell ref="E10:L10"/>
    <mergeCell ref="A11:D11"/>
    <mergeCell ref="A1:E4"/>
    <mergeCell ref="F1:K2"/>
    <mergeCell ref="F3:K4"/>
    <mergeCell ref="A5:L5"/>
    <mergeCell ref="A6:C6"/>
    <mergeCell ref="D6:H6"/>
    <mergeCell ref="I6:J6"/>
    <mergeCell ref="K6:L6"/>
  </mergeCells>
  <conditionalFormatting sqref="K18:L18">
    <cfRule type="containsText" dxfId="9" priority="1" operator="containsText" text="Indicador en rango superior">
      <formula>NOT(ISERROR(SEARCH("Indicador en rango superior",K18)))</formula>
    </cfRule>
    <cfRule type="containsText" dxfId="8" priority="2" operator="containsText" text="Indicador en rango medio">
      <formula>NOT(ISERROR(SEARCH("Indicador en rango medio",K18)))</formula>
    </cfRule>
    <cfRule type="containsText" dxfId="7" priority="3" operator="containsText" text="Indicador en rango inferior">
      <formula>NOT(ISERROR(SEARCH("Indicador en rango inferior",K18)))</formula>
    </cfRule>
  </conditionalFormatting>
  <dataValidations disablePrompts="1" count="5">
    <dataValidation type="list" allowBlank="1" showInputMessage="1" showErrorMessage="1" sqref="K14:L14" xr:uid="{5393D1D7-7282-4BB0-AE0B-1F1FD4C9E4E5}">
      <formula1>ListaPERIODOS</formula1>
    </dataValidation>
    <dataValidation type="list" allowBlank="1" showInputMessage="1" showErrorMessage="1" sqref="K7:L7" xr:uid="{B7249C52-5B0B-4B9E-9007-CA9176B62783}">
      <formula1>IF($D$7="DESEMPEÑO",ListaDESEMPEÑO,IF($D$7="RESULTADO",ListaRESULTADO,""))</formula1>
    </dataValidation>
    <dataValidation type="list" allowBlank="1" showInputMessage="1" showErrorMessage="1" sqref="K12:L12" xr:uid="{7ABA8C71-B59C-4EFC-8AD7-69B8E5E163E0}">
      <formula1>ListaMETODODERECOLECCIÓN</formula1>
    </dataValidation>
    <dataValidation type="list" allowBlank="1" showInputMessage="1" showErrorMessage="1" sqref="K8:L8" xr:uid="{A0DFEAEE-8F01-4CCE-AC4B-A32E8D0EABA1}">
      <formula1>ListaDEPENDENCIAS</formula1>
    </dataValidation>
    <dataValidation type="list" allowBlank="1" showInputMessage="1" showErrorMessage="1" sqref="J20:K21" xr:uid="{246B0944-E0EF-4F65-BF00-2DF13532E021}">
      <formula1>ListaTIPO</formula1>
    </dataValidation>
  </dataValidations>
  <pageMargins left="0.7" right="0.7" top="0.75" bottom="0.75" header="0.3" footer="0.3"/>
  <pageSetup paperSize="9"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20FC-F328-4A10-B927-3A777570D740}">
  <sheetPr>
    <tabColor theme="3" tint="0.499984740745262"/>
  </sheetPr>
  <dimension ref="A1:V29"/>
  <sheetViews>
    <sheetView topLeftCell="A3" zoomScale="85" zoomScaleNormal="85" workbookViewId="0">
      <selection sqref="A1:E4"/>
    </sheetView>
  </sheetViews>
  <sheetFormatPr baseColWidth="10" defaultColWidth="7.5546875" defaultRowHeight="13.8"/>
  <cols>
    <col min="1" max="1" width="2.88671875" style="2" customWidth="1"/>
    <col min="2" max="2" width="13.88671875" style="2" customWidth="1"/>
    <col min="3" max="3" width="5" style="2" customWidth="1"/>
    <col min="4" max="4" width="5.88671875" style="2" customWidth="1"/>
    <col min="5" max="5" width="5" style="2" customWidth="1"/>
    <col min="6" max="6" width="8.88671875" style="2" customWidth="1"/>
    <col min="7" max="7" width="1.88671875" style="2" customWidth="1"/>
    <col min="8" max="8" width="16" style="2" customWidth="1"/>
    <col min="9" max="9" width="15.5546875" style="2" customWidth="1"/>
    <col min="10" max="10" width="5.88671875" style="2" customWidth="1"/>
    <col min="11" max="11" width="16" style="2" customWidth="1"/>
    <col min="12" max="12" width="22" style="2" customWidth="1"/>
    <col min="13" max="19" width="7.5546875" style="2"/>
    <col min="20" max="20" width="15.88671875" style="2" bestFit="1" customWidth="1"/>
    <col min="21" max="21" width="15.44140625" style="2" bestFit="1" customWidth="1"/>
    <col min="22" max="22" width="13.6640625" style="2" bestFit="1" customWidth="1"/>
    <col min="23" max="16384" width="7.5546875" style="2"/>
  </cols>
  <sheetData>
    <row r="1" spans="1:16" ht="18.75" customHeight="1">
      <c r="A1" s="409"/>
      <c r="B1" s="410"/>
      <c r="C1" s="410"/>
      <c r="D1" s="410"/>
      <c r="E1" s="411"/>
      <c r="F1" s="418" t="s">
        <v>14</v>
      </c>
      <c r="G1" s="419"/>
      <c r="H1" s="419"/>
      <c r="I1" s="419"/>
      <c r="J1" s="419"/>
      <c r="K1" s="419"/>
      <c r="L1" s="1" t="s">
        <v>15</v>
      </c>
    </row>
    <row r="2" spans="1:16" ht="18.75" customHeight="1">
      <c r="A2" s="412"/>
      <c r="B2" s="413"/>
      <c r="C2" s="413"/>
      <c r="D2" s="413"/>
      <c r="E2" s="414"/>
      <c r="F2" s="420"/>
      <c r="G2" s="421"/>
      <c r="H2" s="421"/>
      <c r="I2" s="421"/>
      <c r="J2" s="421"/>
      <c r="K2" s="421"/>
      <c r="L2" s="1" t="s">
        <v>16</v>
      </c>
    </row>
    <row r="3" spans="1:16" ht="18.75" customHeight="1">
      <c r="A3" s="412"/>
      <c r="B3" s="413"/>
      <c r="C3" s="413"/>
      <c r="D3" s="413"/>
      <c r="E3" s="414"/>
      <c r="F3" s="418" t="s">
        <v>17</v>
      </c>
      <c r="G3" s="419"/>
      <c r="H3" s="419"/>
      <c r="I3" s="419"/>
      <c r="J3" s="419"/>
      <c r="K3" s="419"/>
      <c r="L3" s="1" t="s">
        <v>75</v>
      </c>
    </row>
    <row r="4" spans="1:16" ht="18.75" customHeight="1">
      <c r="A4" s="415"/>
      <c r="B4" s="416"/>
      <c r="C4" s="416"/>
      <c r="D4" s="416"/>
      <c r="E4" s="417"/>
      <c r="F4" s="420"/>
      <c r="G4" s="421"/>
      <c r="H4" s="421"/>
      <c r="I4" s="421"/>
      <c r="J4" s="421"/>
      <c r="K4" s="421"/>
      <c r="L4" s="1" t="s">
        <v>115</v>
      </c>
    </row>
    <row r="5" spans="1:16" ht="15.75" customHeight="1">
      <c r="A5" s="422" t="s">
        <v>19</v>
      </c>
      <c r="B5" s="423"/>
      <c r="C5" s="423"/>
      <c r="D5" s="423"/>
      <c r="E5" s="423"/>
      <c r="F5" s="423"/>
      <c r="G5" s="423"/>
      <c r="H5" s="423"/>
      <c r="I5" s="423"/>
      <c r="J5" s="423"/>
      <c r="K5" s="423"/>
      <c r="L5" s="424"/>
    </row>
    <row r="6" spans="1:16" ht="23.25" customHeight="1">
      <c r="A6" s="425" t="s">
        <v>20</v>
      </c>
      <c r="B6" s="426"/>
      <c r="C6" s="427"/>
      <c r="D6" s="428" t="s">
        <v>21</v>
      </c>
      <c r="E6" s="429"/>
      <c r="F6" s="429"/>
      <c r="G6" s="429"/>
      <c r="H6" s="430"/>
      <c r="I6" s="425" t="s">
        <v>22</v>
      </c>
      <c r="J6" s="427"/>
      <c r="K6" s="428" t="s">
        <v>23</v>
      </c>
      <c r="L6" s="430"/>
    </row>
    <row r="7" spans="1:16" ht="17.399999999999999" customHeight="1">
      <c r="A7" s="425" t="s">
        <v>24</v>
      </c>
      <c r="B7" s="426"/>
      <c r="C7" s="427"/>
      <c r="D7" s="428" t="s">
        <v>25</v>
      </c>
      <c r="E7" s="429"/>
      <c r="F7" s="429"/>
      <c r="G7" s="429"/>
      <c r="H7" s="430"/>
      <c r="I7" s="425" t="s">
        <v>26</v>
      </c>
      <c r="J7" s="427"/>
      <c r="K7" s="428" t="s">
        <v>119</v>
      </c>
      <c r="L7" s="430"/>
    </row>
    <row r="8" spans="1:16" ht="35.4" customHeight="1">
      <c r="A8" s="425" t="s">
        <v>28</v>
      </c>
      <c r="B8" s="426"/>
      <c r="C8" s="427"/>
      <c r="D8" s="428" t="s">
        <v>29</v>
      </c>
      <c r="E8" s="429"/>
      <c r="F8" s="429"/>
      <c r="G8" s="429"/>
      <c r="H8" s="430"/>
      <c r="I8" s="425" t="s">
        <v>30</v>
      </c>
      <c r="J8" s="427"/>
      <c r="K8" s="428" t="s">
        <v>31</v>
      </c>
      <c r="L8" s="430"/>
    </row>
    <row r="9" spans="1:16" ht="15.75" customHeight="1">
      <c r="A9" s="422" t="s">
        <v>32</v>
      </c>
      <c r="B9" s="423"/>
      <c r="C9" s="423"/>
      <c r="D9" s="423"/>
      <c r="E9" s="423"/>
      <c r="F9" s="423"/>
      <c r="G9" s="423"/>
      <c r="H9" s="423"/>
      <c r="I9" s="423"/>
      <c r="J9" s="423"/>
      <c r="K9" s="423"/>
      <c r="L9" s="431"/>
    </row>
    <row r="10" spans="1:16" ht="31.5" customHeight="1">
      <c r="A10" s="425" t="s">
        <v>33</v>
      </c>
      <c r="B10" s="426"/>
      <c r="C10" s="426"/>
      <c r="D10" s="427"/>
      <c r="E10" s="432" t="str">
        <f>'PES 2024'!I8</f>
        <v>Porcentaje de cumplimiento de gestionar minimo el 10% adicional del presupuesto asignado al inicio de la vigencia presupuestal.</v>
      </c>
      <c r="F10" s="429"/>
      <c r="G10" s="429"/>
      <c r="H10" s="429"/>
      <c r="I10" s="429"/>
      <c r="J10" s="429"/>
      <c r="K10" s="429"/>
      <c r="L10" s="430"/>
    </row>
    <row r="11" spans="1:16" ht="43.5" customHeight="1">
      <c r="A11" s="425" t="s">
        <v>34</v>
      </c>
      <c r="B11" s="426"/>
      <c r="C11" s="426"/>
      <c r="D11" s="427"/>
      <c r="E11" s="428" t="s">
        <v>158</v>
      </c>
      <c r="F11" s="429"/>
      <c r="G11" s="429"/>
      <c r="H11" s="429"/>
      <c r="I11" s="429"/>
      <c r="J11" s="429"/>
      <c r="K11" s="429"/>
      <c r="L11" s="430"/>
    </row>
    <row r="12" spans="1:16" ht="43.5" customHeight="1">
      <c r="A12" s="425" t="s">
        <v>35</v>
      </c>
      <c r="B12" s="426"/>
      <c r="C12" s="427"/>
      <c r="D12" s="428" t="s">
        <v>535</v>
      </c>
      <c r="E12" s="429"/>
      <c r="F12" s="429"/>
      <c r="G12" s="429"/>
      <c r="H12" s="430"/>
      <c r="I12" s="425" t="s">
        <v>36</v>
      </c>
      <c r="J12" s="427"/>
      <c r="K12" s="428" t="s">
        <v>37</v>
      </c>
      <c r="L12" s="430"/>
    </row>
    <row r="13" spans="1:16" ht="15.75" customHeight="1">
      <c r="A13" s="422" t="s">
        <v>38</v>
      </c>
      <c r="B13" s="423"/>
      <c r="C13" s="423"/>
      <c r="D13" s="423"/>
      <c r="E13" s="423"/>
      <c r="F13" s="423"/>
      <c r="G13" s="423"/>
      <c r="H13" s="423"/>
      <c r="I13" s="423"/>
      <c r="J13" s="423"/>
      <c r="K13" s="423"/>
      <c r="L13" s="431"/>
    </row>
    <row r="14" spans="1:16" ht="25.5" customHeight="1">
      <c r="A14" s="425" t="s">
        <v>39</v>
      </c>
      <c r="B14" s="426"/>
      <c r="C14" s="427"/>
      <c r="D14" s="428" t="s">
        <v>40</v>
      </c>
      <c r="E14" s="429"/>
      <c r="F14" s="429"/>
      <c r="G14" s="429"/>
      <c r="H14" s="430"/>
      <c r="I14" s="425" t="s">
        <v>41</v>
      </c>
      <c r="J14" s="427"/>
      <c r="K14" s="428" t="s">
        <v>91</v>
      </c>
      <c r="L14" s="430"/>
      <c r="P14" s="2" t="str">
        <f>IF(AND(K16&gt;=J16,K16&lt;J17),"Indicador en rango inferior","")</f>
        <v/>
      </c>
    </row>
    <row r="15" spans="1:16" ht="25.35" customHeight="1">
      <c r="A15" s="425" t="s">
        <v>42</v>
      </c>
      <c r="B15" s="426"/>
      <c r="C15" s="427"/>
      <c r="D15" s="434">
        <v>0.1</v>
      </c>
      <c r="E15" s="435"/>
      <c r="F15" s="435"/>
      <c r="G15" s="435"/>
      <c r="H15" s="436"/>
      <c r="I15" s="418" t="s">
        <v>43</v>
      </c>
      <c r="J15" s="437"/>
      <c r="K15" s="438" t="s">
        <v>44</v>
      </c>
      <c r="L15" s="439"/>
    </row>
    <row r="16" spans="1:16" ht="18" customHeight="1">
      <c r="A16" s="418" t="s">
        <v>45</v>
      </c>
      <c r="B16" s="419"/>
      <c r="C16" s="437"/>
      <c r="D16" s="438" t="s">
        <v>93</v>
      </c>
      <c r="E16" s="443"/>
      <c r="F16" s="443"/>
      <c r="G16" s="443"/>
      <c r="H16" s="443"/>
      <c r="I16" s="14" t="s">
        <v>123</v>
      </c>
      <c r="J16" s="3">
        <v>3</v>
      </c>
      <c r="K16" s="448" t="s">
        <v>46</v>
      </c>
      <c r="L16" s="465">
        <f>L23</f>
        <v>5.4187393277386231E-5</v>
      </c>
    </row>
    <row r="17" spans="1:22" ht="15.9" customHeight="1">
      <c r="A17" s="440"/>
      <c r="B17" s="441"/>
      <c r="C17" s="442"/>
      <c r="D17" s="444"/>
      <c r="E17" s="445"/>
      <c r="F17" s="445"/>
      <c r="G17" s="445"/>
      <c r="H17" s="445"/>
      <c r="I17" s="13" t="s">
        <v>122</v>
      </c>
      <c r="J17" s="3">
        <v>7</v>
      </c>
      <c r="K17" s="448"/>
      <c r="L17" s="465"/>
    </row>
    <row r="18" spans="1:22" ht="18.600000000000001" customHeight="1">
      <c r="A18" s="420"/>
      <c r="B18" s="421"/>
      <c r="C18" s="433"/>
      <c r="D18" s="446"/>
      <c r="E18" s="447"/>
      <c r="F18" s="447"/>
      <c r="G18" s="447"/>
      <c r="H18" s="447"/>
      <c r="I18" s="12" t="s">
        <v>121</v>
      </c>
      <c r="J18" s="3">
        <v>10</v>
      </c>
      <c r="K18" s="466" t="s">
        <v>123</v>
      </c>
      <c r="L18" s="466"/>
    </row>
    <row r="19" spans="1:22" ht="12" customHeight="1">
      <c r="A19" s="4" t="s">
        <v>47</v>
      </c>
      <c r="B19" s="4" t="s">
        <v>48</v>
      </c>
      <c r="C19" s="425" t="s">
        <v>49</v>
      </c>
      <c r="D19" s="426"/>
      <c r="E19" s="426"/>
      <c r="F19" s="426"/>
      <c r="G19" s="427"/>
      <c r="H19" s="425" t="s">
        <v>50</v>
      </c>
      <c r="I19" s="433"/>
      <c r="J19" s="420" t="s">
        <v>26</v>
      </c>
      <c r="K19" s="433"/>
      <c r="L19" s="9" t="s">
        <v>51</v>
      </c>
    </row>
    <row r="20" spans="1:22" ht="47.25" customHeight="1">
      <c r="A20" s="6">
        <v>1</v>
      </c>
      <c r="B20" s="7" t="s">
        <v>87</v>
      </c>
      <c r="C20" s="428" t="s">
        <v>88</v>
      </c>
      <c r="D20" s="429"/>
      <c r="E20" s="429"/>
      <c r="F20" s="429"/>
      <c r="G20" s="430"/>
      <c r="H20" s="428" t="s">
        <v>129</v>
      </c>
      <c r="I20" s="430"/>
      <c r="J20" s="453" t="s">
        <v>54</v>
      </c>
      <c r="K20" s="464"/>
      <c r="L20" s="16">
        <f>'IND 7 SEGUIMIENTO'!D12</f>
        <v>59885009</v>
      </c>
    </row>
    <row r="21" spans="1:22" ht="60.75" customHeight="1">
      <c r="A21" s="6">
        <v>2</v>
      </c>
      <c r="B21" s="7" t="s">
        <v>89</v>
      </c>
      <c r="C21" s="428" t="s">
        <v>90</v>
      </c>
      <c r="D21" s="429"/>
      <c r="E21" s="429"/>
      <c r="F21" s="429"/>
      <c r="G21" s="430"/>
      <c r="H21" s="428" t="s">
        <v>128</v>
      </c>
      <c r="I21" s="430"/>
      <c r="J21" s="453" t="s">
        <v>54</v>
      </c>
      <c r="K21" s="464"/>
      <c r="L21" s="16">
        <f>'IND 7 SEGUIMIENTO'!C12</f>
        <v>1105146518000</v>
      </c>
      <c r="T21" s="18"/>
      <c r="U21" s="18"/>
      <c r="V21" s="18"/>
    </row>
    <row r="22" spans="1:22" ht="25.5" customHeight="1">
      <c r="A22" s="4" t="s">
        <v>47</v>
      </c>
      <c r="B22" s="425" t="s">
        <v>58</v>
      </c>
      <c r="C22" s="426"/>
      <c r="D22" s="426"/>
      <c r="E22" s="426"/>
      <c r="F22" s="426"/>
      <c r="G22" s="426"/>
      <c r="H22" s="426"/>
      <c r="I22" s="427"/>
      <c r="J22" s="425" t="s">
        <v>26</v>
      </c>
      <c r="K22" s="427"/>
      <c r="L22" s="4" t="s">
        <v>59</v>
      </c>
    </row>
    <row r="23" spans="1:22" ht="25.5" customHeight="1">
      <c r="A23" s="455">
        <v>1</v>
      </c>
      <c r="B23" s="418" t="s">
        <v>109</v>
      </c>
      <c r="C23" s="419"/>
      <c r="D23" s="419"/>
      <c r="E23" s="419"/>
      <c r="F23" s="419"/>
      <c r="G23" s="419"/>
      <c r="H23" s="419"/>
      <c r="I23" s="437"/>
      <c r="J23" s="409" t="s">
        <v>60</v>
      </c>
      <c r="K23" s="457"/>
      <c r="L23" s="452">
        <f>L20/L21</f>
        <v>5.4187393277386231E-5</v>
      </c>
    </row>
    <row r="24" spans="1:22" ht="27.9" customHeight="1">
      <c r="A24" s="456"/>
      <c r="B24" s="420"/>
      <c r="C24" s="421"/>
      <c r="D24" s="421"/>
      <c r="E24" s="421"/>
      <c r="F24" s="421"/>
      <c r="G24" s="421"/>
      <c r="H24" s="421"/>
      <c r="I24" s="433"/>
      <c r="J24" s="415"/>
      <c r="K24" s="458"/>
      <c r="L24" s="452"/>
    </row>
    <row r="25" spans="1:22" ht="15.75" customHeight="1">
      <c r="A25" s="422" t="s">
        <v>61</v>
      </c>
      <c r="B25" s="423"/>
      <c r="C25" s="423"/>
      <c r="D25" s="423"/>
      <c r="E25" s="423"/>
      <c r="F25" s="423"/>
      <c r="G25" s="423"/>
      <c r="H25" s="423"/>
      <c r="I25" s="423"/>
      <c r="J25" s="423"/>
      <c r="K25" s="423"/>
      <c r="L25" s="431"/>
    </row>
    <row r="26" spans="1:22" ht="26.25" customHeight="1">
      <c r="A26" s="425" t="s">
        <v>62</v>
      </c>
      <c r="B26" s="426"/>
      <c r="C26" s="427"/>
      <c r="D26" s="428" t="s">
        <v>63</v>
      </c>
      <c r="E26" s="429"/>
      <c r="F26" s="429"/>
      <c r="G26" s="429"/>
      <c r="H26" s="430"/>
      <c r="I26" s="425" t="s">
        <v>64</v>
      </c>
      <c r="J26" s="427"/>
      <c r="K26" s="428" t="s">
        <v>65</v>
      </c>
      <c r="L26" s="430"/>
    </row>
    <row r="27" spans="1:22" ht="44.25" customHeight="1">
      <c r="A27" s="425" t="s">
        <v>66</v>
      </c>
      <c r="B27" s="426"/>
      <c r="C27" s="427"/>
      <c r="D27" s="428" t="s">
        <v>114</v>
      </c>
      <c r="E27" s="429"/>
      <c r="F27" s="429"/>
      <c r="G27" s="429"/>
      <c r="H27" s="429"/>
      <c r="I27" s="429"/>
      <c r="J27" s="429"/>
      <c r="K27" s="429"/>
      <c r="L27" s="430"/>
    </row>
    <row r="28" spans="1:22" ht="190.5" customHeight="1">
      <c r="A28" s="425" t="s">
        <v>67</v>
      </c>
      <c r="B28" s="426"/>
      <c r="C28" s="427"/>
      <c r="D28" s="459" t="str">
        <f>_xlfn.CONCAT('PES 2024'!C7," 
",'PES 2024'!E7,"
META ",'PES 2024'!F8)</f>
        <v xml:space="preserve">OE4: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 
E04:  Gestionar, optimizar y disponer hasta el máximo de los recursos físicos, tecnológicos, jurídicos, financieros y humanos de las entidades, que brinden soluciones eficaces y eficientes a las necesidades y expectativas de la ciudadanía, generando mayores oportunidades y condiciones para la garantía de los derechos culturales, recreativos y deportivos. 
META 7. Gestionar por lo menos el 10% adicional del presupuesto asignado al inicio de la vigencia presupuestal. </v>
      </c>
      <c r="E28" s="460"/>
      <c r="F28" s="460"/>
      <c r="G28" s="460"/>
      <c r="H28" s="460"/>
      <c r="I28" s="460"/>
      <c r="J28" s="460"/>
      <c r="K28" s="460"/>
      <c r="L28" s="461"/>
    </row>
    <row r="29" spans="1:22" ht="17.399999999999999" customHeight="1">
      <c r="A29" s="425" t="s">
        <v>68</v>
      </c>
      <c r="B29" s="426"/>
      <c r="C29" s="427"/>
      <c r="D29" s="428" t="s">
        <v>86</v>
      </c>
      <c r="E29" s="429"/>
      <c r="F29" s="429"/>
      <c r="G29" s="429"/>
      <c r="H29" s="429"/>
      <c r="I29" s="429"/>
      <c r="J29" s="429"/>
      <c r="K29" s="429"/>
      <c r="L29" s="430"/>
    </row>
  </sheetData>
  <mergeCells count="65">
    <mergeCell ref="A29:C29"/>
    <mergeCell ref="D29:L29"/>
    <mergeCell ref="J23:K24"/>
    <mergeCell ref="A25:L25"/>
    <mergeCell ref="A26:C26"/>
    <mergeCell ref="D26:H26"/>
    <mergeCell ref="I26:J26"/>
    <mergeCell ref="K26:L26"/>
    <mergeCell ref="A27:C27"/>
    <mergeCell ref="D27:L27"/>
    <mergeCell ref="A23:A24"/>
    <mergeCell ref="B23:I24"/>
    <mergeCell ref="L23:L24"/>
    <mergeCell ref="A28:C28"/>
    <mergeCell ref="D28:L28"/>
    <mergeCell ref="C21:G21"/>
    <mergeCell ref="H21:I21"/>
    <mergeCell ref="J21:K21"/>
    <mergeCell ref="B22:I22"/>
    <mergeCell ref="J22:K22"/>
    <mergeCell ref="L16:L17"/>
    <mergeCell ref="K18:L18"/>
    <mergeCell ref="C20:G20"/>
    <mergeCell ref="H20:I20"/>
    <mergeCell ref="J20:K20"/>
    <mergeCell ref="E11:L11"/>
    <mergeCell ref="C19:G19"/>
    <mergeCell ref="H19:I19"/>
    <mergeCell ref="J19:K19"/>
    <mergeCell ref="A13:L13"/>
    <mergeCell ref="A14:C14"/>
    <mergeCell ref="D14:H14"/>
    <mergeCell ref="I14:J14"/>
    <mergeCell ref="K14:L14"/>
    <mergeCell ref="A15:C15"/>
    <mergeCell ref="D15:H15"/>
    <mergeCell ref="I15:J15"/>
    <mergeCell ref="K15:L15"/>
    <mergeCell ref="A16:C18"/>
    <mergeCell ref="D16:H18"/>
    <mergeCell ref="K16:K17"/>
    <mergeCell ref="A12:C12"/>
    <mergeCell ref="D12:H12"/>
    <mergeCell ref="I12:J12"/>
    <mergeCell ref="K12:L12"/>
    <mergeCell ref="A7:C7"/>
    <mergeCell ref="D7:H7"/>
    <mergeCell ref="I7:J7"/>
    <mergeCell ref="K7:L7"/>
    <mergeCell ref="A8:C8"/>
    <mergeCell ref="D8:H8"/>
    <mergeCell ref="I8:J8"/>
    <mergeCell ref="K8:L8"/>
    <mergeCell ref="A9:L9"/>
    <mergeCell ref="A10:D10"/>
    <mergeCell ref="E10:L10"/>
    <mergeCell ref="A11:D11"/>
    <mergeCell ref="A1:E4"/>
    <mergeCell ref="F1:K2"/>
    <mergeCell ref="F3:K4"/>
    <mergeCell ref="A5:L5"/>
    <mergeCell ref="A6:C6"/>
    <mergeCell ref="D6:H6"/>
    <mergeCell ref="I6:J6"/>
    <mergeCell ref="K6:L6"/>
  </mergeCells>
  <conditionalFormatting sqref="K18:L18">
    <cfRule type="containsText" dxfId="6" priority="1" operator="containsText" text="Indicador en rango superior">
      <formula>NOT(ISERROR(SEARCH("Indicador en rango superior",K18)))</formula>
    </cfRule>
    <cfRule type="containsText" dxfId="5" priority="2" operator="containsText" text="Indicador en rango medio">
      <formula>NOT(ISERROR(SEARCH("Indicador en rango medio",K18)))</formula>
    </cfRule>
    <cfRule type="containsText" dxfId="4" priority="3" operator="containsText" text="Indicador en rango inferior">
      <formula>NOT(ISERROR(SEARCH("Indicador en rango inferior",K18)))</formula>
    </cfRule>
  </conditionalFormatting>
  <dataValidations count="5">
    <dataValidation type="list" allowBlank="1" showInputMessage="1" showErrorMessage="1" sqref="K14:L14" xr:uid="{DEEBD315-0650-4A70-A9B0-F635904AAF1E}">
      <formula1>ListaPERIODOS</formula1>
    </dataValidation>
    <dataValidation type="list" allowBlank="1" showInputMessage="1" showErrorMessage="1" sqref="K7:L7" xr:uid="{2824E3B5-5CBB-4A6A-A8DF-5BB4B81DD30E}">
      <formula1>IF($D$7="DESEMPEÑO",ListaDESEMPEÑO,IF($D$7="RESULTADO",ListaRESULTADO,""))</formula1>
    </dataValidation>
    <dataValidation type="list" allowBlank="1" showInputMessage="1" showErrorMessage="1" sqref="K12:L12" xr:uid="{1E00CB8B-A5A3-4A11-A645-06C883D30B2B}">
      <formula1>ListaMETODODERECOLECCIÓN</formula1>
    </dataValidation>
    <dataValidation type="list" allowBlank="1" showInputMessage="1" showErrorMessage="1" sqref="K8:L8" xr:uid="{D457E6D0-F4EA-450B-B41D-DC5831FEB2B1}">
      <formula1>ListaDEPENDENCIAS</formula1>
    </dataValidation>
    <dataValidation type="list" allowBlank="1" showInputMessage="1" showErrorMessage="1" sqref="J20:K21" xr:uid="{56CAB980-1BB5-4CC6-8C07-352254E274B3}">
      <formula1>ListaTIPO</formula1>
    </dataValidation>
  </dataValidations>
  <pageMargins left="0.7" right="0.7" top="0.75" bottom="0.75" header="0.3" footer="0.3"/>
  <pageSetup paperSize="9" orientation="portrait" horizontalDpi="1200" verticalDpi="12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57A9C-173F-40F1-881C-666671767C80}">
  <sheetPr>
    <tabColor theme="9"/>
  </sheetPr>
  <dimension ref="A1:D194"/>
  <sheetViews>
    <sheetView zoomScale="85" zoomScaleNormal="85" workbookViewId="0">
      <selection activeCell="G6" sqref="G6"/>
    </sheetView>
  </sheetViews>
  <sheetFormatPr baseColWidth="10" defaultRowHeight="14.4"/>
  <cols>
    <col min="2" max="2" width="39.6640625" customWidth="1"/>
    <col min="3" max="3" width="126.21875" style="155" customWidth="1"/>
    <col min="4" max="4" width="16.6640625" style="156" customWidth="1"/>
  </cols>
  <sheetData>
    <row r="1" spans="1:4" ht="34.799999999999997" customHeight="1">
      <c r="A1" s="25" t="s">
        <v>498</v>
      </c>
      <c r="B1" s="25" t="s">
        <v>539</v>
      </c>
      <c r="C1" s="25" t="s">
        <v>116</v>
      </c>
      <c r="D1" s="10" t="s">
        <v>540</v>
      </c>
    </row>
    <row r="2" spans="1:4" ht="28.8">
      <c r="A2" s="469" t="s">
        <v>500</v>
      </c>
      <c r="B2" s="396" t="s">
        <v>541</v>
      </c>
      <c r="C2" s="158" t="s">
        <v>542</v>
      </c>
      <c r="D2" s="151">
        <v>1.5123</v>
      </c>
    </row>
    <row r="3" spans="1:4" ht="28.8">
      <c r="A3" s="469"/>
      <c r="B3" s="396"/>
      <c r="C3" s="157" t="s">
        <v>543</v>
      </c>
      <c r="D3" s="151">
        <v>2</v>
      </c>
    </row>
    <row r="4" spans="1:4" ht="28.8">
      <c r="A4" s="469"/>
      <c r="B4" s="396"/>
      <c r="C4" s="157" t="s">
        <v>544</v>
      </c>
      <c r="D4" s="151">
        <v>1.5</v>
      </c>
    </row>
    <row r="5" spans="1:4" ht="43.2">
      <c r="A5" s="469"/>
      <c r="B5" s="396" t="s">
        <v>545</v>
      </c>
      <c r="C5" s="157" t="s">
        <v>546</v>
      </c>
      <c r="D5" s="151">
        <v>1.1667000000000001</v>
      </c>
    </row>
    <row r="6" spans="1:4" ht="28.8">
      <c r="A6" s="469"/>
      <c r="B6" s="396"/>
      <c r="C6" s="157" t="s">
        <v>547</v>
      </c>
      <c r="D6" s="151">
        <v>2</v>
      </c>
    </row>
    <row r="7" spans="1:4" ht="28.8">
      <c r="A7" s="469"/>
      <c r="B7" s="396"/>
      <c r="C7" s="157" t="s">
        <v>548</v>
      </c>
      <c r="D7" s="151">
        <v>1.2444</v>
      </c>
    </row>
    <row r="8" spans="1:4" ht="28.8">
      <c r="A8" s="469"/>
      <c r="B8" s="396"/>
      <c r="C8" s="157" t="s">
        <v>549</v>
      </c>
      <c r="D8" s="151">
        <v>1.4</v>
      </c>
    </row>
    <row r="9" spans="1:4" ht="43.2">
      <c r="A9" s="469"/>
      <c r="B9" s="396" t="s">
        <v>550</v>
      </c>
      <c r="C9" s="157" t="s">
        <v>551</v>
      </c>
      <c r="D9" s="151">
        <v>1</v>
      </c>
    </row>
    <row r="10" spans="1:4">
      <c r="A10" s="469"/>
      <c r="B10" s="396"/>
      <c r="C10" s="157" t="s">
        <v>552</v>
      </c>
      <c r="D10" s="151">
        <v>1.2</v>
      </c>
    </row>
    <row r="11" spans="1:4">
      <c r="A11" s="469"/>
      <c r="B11" s="396"/>
      <c r="C11" s="157" t="s">
        <v>553</v>
      </c>
      <c r="D11" s="151">
        <v>1.4167000000000001</v>
      </c>
    </row>
    <row r="12" spans="1:4" ht="28.8">
      <c r="A12" s="469"/>
      <c r="B12" s="396"/>
      <c r="C12" s="157" t="s">
        <v>554</v>
      </c>
      <c r="D12" s="151">
        <v>5</v>
      </c>
    </row>
    <row r="13" spans="1:4">
      <c r="A13" s="469"/>
      <c r="B13" s="396" t="s">
        <v>555</v>
      </c>
      <c r="C13" s="157" t="s">
        <v>556</v>
      </c>
      <c r="D13" s="151">
        <v>1</v>
      </c>
    </row>
    <row r="14" spans="1:4">
      <c r="A14" s="469"/>
      <c r="B14" s="396"/>
      <c r="C14" s="157" t="s">
        <v>557</v>
      </c>
      <c r="D14" s="152">
        <v>2</v>
      </c>
    </row>
    <row r="15" spans="1:4">
      <c r="A15" s="469"/>
      <c r="B15" s="396"/>
      <c r="C15" s="157" t="s">
        <v>558</v>
      </c>
      <c r="D15" s="152">
        <v>1.3718999999999999</v>
      </c>
    </row>
    <row r="16" spans="1:4" ht="28.8">
      <c r="A16" s="469"/>
      <c r="B16" s="396" t="s">
        <v>559</v>
      </c>
      <c r="C16" s="157" t="s">
        <v>560</v>
      </c>
      <c r="D16" s="153">
        <v>0.9304</v>
      </c>
    </row>
    <row r="17" spans="1:4">
      <c r="A17" s="469"/>
      <c r="B17" s="396"/>
      <c r="C17" s="157" t="s">
        <v>561</v>
      </c>
      <c r="D17" s="152">
        <v>1.5</v>
      </c>
    </row>
    <row r="18" spans="1:4">
      <c r="A18" s="469"/>
      <c r="B18" s="396"/>
      <c r="C18" s="157" t="s">
        <v>562</v>
      </c>
      <c r="D18" s="151">
        <v>1</v>
      </c>
    </row>
    <row r="19" spans="1:4" ht="28.8">
      <c r="A19" s="469"/>
      <c r="B19" s="396" t="s">
        <v>563</v>
      </c>
      <c r="C19" s="157" t="s">
        <v>564</v>
      </c>
      <c r="D19" s="151">
        <v>1.2222</v>
      </c>
    </row>
    <row r="20" spans="1:4" ht="28.8">
      <c r="A20" s="469"/>
      <c r="B20" s="396"/>
      <c r="C20" s="157" t="s">
        <v>565</v>
      </c>
      <c r="D20" s="151">
        <v>1</v>
      </c>
    </row>
    <row r="21" spans="1:4" ht="28.8">
      <c r="A21" s="469"/>
      <c r="B21" s="396" t="s">
        <v>566</v>
      </c>
      <c r="C21" s="157" t="s">
        <v>567</v>
      </c>
      <c r="D21" s="151">
        <v>1.6143000000000001</v>
      </c>
    </row>
    <row r="22" spans="1:4">
      <c r="A22" s="469"/>
      <c r="B22" s="396"/>
      <c r="C22" s="157" t="s">
        <v>568</v>
      </c>
      <c r="D22" s="151">
        <v>1.8</v>
      </c>
    </row>
    <row r="23" spans="1:4" ht="28.8">
      <c r="A23" s="469"/>
      <c r="B23" s="396"/>
      <c r="C23" s="157" t="s">
        <v>569</v>
      </c>
      <c r="D23" s="151">
        <v>1.6517999999999999</v>
      </c>
    </row>
    <row r="24" spans="1:4">
      <c r="A24" s="469"/>
      <c r="B24" s="396"/>
      <c r="C24" s="157" t="s">
        <v>570</v>
      </c>
      <c r="D24" s="154" t="s">
        <v>571</v>
      </c>
    </row>
    <row r="25" spans="1:4">
      <c r="A25" s="469"/>
      <c r="B25" s="396"/>
      <c r="C25" s="157" t="s">
        <v>572</v>
      </c>
      <c r="D25" s="151">
        <v>1.1499999999999999</v>
      </c>
    </row>
    <row r="26" spans="1:4">
      <c r="A26" s="469"/>
      <c r="B26" s="396"/>
      <c r="C26" s="157" t="s">
        <v>573</v>
      </c>
      <c r="D26" s="151">
        <v>1.25</v>
      </c>
    </row>
    <row r="27" spans="1:4">
      <c r="A27" s="469"/>
      <c r="B27" s="396" t="s">
        <v>574</v>
      </c>
      <c r="C27" s="157" t="s">
        <v>575</v>
      </c>
      <c r="D27" s="151">
        <v>1.7745</v>
      </c>
    </row>
    <row r="28" spans="1:4">
      <c r="A28" s="469"/>
      <c r="B28" s="396"/>
      <c r="C28" s="157" t="s">
        <v>576</v>
      </c>
      <c r="D28" s="151">
        <v>2</v>
      </c>
    </row>
    <row r="29" spans="1:4">
      <c r="A29" s="469"/>
      <c r="B29" s="396"/>
      <c r="C29" s="157" t="s">
        <v>577</v>
      </c>
      <c r="D29" s="151">
        <v>2</v>
      </c>
    </row>
    <row r="30" spans="1:4">
      <c r="A30" s="469"/>
      <c r="B30" s="396"/>
      <c r="C30" s="157" t="s">
        <v>578</v>
      </c>
      <c r="D30" s="151">
        <v>2</v>
      </c>
    </row>
    <row r="31" spans="1:4">
      <c r="A31" s="469"/>
      <c r="B31" s="396"/>
      <c r="C31" s="157" t="s">
        <v>579</v>
      </c>
      <c r="D31" s="151">
        <v>1.4</v>
      </c>
    </row>
    <row r="32" spans="1:4">
      <c r="A32" s="469"/>
      <c r="B32" s="396"/>
      <c r="C32" s="157" t="s">
        <v>580</v>
      </c>
      <c r="D32" s="151">
        <v>1.7123999999999999</v>
      </c>
    </row>
    <row r="33" spans="1:4" ht="43.2">
      <c r="A33" s="469"/>
      <c r="B33" s="396" t="s">
        <v>581</v>
      </c>
      <c r="C33" s="157" t="s">
        <v>582</v>
      </c>
      <c r="D33" s="151">
        <v>1.46</v>
      </c>
    </row>
    <row r="34" spans="1:4" ht="43.2">
      <c r="A34" s="469"/>
      <c r="B34" s="396"/>
      <c r="C34" s="157" t="s">
        <v>583</v>
      </c>
      <c r="D34" s="151">
        <v>1</v>
      </c>
    </row>
    <row r="35" spans="1:4" ht="28.8">
      <c r="A35" s="469"/>
      <c r="B35" s="396"/>
      <c r="C35" s="157" t="s">
        <v>584</v>
      </c>
      <c r="D35" s="151">
        <v>1.46</v>
      </c>
    </row>
    <row r="36" spans="1:4" ht="28.8">
      <c r="A36" s="469"/>
      <c r="B36" s="396"/>
      <c r="C36" s="157" t="s">
        <v>585</v>
      </c>
      <c r="D36" s="151">
        <v>1.4</v>
      </c>
    </row>
    <row r="37" spans="1:4" ht="57.6">
      <c r="A37" s="469"/>
      <c r="B37" s="396"/>
      <c r="C37" s="157" t="s">
        <v>586</v>
      </c>
      <c r="D37" s="151">
        <v>1.5333000000000001</v>
      </c>
    </row>
    <row r="38" spans="1:4" ht="28.8">
      <c r="A38" s="469"/>
      <c r="B38" s="396"/>
      <c r="C38" s="157" t="s">
        <v>587</v>
      </c>
      <c r="D38" s="151">
        <v>1.0625</v>
      </c>
    </row>
    <row r="39" spans="1:4">
      <c r="A39" s="469"/>
      <c r="B39" s="396" t="s">
        <v>588</v>
      </c>
      <c r="C39" s="157" t="s">
        <v>589</v>
      </c>
      <c r="D39" s="151">
        <v>1.5263</v>
      </c>
    </row>
    <row r="40" spans="1:4" ht="28.8">
      <c r="A40" s="469"/>
      <c r="B40" s="396"/>
      <c r="C40" s="157" t="s">
        <v>590</v>
      </c>
      <c r="D40" s="151">
        <v>1.2</v>
      </c>
    </row>
    <row r="41" spans="1:4">
      <c r="A41" s="469"/>
      <c r="B41" s="396"/>
      <c r="C41" s="157" t="s">
        <v>591</v>
      </c>
      <c r="D41" s="151">
        <v>1.18</v>
      </c>
    </row>
    <row r="42" spans="1:4">
      <c r="A42" s="469"/>
      <c r="B42" s="396"/>
      <c r="C42" s="157" t="s">
        <v>592</v>
      </c>
      <c r="D42" s="151">
        <v>1.24</v>
      </c>
    </row>
    <row r="43" spans="1:4">
      <c r="A43" s="469"/>
      <c r="B43" s="396"/>
      <c r="C43" s="157" t="s">
        <v>593</v>
      </c>
      <c r="D43" s="151">
        <v>1.45</v>
      </c>
    </row>
    <row r="44" spans="1:4" ht="28.8">
      <c r="A44" s="469"/>
      <c r="B44" s="396"/>
      <c r="C44" s="157" t="s">
        <v>594</v>
      </c>
      <c r="D44" s="151">
        <v>1.52</v>
      </c>
    </row>
    <row r="45" spans="1:4">
      <c r="A45" s="469"/>
      <c r="B45" s="396"/>
      <c r="C45" s="157" t="s">
        <v>595</v>
      </c>
      <c r="D45" s="151">
        <v>1.48</v>
      </c>
    </row>
    <row r="46" spans="1:4" ht="28.8">
      <c r="A46" s="469" t="s">
        <v>505</v>
      </c>
      <c r="B46" s="396" t="s">
        <v>597</v>
      </c>
      <c r="C46" s="158" t="s">
        <v>596</v>
      </c>
      <c r="D46" s="151">
        <v>1</v>
      </c>
    </row>
    <row r="47" spans="1:4" ht="43.2">
      <c r="A47" s="469"/>
      <c r="B47" s="396"/>
      <c r="C47" s="158" t="s">
        <v>600</v>
      </c>
      <c r="D47" s="151">
        <v>1</v>
      </c>
    </row>
    <row r="48" spans="1:4">
      <c r="A48" s="469"/>
      <c r="B48" s="396"/>
      <c r="C48" s="158" t="s">
        <v>598</v>
      </c>
      <c r="D48" s="151">
        <v>1</v>
      </c>
    </row>
    <row r="49" spans="1:4">
      <c r="A49" s="469"/>
      <c r="B49" s="396"/>
      <c r="C49" s="158" t="s">
        <v>599</v>
      </c>
      <c r="D49" s="151">
        <v>1</v>
      </c>
    </row>
    <row r="50" spans="1:4">
      <c r="A50" s="469"/>
      <c r="B50" s="467" t="s">
        <v>601</v>
      </c>
      <c r="C50" s="158" t="s">
        <v>604</v>
      </c>
      <c r="D50" s="151">
        <v>1</v>
      </c>
    </row>
    <row r="51" spans="1:4" ht="28.8">
      <c r="A51" s="469"/>
      <c r="B51" s="467"/>
      <c r="C51" s="158" t="s">
        <v>603</v>
      </c>
      <c r="D51" s="151">
        <v>1</v>
      </c>
    </row>
    <row r="52" spans="1:4" ht="43.2">
      <c r="A52" s="469"/>
      <c r="B52" s="467"/>
      <c r="C52" s="158" t="s">
        <v>602</v>
      </c>
      <c r="D52" s="151">
        <v>1</v>
      </c>
    </row>
    <row r="53" spans="1:4">
      <c r="A53" s="469"/>
      <c r="B53" s="396" t="s">
        <v>605</v>
      </c>
      <c r="C53" s="158" t="s">
        <v>606</v>
      </c>
      <c r="D53" s="151">
        <v>1</v>
      </c>
    </row>
    <row r="54" spans="1:4" ht="28.8">
      <c r="A54" s="469"/>
      <c r="B54" s="396"/>
      <c r="C54" s="158" t="s">
        <v>607</v>
      </c>
      <c r="D54" s="151">
        <v>1</v>
      </c>
    </row>
    <row r="55" spans="1:4">
      <c r="A55" s="469"/>
      <c r="B55" s="396"/>
      <c r="C55" s="158" t="s">
        <v>608</v>
      </c>
      <c r="D55" s="151">
        <v>1</v>
      </c>
    </row>
    <row r="56" spans="1:4" ht="28.8">
      <c r="A56" s="469"/>
      <c r="B56" s="396"/>
      <c r="C56" s="158" t="s">
        <v>609</v>
      </c>
      <c r="D56" s="154" t="s">
        <v>571</v>
      </c>
    </row>
    <row r="57" spans="1:4" ht="43.2">
      <c r="A57" s="469"/>
      <c r="B57" s="22" t="s">
        <v>610</v>
      </c>
      <c r="C57" s="158" t="s">
        <v>611</v>
      </c>
      <c r="D57" s="153">
        <v>0.99250000000000005</v>
      </c>
    </row>
    <row r="58" spans="1:4">
      <c r="A58" s="469"/>
      <c r="B58" s="396" t="s">
        <v>619</v>
      </c>
      <c r="C58" s="158" t="s">
        <v>618</v>
      </c>
      <c r="D58" s="151">
        <v>1</v>
      </c>
    </row>
    <row r="59" spans="1:4">
      <c r="A59" s="469"/>
      <c r="B59" s="396"/>
      <c r="C59" s="158" t="s">
        <v>617</v>
      </c>
      <c r="D59" s="151">
        <v>1</v>
      </c>
    </row>
    <row r="60" spans="1:4">
      <c r="A60" s="469"/>
      <c r="B60" s="396" t="s">
        <v>612</v>
      </c>
      <c r="C60" s="158" t="s">
        <v>613</v>
      </c>
      <c r="D60" s="153">
        <v>0.75</v>
      </c>
    </row>
    <row r="61" spans="1:4">
      <c r="A61" s="469"/>
      <c r="B61" s="396"/>
      <c r="C61" s="158" t="s">
        <v>614</v>
      </c>
      <c r="D61" s="151">
        <v>1</v>
      </c>
    </row>
    <row r="62" spans="1:4">
      <c r="A62" s="469"/>
      <c r="B62" s="396"/>
      <c r="C62" s="158" t="s">
        <v>615</v>
      </c>
      <c r="D62" s="151">
        <v>1</v>
      </c>
    </row>
    <row r="63" spans="1:4">
      <c r="A63" s="469"/>
      <c r="B63" s="396"/>
      <c r="C63" s="158" t="s">
        <v>616</v>
      </c>
      <c r="D63" s="151">
        <v>1.0769</v>
      </c>
    </row>
    <row r="64" spans="1:4">
      <c r="A64" s="469" t="s">
        <v>501</v>
      </c>
      <c r="B64" s="396" t="s">
        <v>620</v>
      </c>
      <c r="C64" s="158" t="s">
        <v>621</v>
      </c>
      <c r="D64" s="151">
        <v>1.017517730496454</v>
      </c>
    </row>
    <row r="65" spans="1:4">
      <c r="A65" s="469"/>
      <c r="B65" s="396"/>
      <c r="C65" s="158" t="s">
        <v>622</v>
      </c>
      <c r="D65" s="151">
        <v>1</v>
      </c>
    </row>
    <row r="66" spans="1:4">
      <c r="A66" s="469"/>
      <c r="B66" s="396"/>
      <c r="C66" s="158" t="s">
        <v>623</v>
      </c>
      <c r="D66" s="151">
        <v>1</v>
      </c>
    </row>
    <row r="67" spans="1:4">
      <c r="A67" s="469"/>
      <c r="B67" s="396"/>
      <c r="C67" s="158" t="s">
        <v>624</v>
      </c>
      <c r="D67" s="151">
        <v>1</v>
      </c>
    </row>
    <row r="68" spans="1:4">
      <c r="A68" s="469"/>
      <c r="B68" s="396"/>
      <c r="C68" s="158" t="s">
        <v>625</v>
      </c>
      <c r="D68" s="151">
        <v>1.3520000000000001</v>
      </c>
    </row>
    <row r="69" spans="1:4">
      <c r="A69" s="469"/>
      <c r="B69" s="396"/>
      <c r="C69" s="158" t="s">
        <v>626</v>
      </c>
      <c r="D69" s="151">
        <v>1</v>
      </c>
    </row>
    <row r="70" spans="1:4">
      <c r="A70" s="469"/>
      <c r="B70" s="396"/>
      <c r="C70" s="158" t="s">
        <v>627</v>
      </c>
      <c r="D70" s="151">
        <v>1</v>
      </c>
    </row>
    <row r="71" spans="1:4">
      <c r="A71" s="469"/>
      <c r="B71" s="396"/>
      <c r="C71" s="158" t="s">
        <v>628</v>
      </c>
      <c r="D71" s="151">
        <v>1</v>
      </c>
    </row>
    <row r="72" spans="1:4">
      <c r="A72" s="469"/>
      <c r="B72" s="396"/>
      <c r="C72" s="158" t="s">
        <v>629</v>
      </c>
      <c r="D72" s="151">
        <v>1</v>
      </c>
    </row>
    <row r="73" spans="1:4">
      <c r="A73" s="469"/>
      <c r="B73" s="468" t="s">
        <v>658</v>
      </c>
      <c r="C73" s="158" t="s">
        <v>630</v>
      </c>
      <c r="D73" s="151">
        <v>1.044</v>
      </c>
    </row>
    <row r="74" spans="1:4">
      <c r="A74" s="469"/>
      <c r="B74" s="468"/>
      <c r="C74" s="158" t="s">
        <v>631</v>
      </c>
      <c r="D74" s="151">
        <v>1</v>
      </c>
    </row>
    <row r="75" spans="1:4">
      <c r="A75" s="469"/>
      <c r="B75" s="468"/>
      <c r="C75" s="158" t="s">
        <v>632</v>
      </c>
      <c r="D75" s="151">
        <v>1</v>
      </c>
    </row>
    <row r="76" spans="1:4">
      <c r="A76" s="469"/>
      <c r="B76" s="468"/>
      <c r="C76" s="158" t="s">
        <v>633</v>
      </c>
      <c r="D76" s="151">
        <v>1.0141</v>
      </c>
    </row>
    <row r="77" spans="1:4">
      <c r="A77" s="469"/>
      <c r="B77" s="468"/>
      <c r="C77" s="158" t="s">
        <v>634</v>
      </c>
      <c r="D77" s="151">
        <v>1.1019900497512438</v>
      </c>
    </row>
    <row r="78" spans="1:4">
      <c r="A78" s="469"/>
      <c r="B78" s="468"/>
      <c r="C78" s="158" t="s">
        <v>635</v>
      </c>
      <c r="D78" s="151">
        <v>1</v>
      </c>
    </row>
    <row r="79" spans="1:4">
      <c r="A79" s="469"/>
      <c r="B79" s="468"/>
      <c r="C79" s="158" t="s">
        <v>636</v>
      </c>
      <c r="D79" s="151">
        <v>1</v>
      </c>
    </row>
    <row r="80" spans="1:4">
      <c r="A80" s="469"/>
      <c r="B80" s="468"/>
      <c r="C80" s="158" t="s">
        <v>637</v>
      </c>
      <c r="D80" s="151">
        <v>1</v>
      </c>
    </row>
    <row r="81" spans="1:4">
      <c r="A81" s="469"/>
      <c r="B81" s="468"/>
      <c r="C81" s="158" t="s">
        <v>638</v>
      </c>
      <c r="D81" s="151">
        <v>1</v>
      </c>
    </row>
    <row r="82" spans="1:4">
      <c r="A82" s="469"/>
      <c r="B82" s="468"/>
      <c r="C82" s="158" t="s">
        <v>639</v>
      </c>
      <c r="D82" s="151">
        <v>1</v>
      </c>
    </row>
    <row r="83" spans="1:4">
      <c r="A83" s="469"/>
      <c r="B83" s="468"/>
      <c r="C83" s="158" t="s">
        <v>640</v>
      </c>
      <c r="D83" s="151">
        <v>1</v>
      </c>
    </row>
    <row r="84" spans="1:4">
      <c r="A84" s="469"/>
      <c r="B84" s="396" t="s">
        <v>659</v>
      </c>
      <c r="C84" s="158" t="s">
        <v>641</v>
      </c>
      <c r="D84" s="151">
        <v>1.0013184584178498</v>
      </c>
    </row>
    <row r="85" spans="1:4">
      <c r="A85" s="469"/>
      <c r="B85" s="396"/>
      <c r="C85" s="158" t="s">
        <v>642</v>
      </c>
      <c r="D85" s="151">
        <v>1</v>
      </c>
    </row>
    <row r="86" spans="1:4">
      <c r="A86" s="469"/>
      <c r="B86" s="396"/>
      <c r="C86" s="158" t="s">
        <v>643</v>
      </c>
      <c r="D86" s="151">
        <v>1</v>
      </c>
    </row>
    <row r="87" spans="1:4">
      <c r="A87" s="469"/>
      <c r="B87" s="396"/>
      <c r="C87" s="158" t="s">
        <v>644</v>
      </c>
      <c r="D87" s="151">
        <v>1</v>
      </c>
    </row>
    <row r="88" spans="1:4">
      <c r="A88" s="469"/>
      <c r="B88" s="396"/>
      <c r="C88" s="158" t="s">
        <v>645</v>
      </c>
      <c r="D88" s="151">
        <v>1.1076190476190477</v>
      </c>
    </row>
    <row r="89" spans="1:4">
      <c r="A89" s="469"/>
      <c r="B89" s="396"/>
      <c r="C89" s="158" t="s">
        <v>646</v>
      </c>
      <c r="D89" s="151">
        <v>1</v>
      </c>
    </row>
    <row r="90" spans="1:4">
      <c r="A90" s="469"/>
      <c r="B90" s="396" t="s">
        <v>660</v>
      </c>
      <c r="C90" s="158" t="s">
        <v>647</v>
      </c>
      <c r="D90" s="151">
        <v>1</v>
      </c>
    </row>
    <row r="91" spans="1:4" ht="28.8">
      <c r="A91" s="469"/>
      <c r="B91" s="396"/>
      <c r="C91" s="158" t="s">
        <v>648</v>
      </c>
      <c r="D91" s="151">
        <v>1</v>
      </c>
    </row>
    <row r="92" spans="1:4">
      <c r="A92" s="469"/>
      <c r="B92" s="396"/>
      <c r="C92" s="158" t="s">
        <v>649</v>
      </c>
      <c r="D92" s="151">
        <v>1</v>
      </c>
    </row>
    <row r="93" spans="1:4">
      <c r="A93" s="469"/>
      <c r="B93" s="396" t="s">
        <v>661</v>
      </c>
      <c r="C93" s="158" t="s">
        <v>650</v>
      </c>
      <c r="D93" s="151">
        <v>1</v>
      </c>
    </row>
    <row r="94" spans="1:4">
      <c r="A94" s="469"/>
      <c r="B94" s="396"/>
      <c r="C94" s="158" t="s">
        <v>651</v>
      </c>
      <c r="D94" s="151">
        <v>1</v>
      </c>
    </row>
    <row r="95" spans="1:4">
      <c r="A95" s="469"/>
      <c r="B95" s="396" t="s">
        <v>662</v>
      </c>
      <c r="C95" s="158" t="s">
        <v>652</v>
      </c>
      <c r="D95" s="151">
        <v>1</v>
      </c>
    </row>
    <row r="96" spans="1:4">
      <c r="A96" s="469"/>
      <c r="B96" s="396"/>
      <c r="C96" s="158" t="s">
        <v>653</v>
      </c>
      <c r="D96" s="151">
        <v>1</v>
      </c>
    </row>
    <row r="97" spans="1:4">
      <c r="A97" s="469"/>
      <c r="B97" s="396"/>
      <c r="C97" s="158" t="s">
        <v>654</v>
      </c>
      <c r="D97" s="151">
        <v>1</v>
      </c>
    </row>
    <row r="98" spans="1:4" ht="57.6">
      <c r="A98" s="469"/>
      <c r="B98" s="22" t="s">
        <v>663</v>
      </c>
      <c r="C98" s="158" t="s">
        <v>655</v>
      </c>
      <c r="D98" s="151">
        <v>1</v>
      </c>
    </row>
    <row r="99" spans="1:4">
      <c r="A99" s="469"/>
      <c r="B99" s="396" t="s">
        <v>664</v>
      </c>
      <c r="C99" s="158" t="s">
        <v>656</v>
      </c>
      <c r="D99" s="151">
        <v>1</v>
      </c>
    </row>
    <row r="100" spans="1:4">
      <c r="A100" s="469"/>
      <c r="B100" s="396"/>
      <c r="C100" s="158" t="s">
        <v>782</v>
      </c>
      <c r="D100" s="154" t="s">
        <v>571</v>
      </c>
    </row>
    <row r="101" spans="1:4">
      <c r="A101" s="469"/>
      <c r="B101" s="396"/>
      <c r="C101" s="158" t="s">
        <v>691</v>
      </c>
      <c r="D101" s="154" t="s">
        <v>571</v>
      </c>
    </row>
    <row r="102" spans="1:4" ht="28.8">
      <c r="A102" s="469"/>
      <c r="B102" s="396"/>
      <c r="C102" s="158" t="s">
        <v>657</v>
      </c>
      <c r="D102" s="153">
        <v>0.46</v>
      </c>
    </row>
    <row r="103" spans="1:4" ht="57.6">
      <c r="A103" s="469" t="s">
        <v>504</v>
      </c>
      <c r="B103" s="22" t="s">
        <v>665</v>
      </c>
      <c r="C103" s="158" t="s">
        <v>666</v>
      </c>
      <c r="D103" s="151">
        <v>1.3635999999999999</v>
      </c>
    </row>
    <row r="104" spans="1:4" ht="28.8">
      <c r="A104" s="469"/>
      <c r="B104" s="396" t="s">
        <v>667</v>
      </c>
      <c r="C104" s="158" t="s">
        <v>668</v>
      </c>
      <c r="D104" s="151">
        <v>1.4662999999999999</v>
      </c>
    </row>
    <row r="105" spans="1:4">
      <c r="A105" s="469"/>
      <c r="B105" s="396"/>
      <c r="C105" s="158" t="s">
        <v>669</v>
      </c>
      <c r="D105" s="151">
        <v>1</v>
      </c>
    </row>
    <row r="106" spans="1:4">
      <c r="A106" s="469"/>
      <c r="B106" s="396"/>
      <c r="C106" s="158" t="s">
        <v>670</v>
      </c>
      <c r="D106" s="151">
        <v>1.1429</v>
      </c>
    </row>
    <row r="107" spans="1:4">
      <c r="A107" s="469"/>
      <c r="B107" s="396" t="s">
        <v>671</v>
      </c>
      <c r="C107" s="158" t="s">
        <v>672</v>
      </c>
      <c r="D107" s="151">
        <v>1.8766</v>
      </c>
    </row>
    <row r="108" spans="1:4" ht="28.8">
      <c r="A108" s="469"/>
      <c r="B108" s="396"/>
      <c r="C108" s="158" t="s">
        <v>673</v>
      </c>
      <c r="D108" s="151">
        <v>1.0731999999999999</v>
      </c>
    </row>
    <row r="109" spans="1:4" ht="28.8">
      <c r="A109" s="469"/>
      <c r="B109" s="396"/>
      <c r="C109" s="158" t="s">
        <v>674</v>
      </c>
      <c r="D109" s="151">
        <v>1.3846000000000001</v>
      </c>
    </row>
    <row r="110" spans="1:4">
      <c r="A110" s="469"/>
      <c r="B110" s="396" t="s">
        <v>675</v>
      </c>
      <c r="C110" s="158" t="s">
        <v>676</v>
      </c>
      <c r="D110" s="151">
        <v>1.4</v>
      </c>
    </row>
    <row r="111" spans="1:4">
      <c r="A111" s="469"/>
      <c r="B111" s="396"/>
      <c r="C111" s="158" t="s">
        <v>677</v>
      </c>
      <c r="D111" s="151">
        <v>1.4</v>
      </c>
    </row>
    <row r="112" spans="1:4">
      <c r="A112" s="469"/>
      <c r="B112" s="396" t="s">
        <v>678</v>
      </c>
      <c r="C112" s="158" t="s">
        <v>679</v>
      </c>
      <c r="D112" s="151">
        <v>1.1499999999999999</v>
      </c>
    </row>
    <row r="113" spans="1:4">
      <c r="A113" s="469"/>
      <c r="B113" s="396"/>
      <c r="C113" s="158" t="s">
        <v>680</v>
      </c>
      <c r="D113" s="151">
        <v>1.1000000000000001</v>
      </c>
    </row>
    <row r="114" spans="1:4" ht="28.8">
      <c r="A114" s="469"/>
      <c r="B114" s="396" t="s">
        <v>681</v>
      </c>
      <c r="C114" s="158" t="s">
        <v>682</v>
      </c>
      <c r="D114" s="151">
        <v>1.2</v>
      </c>
    </row>
    <row r="115" spans="1:4">
      <c r="A115" s="469"/>
      <c r="B115" s="396"/>
      <c r="C115" s="158" t="s">
        <v>683</v>
      </c>
      <c r="D115" s="151">
        <v>1.05</v>
      </c>
    </row>
    <row r="116" spans="1:4" ht="72">
      <c r="A116" s="469"/>
      <c r="B116" s="22" t="s">
        <v>684</v>
      </c>
      <c r="C116" s="158" t="s">
        <v>685</v>
      </c>
      <c r="D116" s="151">
        <v>1.6039000000000001</v>
      </c>
    </row>
    <row r="117" spans="1:4" ht="43.2">
      <c r="A117" s="469"/>
      <c r="B117" s="22" t="s">
        <v>686</v>
      </c>
      <c r="C117" s="158" t="s">
        <v>687</v>
      </c>
      <c r="D117" s="151">
        <v>1.125</v>
      </c>
    </row>
    <row r="118" spans="1:4">
      <c r="A118" s="469"/>
      <c r="B118" s="396" t="s">
        <v>688</v>
      </c>
      <c r="C118" s="158" t="s">
        <v>689</v>
      </c>
      <c r="D118" s="151">
        <v>2</v>
      </c>
    </row>
    <row r="119" spans="1:4">
      <c r="A119" s="469"/>
      <c r="B119" s="396"/>
      <c r="C119" s="158" t="s">
        <v>690</v>
      </c>
      <c r="D119" s="151">
        <v>2</v>
      </c>
    </row>
    <row r="120" spans="1:4" ht="28.8">
      <c r="A120" s="469" t="s">
        <v>503</v>
      </c>
      <c r="B120" s="22" t="s">
        <v>692</v>
      </c>
      <c r="C120" s="158" t="s">
        <v>693</v>
      </c>
      <c r="D120" s="151">
        <v>1.01</v>
      </c>
    </row>
    <row r="121" spans="1:4">
      <c r="A121" s="469"/>
      <c r="B121" s="396" t="s">
        <v>694</v>
      </c>
      <c r="C121" s="158" t="s">
        <v>696</v>
      </c>
      <c r="D121" s="151">
        <v>1.1094999999999999</v>
      </c>
    </row>
    <row r="122" spans="1:4">
      <c r="A122" s="469"/>
      <c r="B122" s="396"/>
      <c r="C122" s="158" t="s">
        <v>695</v>
      </c>
      <c r="D122" s="151">
        <v>1.0053000000000001</v>
      </c>
    </row>
    <row r="123" spans="1:4">
      <c r="A123" s="469"/>
      <c r="B123" s="396" t="s">
        <v>757</v>
      </c>
      <c r="C123" s="158" t="s">
        <v>761</v>
      </c>
      <c r="D123" s="151">
        <v>1.0013000000000001</v>
      </c>
    </row>
    <row r="124" spans="1:4" ht="28.8">
      <c r="A124" s="469"/>
      <c r="B124" s="396"/>
      <c r="C124" s="158" t="s">
        <v>762</v>
      </c>
      <c r="D124" s="151">
        <v>1.0286</v>
      </c>
    </row>
    <row r="125" spans="1:4">
      <c r="A125" s="469"/>
      <c r="B125" s="396"/>
      <c r="C125" s="158" t="s">
        <v>763</v>
      </c>
      <c r="D125" s="151">
        <v>1</v>
      </c>
    </row>
    <row r="126" spans="1:4">
      <c r="A126" s="469"/>
      <c r="B126" s="396"/>
      <c r="C126" s="158" t="s">
        <v>764</v>
      </c>
      <c r="D126" s="151">
        <v>1</v>
      </c>
    </row>
    <row r="127" spans="1:4">
      <c r="A127" s="469"/>
      <c r="B127" s="396"/>
      <c r="C127" s="158" t="s">
        <v>765</v>
      </c>
      <c r="D127" s="151">
        <v>1.0049999999999999</v>
      </c>
    </row>
    <row r="128" spans="1:4">
      <c r="A128" s="469"/>
      <c r="B128" s="396" t="s">
        <v>758</v>
      </c>
      <c r="C128" s="158" t="s">
        <v>766</v>
      </c>
      <c r="D128" s="151">
        <v>1.41</v>
      </c>
    </row>
    <row r="129" spans="1:4">
      <c r="A129" s="469"/>
      <c r="B129" s="396"/>
      <c r="C129" s="158" t="s">
        <v>767</v>
      </c>
      <c r="D129" s="151">
        <v>1</v>
      </c>
    </row>
    <row r="130" spans="1:4">
      <c r="A130" s="469"/>
      <c r="B130" s="396"/>
      <c r="C130" s="158" t="s">
        <v>768</v>
      </c>
      <c r="D130" s="151">
        <v>1</v>
      </c>
    </row>
    <row r="131" spans="1:4">
      <c r="A131" s="469"/>
      <c r="B131" s="396" t="s">
        <v>759</v>
      </c>
      <c r="C131" s="158" t="s">
        <v>769</v>
      </c>
      <c r="D131" s="151">
        <v>1</v>
      </c>
    </row>
    <row r="132" spans="1:4">
      <c r="A132" s="469"/>
      <c r="B132" s="396"/>
      <c r="C132" s="158" t="s">
        <v>770</v>
      </c>
      <c r="D132" s="151">
        <v>1</v>
      </c>
    </row>
    <row r="133" spans="1:4">
      <c r="A133" s="469" t="s">
        <v>502</v>
      </c>
      <c r="B133" s="396" t="s">
        <v>697</v>
      </c>
      <c r="C133" s="158" t="s">
        <v>698</v>
      </c>
      <c r="D133" s="151">
        <v>1</v>
      </c>
    </row>
    <row r="134" spans="1:4">
      <c r="A134" s="469"/>
      <c r="B134" s="396"/>
      <c r="C134" s="158" t="s">
        <v>699</v>
      </c>
      <c r="D134" s="151">
        <v>1</v>
      </c>
    </row>
    <row r="135" spans="1:4">
      <c r="A135" s="469"/>
      <c r="B135" s="396"/>
      <c r="C135" s="158" t="s">
        <v>700</v>
      </c>
      <c r="D135" s="151">
        <v>1</v>
      </c>
    </row>
    <row r="136" spans="1:4" ht="28.8">
      <c r="A136" s="469"/>
      <c r="B136" s="396"/>
      <c r="C136" s="158" t="s">
        <v>701</v>
      </c>
      <c r="D136" s="151">
        <v>1</v>
      </c>
    </row>
    <row r="137" spans="1:4" ht="28.8">
      <c r="A137" s="469"/>
      <c r="B137" s="396"/>
      <c r="C137" s="158" t="s">
        <v>702</v>
      </c>
      <c r="D137" s="151">
        <v>1</v>
      </c>
    </row>
    <row r="138" spans="1:4">
      <c r="A138" s="469"/>
      <c r="B138" s="396"/>
      <c r="C138" s="158" t="s">
        <v>703</v>
      </c>
      <c r="D138" s="151">
        <v>1</v>
      </c>
    </row>
    <row r="139" spans="1:4">
      <c r="A139" s="469"/>
      <c r="B139" s="396" t="s">
        <v>704</v>
      </c>
      <c r="C139" s="158" t="s">
        <v>708</v>
      </c>
      <c r="D139" s="151">
        <v>1</v>
      </c>
    </row>
    <row r="140" spans="1:4">
      <c r="A140" s="469"/>
      <c r="B140" s="396"/>
      <c r="C140" s="158" t="s">
        <v>709</v>
      </c>
      <c r="D140" s="151">
        <v>1</v>
      </c>
    </row>
    <row r="141" spans="1:4">
      <c r="A141" s="469"/>
      <c r="B141" s="396"/>
      <c r="C141" s="158" t="s">
        <v>705</v>
      </c>
      <c r="D141" s="151">
        <v>1</v>
      </c>
    </row>
    <row r="142" spans="1:4">
      <c r="A142" s="469"/>
      <c r="B142" s="396"/>
      <c r="C142" s="158" t="s">
        <v>706</v>
      </c>
      <c r="D142" s="151">
        <v>1</v>
      </c>
    </row>
    <row r="143" spans="1:4">
      <c r="A143" s="469"/>
      <c r="B143" s="396"/>
      <c r="C143" s="158" t="s">
        <v>707</v>
      </c>
      <c r="D143" s="151">
        <v>1</v>
      </c>
    </row>
    <row r="144" spans="1:4">
      <c r="A144" s="469"/>
      <c r="B144" s="396" t="s">
        <v>710</v>
      </c>
      <c r="C144" s="158" t="s">
        <v>711</v>
      </c>
      <c r="D144" s="153">
        <v>0.94</v>
      </c>
    </row>
    <row r="145" spans="1:4">
      <c r="A145" s="469"/>
      <c r="B145" s="396"/>
      <c r="C145" s="158" t="s">
        <v>712</v>
      </c>
      <c r="D145" s="151">
        <v>1</v>
      </c>
    </row>
    <row r="146" spans="1:4">
      <c r="A146" s="469"/>
      <c r="B146" s="396"/>
      <c r="C146" s="158" t="s">
        <v>713</v>
      </c>
      <c r="D146" s="153">
        <v>0.86</v>
      </c>
    </row>
    <row r="147" spans="1:4" ht="28.8">
      <c r="A147" s="469"/>
      <c r="B147" s="396" t="s">
        <v>714</v>
      </c>
      <c r="C147" s="158" t="s">
        <v>715</v>
      </c>
      <c r="D147" s="151">
        <v>1</v>
      </c>
    </row>
    <row r="148" spans="1:4" ht="28.8">
      <c r="A148" s="469"/>
      <c r="B148" s="396"/>
      <c r="C148" s="158" t="s">
        <v>716</v>
      </c>
      <c r="D148" s="151">
        <v>1</v>
      </c>
    </row>
    <row r="149" spans="1:4" ht="28.8">
      <c r="A149" s="469"/>
      <c r="B149" s="396"/>
      <c r="C149" s="158" t="s">
        <v>717</v>
      </c>
      <c r="D149" s="151">
        <v>1</v>
      </c>
    </row>
    <row r="150" spans="1:4" ht="28.8">
      <c r="A150" s="469"/>
      <c r="B150" s="396"/>
      <c r="C150" s="158" t="s">
        <v>718</v>
      </c>
      <c r="D150" s="151">
        <v>1</v>
      </c>
    </row>
    <row r="151" spans="1:4" ht="28.8">
      <c r="A151" s="469"/>
      <c r="B151" s="396"/>
      <c r="C151" s="158" t="s">
        <v>719</v>
      </c>
      <c r="D151" s="154" t="s">
        <v>571</v>
      </c>
    </row>
    <row r="152" spans="1:4" ht="28.8">
      <c r="A152" s="469"/>
      <c r="B152" s="396"/>
      <c r="C152" s="158" t="s">
        <v>720</v>
      </c>
      <c r="D152" s="151">
        <v>1</v>
      </c>
    </row>
    <row r="153" spans="1:4">
      <c r="A153" s="469"/>
      <c r="B153" s="396" t="s">
        <v>721</v>
      </c>
      <c r="C153" s="158" t="s">
        <v>722</v>
      </c>
      <c r="D153" s="151">
        <v>1</v>
      </c>
    </row>
    <row r="154" spans="1:4" ht="28.8">
      <c r="A154" s="469"/>
      <c r="B154" s="396"/>
      <c r="C154" s="158" t="s">
        <v>723</v>
      </c>
      <c r="D154" s="151">
        <v>1</v>
      </c>
    </row>
    <row r="155" spans="1:4" ht="28.8">
      <c r="A155" s="469"/>
      <c r="B155" s="396"/>
      <c r="C155" s="158" t="s">
        <v>731</v>
      </c>
      <c r="D155" s="151">
        <v>1</v>
      </c>
    </row>
    <row r="156" spans="1:4" ht="28.8">
      <c r="A156" s="469"/>
      <c r="B156" s="396" t="s">
        <v>724</v>
      </c>
      <c r="C156" s="158" t="s">
        <v>732</v>
      </c>
      <c r="D156" s="151">
        <v>1</v>
      </c>
    </row>
    <row r="157" spans="1:4">
      <c r="A157" s="469"/>
      <c r="B157" s="396"/>
      <c r="C157" s="158" t="s">
        <v>733</v>
      </c>
      <c r="D157" s="151">
        <v>1.0065</v>
      </c>
    </row>
    <row r="158" spans="1:4" ht="28.8">
      <c r="A158" s="469"/>
      <c r="B158" s="396"/>
      <c r="C158" s="158" t="s">
        <v>734</v>
      </c>
      <c r="D158" s="151">
        <v>1</v>
      </c>
    </row>
    <row r="159" spans="1:4" ht="28.8">
      <c r="A159" s="469"/>
      <c r="B159" s="396"/>
      <c r="C159" s="158" t="s">
        <v>735</v>
      </c>
      <c r="D159" s="151">
        <v>1.0008999999999999</v>
      </c>
    </row>
    <row r="160" spans="1:4" ht="28.8">
      <c r="A160" s="469"/>
      <c r="B160" s="396" t="s">
        <v>725</v>
      </c>
      <c r="C160" s="158" t="s">
        <v>736</v>
      </c>
      <c r="D160" s="151">
        <v>1.0168999999999999</v>
      </c>
    </row>
    <row r="161" spans="1:4">
      <c r="A161" s="469"/>
      <c r="B161" s="396"/>
      <c r="C161" s="158" t="s">
        <v>737</v>
      </c>
      <c r="D161" s="151">
        <v>1.0085</v>
      </c>
    </row>
    <row r="162" spans="1:4" ht="28.8">
      <c r="A162" s="469"/>
      <c r="B162" s="396"/>
      <c r="C162" s="158" t="s">
        <v>738</v>
      </c>
      <c r="D162" s="153">
        <v>0.9798</v>
      </c>
    </row>
    <row r="163" spans="1:4">
      <c r="A163" s="469"/>
      <c r="B163" s="396"/>
      <c r="C163" s="158" t="s">
        <v>739</v>
      </c>
      <c r="D163" s="151">
        <v>1</v>
      </c>
    </row>
    <row r="164" spans="1:4" ht="28.8">
      <c r="A164" s="469"/>
      <c r="B164" s="396"/>
      <c r="C164" s="158" t="s">
        <v>740</v>
      </c>
      <c r="D164" s="151">
        <v>1</v>
      </c>
    </row>
    <row r="165" spans="1:4">
      <c r="A165" s="469"/>
      <c r="B165" s="396"/>
      <c r="C165" s="158" t="s">
        <v>726</v>
      </c>
      <c r="D165" s="151">
        <v>1</v>
      </c>
    </row>
    <row r="166" spans="1:4">
      <c r="A166" s="469"/>
      <c r="B166" s="396"/>
      <c r="C166" s="158" t="s">
        <v>741</v>
      </c>
      <c r="D166" s="151">
        <v>1</v>
      </c>
    </row>
    <row r="167" spans="1:4">
      <c r="A167" s="469"/>
      <c r="B167" s="396" t="s">
        <v>727</v>
      </c>
      <c r="C167" s="158" t="s">
        <v>742</v>
      </c>
      <c r="D167" s="151">
        <v>1</v>
      </c>
    </row>
    <row r="168" spans="1:4" ht="28.8">
      <c r="A168" s="469"/>
      <c r="B168" s="396"/>
      <c r="C168" s="158" t="s">
        <v>743</v>
      </c>
      <c r="D168" s="151">
        <v>1</v>
      </c>
    </row>
    <row r="169" spans="1:4" ht="28.8">
      <c r="A169" s="469"/>
      <c r="B169" s="396"/>
      <c r="C169" s="158" t="s">
        <v>744</v>
      </c>
      <c r="D169" s="151">
        <v>1</v>
      </c>
    </row>
    <row r="170" spans="1:4">
      <c r="A170" s="469"/>
      <c r="B170" s="396"/>
      <c r="C170" s="158" t="s">
        <v>745</v>
      </c>
      <c r="D170" s="151">
        <v>1</v>
      </c>
    </row>
    <row r="171" spans="1:4" ht="28.8">
      <c r="A171" s="469"/>
      <c r="B171" s="396" t="s">
        <v>728</v>
      </c>
      <c r="C171" s="158" t="s">
        <v>746</v>
      </c>
      <c r="D171" s="151">
        <v>1</v>
      </c>
    </row>
    <row r="172" spans="1:4" ht="28.8">
      <c r="A172" s="469"/>
      <c r="B172" s="396"/>
      <c r="C172" s="158" t="s">
        <v>747</v>
      </c>
      <c r="D172" s="151">
        <v>1</v>
      </c>
    </row>
    <row r="173" spans="1:4" ht="28.8">
      <c r="A173" s="469"/>
      <c r="B173" s="396"/>
      <c r="C173" s="158" t="s">
        <v>748</v>
      </c>
      <c r="D173" s="151">
        <v>1</v>
      </c>
    </row>
    <row r="174" spans="1:4" ht="28.8">
      <c r="A174" s="469"/>
      <c r="B174" s="396"/>
      <c r="C174" s="158" t="s">
        <v>749</v>
      </c>
      <c r="D174" s="151">
        <v>1</v>
      </c>
    </row>
    <row r="175" spans="1:4">
      <c r="A175" s="469"/>
      <c r="B175" s="396" t="s">
        <v>729</v>
      </c>
      <c r="C175" s="158" t="s">
        <v>750</v>
      </c>
      <c r="D175" s="151">
        <v>1</v>
      </c>
    </row>
    <row r="176" spans="1:4">
      <c r="A176" s="469"/>
      <c r="B176" s="396"/>
      <c r="C176" s="158" t="s">
        <v>751</v>
      </c>
      <c r="D176" s="153">
        <v>0.97</v>
      </c>
    </row>
    <row r="177" spans="1:4">
      <c r="A177" s="469"/>
      <c r="B177" s="396" t="s">
        <v>730</v>
      </c>
      <c r="C177" s="158" t="s">
        <v>752</v>
      </c>
      <c r="D177" s="151">
        <v>1</v>
      </c>
    </row>
    <row r="178" spans="1:4">
      <c r="A178" s="469"/>
      <c r="B178" s="396"/>
      <c r="C178" s="158" t="s">
        <v>753</v>
      </c>
      <c r="D178" s="153">
        <v>0.98140000000000005</v>
      </c>
    </row>
    <row r="179" spans="1:4">
      <c r="A179" s="469"/>
      <c r="B179" s="396"/>
      <c r="C179" s="158" t="s">
        <v>754</v>
      </c>
      <c r="D179" s="151">
        <v>1</v>
      </c>
    </row>
    <row r="180" spans="1:4">
      <c r="A180" s="469"/>
      <c r="B180" s="396"/>
      <c r="C180" s="158" t="s">
        <v>755</v>
      </c>
      <c r="D180" s="151">
        <v>1</v>
      </c>
    </row>
    <row r="181" spans="1:4">
      <c r="A181" s="469"/>
      <c r="B181" s="396"/>
      <c r="C181" s="158" t="s">
        <v>756</v>
      </c>
      <c r="D181" s="151">
        <v>1</v>
      </c>
    </row>
    <row r="182" spans="1:4">
      <c r="A182" s="469" t="s">
        <v>506</v>
      </c>
      <c r="B182" s="396" t="s">
        <v>760</v>
      </c>
      <c r="C182" s="158" t="s">
        <v>771</v>
      </c>
      <c r="D182" s="151">
        <v>1</v>
      </c>
    </row>
    <row r="183" spans="1:4">
      <c r="A183" s="469"/>
      <c r="B183" s="396"/>
      <c r="C183" s="158" t="s">
        <v>772</v>
      </c>
      <c r="D183" s="151">
        <v>1</v>
      </c>
    </row>
    <row r="184" spans="1:4">
      <c r="A184" s="469"/>
      <c r="B184" s="396"/>
      <c r="C184" s="158" t="s">
        <v>773</v>
      </c>
      <c r="D184" s="151">
        <v>1</v>
      </c>
    </row>
    <row r="185" spans="1:4" ht="28.8">
      <c r="A185" s="469"/>
      <c r="B185" s="396"/>
      <c r="C185" s="158" t="s">
        <v>774</v>
      </c>
      <c r="D185" s="151">
        <v>1</v>
      </c>
    </row>
    <row r="186" spans="1:4">
      <c r="A186" s="469"/>
      <c r="B186" s="396"/>
      <c r="C186" s="158" t="s">
        <v>775</v>
      </c>
      <c r="D186" s="151">
        <v>1</v>
      </c>
    </row>
    <row r="187" spans="1:4">
      <c r="A187" s="469"/>
      <c r="B187" s="396"/>
      <c r="C187" s="158" t="s">
        <v>776</v>
      </c>
      <c r="D187" s="151">
        <v>1</v>
      </c>
    </row>
    <row r="188" spans="1:4">
      <c r="A188" s="469"/>
      <c r="B188" s="396"/>
      <c r="C188" s="158" t="s">
        <v>777</v>
      </c>
      <c r="D188" s="154" t="s">
        <v>571</v>
      </c>
    </row>
    <row r="191" spans="1:4" ht="19.2" customHeight="1">
      <c r="C191" s="160" t="s">
        <v>779</v>
      </c>
      <c r="D191" s="159">
        <f>COUNTA(D2:D188)</f>
        <v>187</v>
      </c>
    </row>
    <row r="192" spans="1:4" ht="19.2" customHeight="1">
      <c r="C192" s="160" t="s">
        <v>778</v>
      </c>
      <c r="D192" s="159">
        <f>COUNTIF(D2:D188,"N/A")</f>
        <v>6</v>
      </c>
    </row>
    <row r="193" spans="3:4" ht="19.2" customHeight="1">
      <c r="C193" s="160" t="s">
        <v>780</v>
      </c>
      <c r="D193" s="159">
        <f>D191-D192</f>
        <v>181</v>
      </c>
    </row>
    <row r="194" spans="3:4" ht="19.2" customHeight="1">
      <c r="C194" s="160" t="s">
        <v>781</v>
      </c>
      <c r="D194" s="159">
        <f>COUNTIF(D2:D188,"&gt;=100%")</f>
        <v>172</v>
      </c>
    </row>
  </sheetData>
  <mergeCells count="51">
    <mergeCell ref="A182:A188"/>
    <mergeCell ref="A2:A45"/>
    <mergeCell ref="A46:A63"/>
    <mergeCell ref="A64:A102"/>
    <mergeCell ref="A103:A119"/>
    <mergeCell ref="A120:A132"/>
    <mergeCell ref="A133:A181"/>
    <mergeCell ref="B177:B181"/>
    <mergeCell ref="B123:B127"/>
    <mergeCell ref="B128:B130"/>
    <mergeCell ref="B131:B132"/>
    <mergeCell ref="B144:B146"/>
    <mergeCell ref="B147:B152"/>
    <mergeCell ref="B153:B155"/>
    <mergeCell ref="B156:B159"/>
    <mergeCell ref="B160:B166"/>
    <mergeCell ref="B167:B170"/>
    <mergeCell ref="B139:B143"/>
    <mergeCell ref="B182:B188"/>
    <mergeCell ref="B84:B89"/>
    <mergeCell ref="B90:B92"/>
    <mergeCell ref="B93:B94"/>
    <mergeCell ref="B95:B97"/>
    <mergeCell ref="B112:B113"/>
    <mergeCell ref="B114:B115"/>
    <mergeCell ref="B118:B119"/>
    <mergeCell ref="B99:B102"/>
    <mergeCell ref="B104:B106"/>
    <mergeCell ref="B107:B109"/>
    <mergeCell ref="B110:B111"/>
    <mergeCell ref="B121:B122"/>
    <mergeCell ref="B133:B138"/>
    <mergeCell ref="B171:B174"/>
    <mergeCell ref="B175:B176"/>
    <mergeCell ref="B53:B56"/>
    <mergeCell ref="B60:B63"/>
    <mergeCell ref="B58:B59"/>
    <mergeCell ref="B64:B72"/>
    <mergeCell ref="B73:B83"/>
    <mergeCell ref="B50:B52"/>
    <mergeCell ref="B2:B4"/>
    <mergeCell ref="B5:B8"/>
    <mergeCell ref="B9:B12"/>
    <mergeCell ref="B13:B15"/>
    <mergeCell ref="B16:B18"/>
    <mergeCell ref="B19:B20"/>
    <mergeCell ref="B21:B26"/>
    <mergeCell ref="B27:B32"/>
    <mergeCell ref="B33:B38"/>
    <mergeCell ref="B39:B45"/>
    <mergeCell ref="B46:B4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E99B-E030-4ECA-A253-1676D824EFDB}">
  <sheetPr>
    <tabColor theme="9"/>
  </sheetPr>
  <dimension ref="A1:AF1094"/>
  <sheetViews>
    <sheetView workbookViewId="0">
      <pane xSplit="3" ySplit="3" topLeftCell="D4" activePane="bottomRight" state="frozen"/>
      <selection pane="topRight" activeCell="D1" sqref="D1"/>
      <selection pane="bottomLeft" activeCell="A4" sqref="A4"/>
      <selection pane="bottomRight"/>
    </sheetView>
  </sheetViews>
  <sheetFormatPr baseColWidth="10" defaultColWidth="14.44140625" defaultRowHeight="15" customHeight="1"/>
  <cols>
    <col min="1" max="1" width="51.109375" customWidth="1"/>
    <col min="2" max="2" width="9.6640625" customWidth="1"/>
    <col min="3" max="3" width="24.6640625" customWidth="1"/>
    <col min="4" max="4" width="16.44140625" customWidth="1"/>
    <col min="5" max="10" width="10.6640625" customWidth="1"/>
    <col min="11" max="11" width="15.33203125" customWidth="1"/>
    <col min="12" max="12" width="16.44140625" customWidth="1"/>
    <col min="13" max="13" width="35.6640625" customWidth="1"/>
    <col min="14" max="32" width="10.6640625" customWidth="1"/>
  </cols>
  <sheetData>
    <row r="1" spans="1:32" ht="28.5" customHeight="1" thickBot="1">
      <c r="A1" s="272"/>
      <c r="B1" s="273"/>
      <c r="C1" s="274"/>
      <c r="D1" s="274"/>
      <c r="E1" s="470" t="s">
        <v>973</v>
      </c>
      <c r="F1" s="472" t="s">
        <v>974</v>
      </c>
      <c r="G1" s="473"/>
      <c r="H1" s="473"/>
      <c r="I1" s="473"/>
      <c r="J1" s="474"/>
      <c r="K1" s="475" t="s">
        <v>975</v>
      </c>
      <c r="L1" s="476"/>
      <c r="M1" s="477"/>
      <c r="N1" s="275"/>
      <c r="O1" s="275"/>
      <c r="P1" s="275"/>
      <c r="Q1" s="275"/>
      <c r="R1" s="275"/>
      <c r="S1" s="275"/>
      <c r="T1" s="275"/>
      <c r="U1" s="275"/>
      <c r="V1" s="275"/>
      <c r="W1" s="275"/>
      <c r="X1" s="275"/>
      <c r="Y1" s="275"/>
      <c r="Z1" s="275"/>
      <c r="AA1" s="275"/>
      <c r="AB1" s="275"/>
      <c r="AC1" s="275"/>
      <c r="AD1" s="275"/>
      <c r="AE1" s="275"/>
      <c r="AF1" s="275"/>
    </row>
    <row r="2" spans="1:32" ht="24" customHeight="1" thickBot="1">
      <c r="A2" s="276"/>
      <c r="B2" s="277"/>
      <c r="C2" s="278"/>
      <c r="D2" s="278"/>
      <c r="E2" s="471"/>
      <c r="F2" s="478">
        <v>2024</v>
      </c>
      <c r="G2" s="476"/>
      <c r="H2" s="476"/>
      <c r="I2" s="476"/>
      <c r="J2" s="477"/>
      <c r="K2" s="475">
        <v>2024</v>
      </c>
      <c r="L2" s="476"/>
      <c r="M2" s="477"/>
      <c r="N2" s="275"/>
      <c r="O2" s="275"/>
      <c r="P2" s="275"/>
      <c r="Q2" s="275"/>
      <c r="R2" s="275"/>
      <c r="S2" s="275"/>
      <c r="T2" s="275"/>
      <c r="U2" s="275"/>
      <c r="V2" s="275"/>
      <c r="W2" s="275"/>
      <c r="X2" s="275"/>
      <c r="Y2" s="275"/>
      <c r="Z2" s="275"/>
      <c r="AA2" s="275"/>
      <c r="AB2" s="275"/>
      <c r="AC2" s="275"/>
      <c r="AD2" s="275"/>
      <c r="AE2" s="275"/>
      <c r="AF2" s="275"/>
    </row>
    <row r="3" spans="1:32" ht="24.75" customHeight="1" thickBot="1">
      <c r="A3" s="279" t="s">
        <v>976</v>
      </c>
      <c r="B3" s="280" t="s">
        <v>977</v>
      </c>
      <c r="C3" s="281" t="s">
        <v>978</v>
      </c>
      <c r="D3" s="282" t="s">
        <v>979</v>
      </c>
      <c r="E3" s="283" t="s">
        <v>980</v>
      </c>
      <c r="F3" s="284" t="s">
        <v>981</v>
      </c>
      <c r="G3" s="285" t="s">
        <v>982</v>
      </c>
      <c r="H3" s="286" t="s">
        <v>983</v>
      </c>
      <c r="I3" s="286" t="s">
        <v>984</v>
      </c>
      <c r="J3" s="287" t="s">
        <v>985</v>
      </c>
      <c r="K3" s="288" t="s">
        <v>986</v>
      </c>
      <c r="L3" s="289" t="s">
        <v>987</v>
      </c>
      <c r="M3" s="290" t="s">
        <v>988</v>
      </c>
      <c r="N3" s="275"/>
      <c r="O3" s="275"/>
      <c r="P3" s="275"/>
      <c r="Q3" s="275"/>
      <c r="R3" s="275"/>
      <c r="S3" s="275"/>
      <c r="T3" s="275"/>
      <c r="U3" s="275"/>
      <c r="V3" s="275"/>
      <c r="W3" s="275"/>
      <c r="X3" s="275"/>
      <c r="Y3" s="275"/>
      <c r="Z3" s="275"/>
      <c r="AA3" s="275"/>
      <c r="AB3" s="275"/>
      <c r="AC3" s="275"/>
      <c r="AD3" s="275"/>
      <c r="AE3" s="275"/>
      <c r="AF3" s="275"/>
    </row>
    <row r="4" spans="1:32" ht="24.75" customHeight="1">
      <c r="A4" s="291" t="s">
        <v>989</v>
      </c>
      <c r="B4" s="292">
        <f>COUNT(B5:B20)</f>
        <v>16</v>
      </c>
      <c r="C4" s="293"/>
      <c r="D4" s="294"/>
      <c r="E4" s="292">
        <f>COUNT(E5:E20)</f>
        <v>13</v>
      </c>
      <c r="F4" s="295"/>
      <c r="G4" s="295"/>
      <c r="H4" s="295"/>
      <c r="I4" s="295"/>
      <c r="J4" s="296"/>
      <c r="K4" s="297"/>
      <c r="L4" s="298">
        <f>AVERAGE(L5:L20)</f>
        <v>0.98224741501535029</v>
      </c>
      <c r="M4" s="299"/>
      <c r="N4" s="275"/>
      <c r="O4" s="275"/>
      <c r="P4" s="275"/>
      <c r="Q4" s="275"/>
      <c r="R4" s="275"/>
      <c r="S4" s="275"/>
      <c r="T4" s="275"/>
      <c r="U4" s="275"/>
      <c r="V4" s="275"/>
      <c r="W4" s="275"/>
      <c r="X4" s="275"/>
      <c r="Y4" s="275"/>
      <c r="Z4" s="275"/>
      <c r="AA4" s="275"/>
      <c r="AB4" s="275"/>
      <c r="AC4" s="275"/>
      <c r="AD4" s="275"/>
      <c r="AE4" s="275"/>
      <c r="AF4" s="275"/>
    </row>
    <row r="5" spans="1:32" ht="24.75" customHeight="1">
      <c r="A5" s="300" t="s">
        <v>990</v>
      </c>
      <c r="B5" s="301">
        <v>1</v>
      </c>
      <c r="C5" s="302" t="s">
        <v>991</v>
      </c>
      <c r="D5" s="303" t="s">
        <v>502</v>
      </c>
      <c r="E5" s="304">
        <v>11</v>
      </c>
      <c r="F5" s="301"/>
      <c r="G5" s="301">
        <v>6</v>
      </c>
      <c r="H5" s="301"/>
      <c r="I5" s="301">
        <v>5</v>
      </c>
      <c r="J5" s="305">
        <f t="shared" ref="J5:J6" si="0">SUM(F5:I5)</f>
        <v>11</v>
      </c>
      <c r="K5" s="306">
        <f t="shared" ref="K5:K6" si="1">J5/E5</f>
        <v>1</v>
      </c>
      <c r="L5" s="307">
        <f t="shared" ref="L5:L6" si="2">IF(((J5/E5)*100)&gt;=100,100%,(IF(J5=0,"",(J5/E5))))</f>
        <v>1</v>
      </c>
      <c r="M5" s="275"/>
      <c r="N5" s="275"/>
      <c r="O5" s="275"/>
      <c r="P5" s="275"/>
      <c r="Q5" s="275"/>
      <c r="R5" s="275"/>
      <c r="S5" s="275"/>
      <c r="T5" s="275"/>
      <c r="U5" s="275"/>
      <c r="V5" s="275"/>
      <c r="W5" s="275"/>
      <c r="X5" s="275"/>
      <c r="Y5" s="275"/>
      <c r="Z5" s="275"/>
      <c r="AA5" s="275"/>
      <c r="AB5" s="275"/>
      <c r="AC5" s="275"/>
      <c r="AD5" s="275"/>
      <c r="AE5" s="275"/>
      <c r="AF5" s="275"/>
    </row>
    <row r="6" spans="1:32" ht="24.75" customHeight="1">
      <c r="A6" s="308" t="s">
        <v>992</v>
      </c>
      <c r="B6" s="301">
        <v>2</v>
      </c>
      <c r="C6" s="302" t="s">
        <v>991</v>
      </c>
      <c r="D6" s="304" t="s">
        <v>500</v>
      </c>
      <c r="E6" s="304">
        <v>1</v>
      </c>
      <c r="F6" s="301"/>
      <c r="G6" s="301"/>
      <c r="H6" s="301"/>
      <c r="I6" s="301">
        <v>1</v>
      </c>
      <c r="J6" s="305">
        <f t="shared" si="0"/>
        <v>1</v>
      </c>
      <c r="K6" s="306">
        <f t="shared" si="1"/>
        <v>1</v>
      </c>
      <c r="L6" s="307">
        <f t="shared" si="2"/>
        <v>1</v>
      </c>
      <c r="M6" s="275"/>
      <c r="N6" s="275"/>
      <c r="O6" s="275"/>
      <c r="P6" s="275"/>
      <c r="Q6" s="275"/>
      <c r="R6" s="275"/>
      <c r="S6" s="275"/>
      <c r="T6" s="275"/>
      <c r="U6" s="275"/>
      <c r="V6" s="275"/>
      <c r="W6" s="275"/>
      <c r="X6" s="275"/>
      <c r="Y6" s="275"/>
      <c r="Z6" s="275"/>
      <c r="AA6" s="275"/>
      <c r="AB6" s="275"/>
      <c r="AC6" s="275"/>
      <c r="AD6" s="275"/>
      <c r="AE6" s="275"/>
      <c r="AF6" s="275"/>
    </row>
    <row r="7" spans="1:32" ht="24.75" customHeight="1">
      <c r="A7" s="308" t="s">
        <v>993</v>
      </c>
      <c r="B7" s="301">
        <v>3</v>
      </c>
      <c r="C7" s="302" t="s">
        <v>991</v>
      </c>
      <c r="D7" s="304" t="s">
        <v>500</v>
      </c>
      <c r="E7" s="304"/>
      <c r="F7" s="301"/>
      <c r="G7" s="301"/>
      <c r="H7" s="301"/>
      <c r="I7" s="301"/>
      <c r="J7" s="305"/>
      <c r="K7" s="306"/>
      <c r="L7" s="307"/>
      <c r="M7" s="275" t="s">
        <v>994</v>
      </c>
      <c r="N7" s="275"/>
      <c r="O7" s="275"/>
      <c r="P7" s="275"/>
      <c r="Q7" s="275"/>
      <c r="R7" s="275"/>
      <c r="S7" s="275"/>
      <c r="T7" s="275"/>
      <c r="U7" s="275"/>
      <c r="V7" s="275"/>
      <c r="W7" s="275"/>
      <c r="X7" s="275"/>
      <c r="Y7" s="275"/>
      <c r="Z7" s="275"/>
      <c r="AA7" s="275"/>
      <c r="AB7" s="275"/>
      <c r="AC7" s="275"/>
      <c r="AD7" s="275"/>
      <c r="AE7" s="275"/>
      <c r="AF7" s="275"/>
    </row>
    <row r="8" spans="1:32" ht="24.75" customHeight="1">
      <c r="A8" s="308" t="s">
        <v>995</v>
      </c>
      <c r="B8" s="301">
        <v>4</v>
      </c>
      <c r="C8" s="302" t="s">
        <v>991</v>
      </c>
      <c r="D8" s="304" t="s">
        <v>503</v>
      </c>
      <c r="E8" s="304">
        <v>23156</v>
      </c>
      <c r="F8" s="301"/>
      <c r="G8" s="301"/>
      <c r="H8" s="301"/>
      <c r="I8" s="301">
        <v>19784</v>
      </c>
      <c r="J8" s="305">
        <f t="shared" ref="J8:J16" si="3">SUM(F8:I8)</f>
        <v>19784</v>
      </c>
      <c r="K8" s="306">
        <f t="shared" ref="K8:K16" si="4">J8/E8</f>
        <v>0.85437899464501643</v>
      </c>
      <c r="L8" s="307">
        <f t="shared" ref="L8:L16" si="5">IF(((J8/E8)*100)&gt;=100,100%,(IF(J8=0,"",(J8/E8))))</f>
        <v>0.85437899464501643</v>
      </c>
      <c r="M8" s="275"/>
      <c r="N8" s="275"/>
      <c r="O8" s="275"/>
      <c r="P8" s="275"/>
      <c r="Q8" s="275"/>
      <c r="R8" s="275"/>
      <c r="S8" s="275"/>
      <c r="T8" s="275"/>
      <c r="U8" s="275"/>
      <c r="V8" s="275"/>
      <c r="W8" s="275"/>
      <c r="X8" s="275"/>
      <c r="Y8" s="275"/>
      <c r="Z8" s="275"/>
      <c r="AA8" s="275"/>
      <c r="AB8" s="275"/>
      <c r="AC8" s="275"/>
      <c r="AD8" s="275"/>
      <c r="AE8" s="275"/>
      <c r="AF8" s="275"/>
    </row>
    <row r="9" spans="1:32" ht="24.75" customHeight="1">
      <c r="A9" s="308" t="s">
        <v>996</v>
      </c>
      <c r="B9" s="301">
        <v>5</v>
      </c>
      <c r="C9" s="302" t="s">
        <v>991</v>
      </c>
      <c r="D9" s="304" t="s">
        <v>503</v>
      </c>
      <c r="E9" s="304">
        <v>3044</v>
      </c>
      <c r="F9" s="301"/>
      <c r="G9" s="301"/>
      <c r="H9" s="301"/>
      <c r="I9" s="301">
        <v>2870</v>
      </c>
      <c r="J9" s="305">
        <f t="shared" si="3"/>
        <v>2870</v>
      </c>
      <c r="K9" s="306">
        <f t="shared" si="4"/>
        <v>0.94283837056504605</v>
      </c>
      <c r="L9" s="307">
        <f t="shared" si="5"/>
        <v>0.94283837056504605</v>
      </c>
      <c r="M9" s="275"/>
      <c r="N9" s="275"/>
      <c r="O9" s="275"/>
      <c r="P9" s="275"/>
      <c r="Q9" s="275"/>
      <c r="R9" s="275"/>
      <c r="S9" s="275"/>
      <c r="T9" s="275"/>
      <c r="U9" s="275"/>
      <c r="V9" s="275"/>
      <c r="W9" s="275"/>
      <c r="X9" s="275"/>
      <c r="Y9" s="275"/>
      <c r="Z9" s="275"/>
      <c r="AA9" s="275"/>
      <c r="AB9" s="275"/>
      <c r="AC9" s="275"/>
      <c r="AD9" s="275"/>
      <c r="AE9" s="275"/>
      <c r="AF9" s="275"/>
    </row>
    <row r="10" spans="1:32" ht="24.75" customHeight="1">
      <c r="A10" s="308" t="s">
        <v>997</v>
      </c>
      <c r="B10" s="301">
        <v>6</v>
      </c>
      <c r="C10" s="302" t="s">
        <v>991</v>
      </c>
      <c r="D10" s="304" t="s">
        <v>501</v>
      </c>
      <c r="E10" s="304">
        <v>13022</v>
      </c>
      <c r="F10" s="301"/>
      <c r="G10" s="301">
        <v>12623</v>
      </c>
      <c r="H10" s="301"/>
      <c r="I10" s="301">
        <v>386299</v>
      </c>
      <c r="J10" s="305">
        <f t="shared" si="3"/>
        <v>398922</v>
      </c>
      <c r="K10" s="306">
        <f t="shared" si="4"/>
        <v>30.634464751958223</v>
      </c>
      <c r="L10" s="307">
        <f t="shared" si="5"/>
        <v>1</v>
      </c>
      <c r="M10" s="275"/>
      <c r="N10" s="275"/>
      <c r="O10" s="275"/>
      <c r="P10" s="275"/>
      <c r="Q10" s="275"/>
      <c r="R10" s="275"/>
      <c r="S10" s="275"/>
      <c r="T10" s="275"/>
      <c r="U10" s="275"/>
      <c r="V10" s="275"/>
      <c r="W10" s="275"/>
      <c r="X10" s="275"/>
      <c r="Y10" s="275"/>
      <c r="Z10" s="275"/>
      <c r="AA10" s="275"/>
      <c r="AB10" s="275"/>
      <c r="AC10" s="275"/>
      <c r="AD10" s="275"/>
      <c r="AE10" s="275"/>
      <c r="AF10" s="275"/>
    </row>
    <row r="11" spans="1:32" ht="24.75" customHeight="1">
      <c r="A11" s="308" t="s">
        <v>998</v>
      </c>
      <c r="B11" s="301">
        <v>7</v>
      </c>
      <c r="C11" s="302" t="s">
        <v>991</v>
      </c>
      <c r="D11" s="304" t="s">
        <v>505</v>
      </c>
      <c r="E11" s="304">
        <v>800</v>
      </c>
      <c r="F11" s="301"/>
      <c r="G11" s="301"/>
      <c r="H11" s="301"/>
      <c r="I11" s="301">
        <v>1728</v>
      </c>
      <c r="J11" s="305">
        <f t="shared" si="3"/>
        <v>1728</v>
      </c>
      <c r="K11" s="306">
        <f t="shared" si="4"/>
        <v>2.16</v>
      </c>
      <c r="L11" s="307">
        <f t="shared" si="5"/>
        <v>1</v>
      </c>
      <c r="M11" s="275"/>
      <c r="N11" s="275"/>
      <c r="O11" s="275"/>
      <c r="P11" s="275"/>
      <c r="Q11" s="275"/>
      <c r="R11" s="275"/>
      <c r="S11" s="275"/>
      <c r="T11" s="275"/>
      <c r="U11" s="275"/>
      <c r="V11" s="275"/>
      <c r="W11" s="275"/>
      <c r="X11" s="275"/>
      <c r="Y11" s="275"/>
      <c r="Z11" s="275"/>
      <c r="AA11" s="275"/>
      <c r="AB11" s="275"/>
      <c r="AC11" s="275"/>
      <c r="AD11" s="275"/>
      <c r="AE11" s="275"/>
      <c r="AF11" s="275"/>
    </row>
    <row r="12" spans="1:32" ht="24.75" customHeight="1">
      <c r="A12" s="308" t="s">
        <v>999</v>
      </c>
      <c r="B12" s="301">
        <v>8</v>
      </c>
      <c r="C12" s="302" t="s">
        <v>991</v>
      </c>
      <c r="D12" s="303" t="s">
        <v>502</v>
      </c>
      <c r="E12" s="304">
        <v>61855</v>
      </c>
      <c r="F12" s="301"/>
      <c r="G12" s="301">
        <v>37227</v>
      </c>
      <c r="H12" s="301"/>
      <c r="I12" s="301">
        <v>22896</v>
      </c>
      <c r="J12" s="305">
        <f t="shared" si="3"/>
        <v>60123</v>
      </c>
      <c r="K12" s="306">
        <f t="shared" si="4"/>
        <v>0.9719990299894915</v>
      </c>
      <c r="L12" s="307">
        <f t="shared" si="5"/>
        <v>0.9719990299894915</v>
      </c>
      <c r="M12" s="275"/>
      <c r="N12" s="275"/>
      <c r="O12" s="275"/>
      <c r="P12" s="275"/>
      <c r="Q12" s="275"/>
      <c r="R12" s="275"/>
      <c r="S12" s="275"/>
      <c r="T12" s="275"/>
      <c r="U12" s="275"/>
      <c r="V12" s="275"/>
      <c r="W12" s="275"/>
      <c r="X12" s="275"/>
      <c r="Y12" s="275"/>
      <c r="Z12" s="275"/>
      <c r="AA12" s="275"/>
      <c r="AB12" s="275"/>
      <c r="AC12" s="275"/>
      <c r="AD12" s="275"/>
      <c r="AE12" s="275"/>
      <c r="AF12" s="275"/>
    </row>
    <row r="13" spans="1:32" ht="24.75" customHeight="1">
      <c r="A13" s="308" t="s">
        <v>1000</v>
      </c>
      <c r="B13" s="301">
        <v>9</v>
      </c>
      <c r="C13" s="302" t="s">
        <v>991</v>
      </c>
      <c r="D13" s="304" t="s">
        <v>502</v>
      </c>
      <c r="E13" s="304">
        <v>7400</v>
      </c>
      <c r="F13" s="301"/>
      <c r="G13" s="301">
        <v>4179</v>
      </c>
      <c r="H13" s="301"/>
      <c r="I13" s="301">
        <v>6685</v>
      </c>
      <c r="J13" s="305">
        <f t="shared" si="3"/>
        <v>10864</v>
      </c>
      <c r="K13" s="306">
        <f t="shared" si="4"/>
        <v>1.4681081081081082</v>
      </c>
      <c r="L13" s="307">
        <f t="shared" si="5"/>
        <v>1</v>
      </c>
      <c r="M13" s="275"/>
      <c r="N13" s="275"/>
      <c r="O13" s="275"/>
      <c r="P13" s="275"/>
      <c r="Q13" s="275"/>
      <c r="R13" s="275"/>
      <c r="S13" s="275"/>
      <c r="T13" s="275"/>
      <c r="U13" s="275"/>
      <c r="V13" s="275"/>
      <c r="W13" s="275"/>
      <c r="X13" s="275"/>
      <c r="Y13" s="275"/>
      <c r="Z13" s="275"/>
      <c r="AA13" s="275"/>
      <c r="AB13" s="275"/>
      <c r="AC13" s="275"/>
      <c r="AD13" s="275"/>
      <c r="AE13" s="275"/>
      <c r="AF13" s="275"/>
    </row>
    <row r="14" spans="1:32" ht="24.75" customHeight="1">
      <c r="A14" s="308" t="s">
        <v>1001</v>
      </c>
      <c r="B14" s="301">
        <v>10</v>
      </c>
      <c r="C14" s="302" t="s">
        <v>991</v>
      </c>
      <c r="D14" s="303" t="s">
        <v>502</v>
      </c>
      <c r="E14" s="304">
        <v>3</v>
      </c>
      <c r="F14" s="301"/>
      <c r="G14" s="301">
        <v>0</v>
      </c>
      <c r="H14" s="301"/>
      <c r="I14" s="301">
        <v>3</v>
      </c>
      <c r="J14" s="305">
        <f t="shared" si="3"/>
        <v>3</v>
      </c>
      <c r="K14" s="306">
        <f t="shared" si="4"/>
        <v>1</v>
      </c>
      <c r="L14" s="307">
        <f t="shared" si="5"/>
        <v>1</v>
      </c>
      <c r="M14" s="275"/>
      <c r="N14" s="275"/>
      <c r="O14" s="275"/>
      <c r="P14" s="275"/>
      <c r="Q14" s="275"/>
      <c r="R14" s="275"/>
      <c r="S14" s="275"/>
      <c r="T14" s="275"/>
      <c r="U14" s="275"/>
      <c r="V14" s="275"/>
      <c r="W14" s="275"/>
      <c r="X14" s="275"/>
      <c r="Y14" s="275"/>
      <c r="Z14" s="275"/>
      <c r="AA14" s="275"/>
      <c r="AB14" s="275"/>
      <c r="AC14" s="275"/>
      <c r="AD14" s="275"/>
      <c r="AE14" s="275"/>
      <c r="AF14" s="275"/>
    </row>
    <row r="15" spans="1:32" ht="24.75" customHeight="1">
      <c r="A15" s="308" t="s">
        <v>1002</v>
      </c>
      <c r="B15" s="301">
        <v>11</v>
      </c>
      <c r="C15" s="302" t="s">
        <v>991</v>
      </c>
      <c r="D15" s="303" t="s">
        <v>502</v>
      </c>
      <c r="E15" s="304">
        <v>480</v>
      </c>
      <c r="F15" s="301"/>
      <c r="G15" s="301">
        <v>428</v>
      </c>
      <c r="H15" s="301"/>
      <c r="I15" s="301">
        <v>810</v>
      </c>
      <c r="J15" s="305">
        <f t="shared" si="3"/>
        <v>1238</v>
      </c>
      <c r="K15" s="306">
        <f t="shared" si="4"/>
        <v>2.5791666666666666</v>
      </c>
      <c r="L15" s="307">
        <f t="shared" si="5"/>
        <v>1</v>
      </c>
      <c r="M15" s="275"/>
      <c r="N15" s="275"/>
      <c r="O15" s="275"/>
      <c r="P15" s="275"/>
      <c r="Q15" s="275"/>
      <c r="R15" s="275"/>
      <c r="S15" s="275"/>
      <c r="T15" s="275"/>
      <c r="U15" s="275"/>
      <c r="V15" s="275"/>
      <c r="W15" s="275"/>
      <c r="X15" s="275"/>
      <c r="Y15" s="275"/>
      <c r="Z15" s="275"/>
      <c r="AA15" s="275"/>
      <c r="AB15" s="275"/>
      <c r="AC15" s="275"/>
      <c r="AD15" s="275"/>
      <c r="AE15" s="275"/>
      <c r="AF15" s="275"/>
    </row>
    <row r="16" spans="1:32" ht="24.75" customHeight="1">
      <c r="A16" s="308" t="s">
        <v>1003</v>
      </c>
      <c r="B16" s="301">
        <v>12</v>
      </c>
      <c r="C16" s="302" t="s">
        <v>991</v>
      </c>
      <c r="D16" s="304" t="s">
        <v>504</v>
      </c>
      <c r="E16" s="304">
        <v>2</v>
      </c>
      <c r="F16" s="301"/>
      <c r="G16" s="301"/>
      <c r="H16" s="301"/>
      <c r="I16" s="301">
        <v>2</v>
      </c>
      <c r="J16" s="305">
        <f t="shared" si="3"/>
        <v>2</v>
      </c>
      <c r="K16" s="306">
        <f t="shared" si="4"/>
        <v>1</v>
      </c>
      <c r="L16" s="307">
        <f t="shared" si="5"/>
        <v>1</v>
      </c>
      <c r="M16" s="275"/>
      <c r="N16" s="275"/>
      <c r="O16" s="275"/>
      <c r="P16" s="275"/>
      <c r="Q16" s="275"/>
      <c r="R16" s="275"/>
      <c r="S16" s="275"/>
      <c r="T16" s="275"/>
      <c r="U16" s="275"/>
      <c r="V16" s="275"/>
      <c r="W16" s="275"/>
      <c r="X16" s="275"/>
      <c r="Y16" s="275"/>
      <c r="Z16" s="275"/>
      <c r="AA16" s="275"/>
      <c r="AB16" s="275"/>
      <c r="AC16" s="275"/>
      <c r="AD16" s="275"/>
      <c r="AE16" s="275"/>
      <c r="AF16" s="275"/>
    </row>
    <row r="17" spans="1:32" ht="24.75" customHeight="1">
      <c r="A17" s="308" t="s">
        <v>1004</v>
      </c>
      <c r="B17" s="301">
        <v>13</v>
      </c>
      <c r="C17" s="302" t="s">
        <v>991</v>
      </c>
      <c r="D17" s="304" t="s">
        <v>500</v>
      </c>
      <c r="E17" s="304"/>
      <c r="F17" s="301"/>
      <c r="G17" s="301"/>
      <c r="H17" s="301"/>
      <c r="I17" s="301"/>
      <c r="J17" s="305"/>
      <c r="K17" s="306"/>
      <c r="L17" s="307"/>
      <c r="M17" s="275" t="s">
        <v>1005</v>
      </c>
      <c r="N17" s="275"/>
      <c r="O17" s="275"/>
      <c r="P17" s="275"/>
      <c r="Q17" s="275"/>
      <c r="R17" s="275"/>
      <c r="S17" s="275"/>
      <c r="T17" s="275"/>
      <c r="U17" s="275"/>
      <c r="V17" s="275"/>
      <c r="W17" s="275"/>
      <c r="X17" s="275"/>
      <c r="Y17" s="275"/>
      <c r="Z17" s="275"/>
      <c r="AA17" s="275"/>
      <c r="AB17" s="275"/>
      <c r="AC17" s="275"/>
      <c r="AD17" s="275"/>
      <c r="AE17" s="275"/>
      <c r="AF17" s="275"/>
    </row>
    <row r="18" spans="1:32" ht="24.75" customHeight="1">
      <c r="A18" s="308" t="s">
        <v>1006</v>
      </c>
      <c r="B18" s="301">
        <v>14</v>
      </c>
      <c r="C18" s="302" t="s">
        <v>991</v>
      </c>
      <c r="D18" s="304" t="s">
        <v>500</v>
      </c>
      <c r="E18" s="304"/>
      <c r="F18" s="301"/>
      <c r="G18" s="301"/>
      <c r="H18" s="301"/>
      <c r="I18" s="301"/>
      <c r="J18" s="305"/>
      <c r="K18" s="306"/>
      <c r="L18" s="307"/>
      <c r="M18" s="275" t="s">
        <v>1005</v>
      </c>
      <c r="N18" s="275"/>
      <c r="O18" s="275"/>
      <c r="P18" s="275"/>
      <c r="Q18" s="275"/>
      <c r="R18" s="275"/>
      <c r="S18" s="275"/>
      <c r="T18" s="275"/>
      <c r="U18" s="275"/>
      <c r="V18" s="275"/>
      <c r="W18" s="275"/>
      <c r="X18" s="275"/>
      <c r="Y18" s="275"/>
      <c r="Z18" s="275"/>
      <c r="AA18" s="275"/>
      <c r="AB18" s="275"/>
      <c r="AC18" s="275"/>
      <c r="AD18" s="275"/>
      <c r="AE18" s="275"/>
      <c r="AF18" s="275"/>
    </row>
    <row r="19" spans="1:32" ht="24.75" customHeight="1">
      <c r="A19" s="308" t="s">
        <v>1007</v>
      </c>
      <c r="B19" s="301">
        <v>15</v>
      </c>
      <c r="C19" s="302" t="s">
        <v>991</v>
      </c>
      <c r="D19" s="304" t="s">
        <v>503</v>
      </c>
      <c r="E19" s="304">
        <v>40</v>
      </c>
      <c r="F19" s="301"/>
      <c r="G19" s="301"/>
      <c r="H19" s="301"/>
      <c r="I19" s="301">
        <v>64</v>
      </c>
      <c r="J19" s="305">
        <f t="shared" ref="J19:J20" si="6">SUM(F19:I19)</f>
        <v>64</v>
      </c>
      <c r="K19" s="306">
        <f t="shared" ref="K19:K20" si="7">J19/E19</f>
        <v>1.6</v>
      </c>
      <c r="L19" s="307">
        <f t="shared" ref="L19:L20" si="8">IF(((J19/E19)*100)&gt;=100,100%,(IF(J19=0,"",(J19/E19))))</f>
        <v>1</v>
      </c>
      <c r="M19" s="275"/>
      <c r="N19" s="275"/>
      <c r="O19" s="275"/>
      <c r="P19" s="275"/>
      <c r="Q19" s="275"/>
      <c r="R19" s="275"/>
      <c r="S19" s="275"/>
      <c r="T19" s="275"/>
      <c r="U19" s="275"/>
      <c r="V19" s="275"/>
      <c r="W19" s="275"/>
      <c r="X19" s="275"/>
      <c r="Y19" s="275"/>
      <c r="Z19" s="275"/>
      <c r="AA19" s="275"/>
      <c r="AB19" s="275"/>
      <c r="AC19" s="275"/>
      <c r="AD19" s="275"/>
      <c r="AE19" s="275"/>
      <c r="AF19" s="275"/>
    </row>
    <row r="20" spans="1:32" ht="24.75" customHeight="1">
      <c r="A20" s="308" t="s">
        <v>1008</v>
      </c>
      <c r="B20" s="301">
        <v>16</v>
      </c>
      <c r="C20" s="302" t="s">
        <v>991</v>
      </c>
      <c r="D20" s="304" t="s">
        <v>501</v>
      </c>
      <c r="E20" s="304">
        <v>38501</v>
      </c>
      <c r="F20" s="301">
        <v>19646</v>
      </c>
      <c r="G20" s="301">
        <v>7317</v>
      </c>
      <c r="H20" s="301">
        <v>36768</v>
      </c>
      <c r="I20" s="301">
        <v>12333</v>
      </c>
      <c r="J20" s="305">
        <f t="shared" si="6"/>
        <v>76064</v>
      </c>
      <c r="K20" s="306">
        <f t="shared" si="7"/>
        <v>1.9756369964416509</v>
      </c>
      <c r="L20" s="307">
        <f t="shared" si="8"/>
        <v>1</v>
      </c>
      <c r="M20" s="275"/>
      <c r="N20" s="275"/>
      <c r="O20" s="275"/>
      <c r="P20" s="275"/>
      <c r="Q20" s="275"/>
      <c r="R20" s="275"/>
      <c r="S20" s="275"/>
      <c r="T20" s="275"/>
      <c r="U20" s="275"/>
      <c r="V20" s="275"/>
      <c r="W20" s="275"/>
      <c r="X20" s="275"/>
      <c r="Y20" s="275"/>
      <c r="Z20" s="275"/>
      <c r="AA20" s="275"/>
      <c r="AB20" s="275"/>
      <c r="AC20" s="275"/>
      <c r="AD20" s="275"/>
      <c r="AE20" s="275"/>
      <c r="AF20" s="275"/>
    </row>
    <row r="21" spans="1:32" ht="24.75" customHeight="1">
      <c r="A21" s="309" t="s">
        <v>1009</v>
      </c>
      <c r="B21" s="292">
        <f>COUNT(B22:B41)</f>
        <v>20</v>
      </c>
      <c r="C21" s="293"/>
      <c r="D21" s="294"/>
      <c r="E21" s="292">
        <f>COUNT(E22:E41)</f>
        <v>19</v>
      </c>
      <c r="F21" s="295"/>
      <c r="G21" s="295"/>
      <c r="H21" s="295"/>
      <c r="I21" s="295"/>
      <c r="J21" s="296"/>
      <c r="K21" s="297"/>
      <c r="L21" s="298">
        <f>AVERAGE(L22:L41)</f>
        <v>0.7807017543859649</v>
      </c>
      <c r="M21" s="299"/>
      <c r="N21" s="275"/>
      <c r="O21" s="275"/>
      <c r="P21" s="275"/>
      <c r="Q21" s="275"/>
      <c r="R21" s="275"/>
      <c r="S21" s="275"/>
      <c r="T21" s="275"/>
      <c r="U21" s="275"/>
      <c r="V21" s="275"/>
      <c r="W21" s="275"/>
      <c r="X21" s="275"/>
      <c r="Y21" s="275"/>
      <c r="Z21" s="275"/>
      <c r="AA21" s="275"/>
      <c r="AB21" s="275"/>
      <c r="AC21" s="275"/>
      <c r="AD21" s="275"/>
      <c r="AE21" s="275"/>
      <c r="AF21" s="275"/>
    </row>
    <row r="22" spans="1:32" ht="24.75" customHeight="1">
      <c r="A22" s="300" t="s">
        <v>1010</v>
      </c>
      <c r="B22" s="310">
        <v>1</v>
      </c>
      <c r="C22" s="311" t="s">
        <v>1011</v>
      </c>
      <c r="D22" s="312" t="s">
        <v>1012</v>
      </c>
      <c r="E22" s="304">
        <v>1</v>
      </c>
      <c r="F22" s="301">
        <v>1</v>
      </c>
      <c r="G22" s="301">
        <v>1</v>
      </c>
      <c r="H22" s="301">
        <v>1</v>
      </c>
      <c r="I22" s="301">
        <v>1</v>
      </c>
      <c r="J22" s="305">
        <v>1</v>
      </c>
      <c r="K22" s="306">
        <f t="shared" ref="K22:K39" si="9">J22/E22</f>
        <v>1</v>
      </c>
      <c r="L22" s="307">
        <f t="shared" ref="L22:L39" si="10">IF(((J22/E22)*100)&gt;=100,100%,(J22/E22))</f>
        <v>1</v>
      </c>
      <c r="M22" s="275"/>
      <c r="N22" s="275"/>
      <c r="O22" s="275"/>
      <c r="P22" s="275"/>
      <c r="Q22" s="275"/>
      <c r="R22" s="275"/>
      <c r="S22" s="275"/>
      <c r="T22" s="275"/>
      <c r="U22" s="275"/>
      <c r="V22" s="275"/>
      <c r="W22" s="275"/>
      <c r="X22" s="275"/>
      <c r="Y22" s="275"/>
      <c r="Z22" s="275"/>
      <c r="AA22" s="275"/>
      <c r="AB22" s="275"/>
      <c r="AC22" s="275"/>
      <c r="AD22" s="275"/>
      <c r="AE22" s="275"/>
      <c r="AF22" s="275"/>
    </row>
    <row r="23" spans="1:32" ht="24.75" customHeight="1">
      <c r="A23" s="300" t="s">
        <v>1013</v>
      </c>
      <c r="B23" s="310">
        <v>2</v>
      </c>
      <c r="C23" s="311" t="s">
        <v>1011</v>
      </c>
      <c r="D23" s="312" t="s">
        <v>1014</v>
      </c>
      <c r="E23" s="304">
        <v>2</v>
      </c>
      <c r="F23" s="301"/>
      <c r="G23" s="301"/>
      <c r="H23" s="301"/>
      <c r="I23" s="301">
        <v>3</v>
      </c>
      <c r="J23" s="305">
        <f t="shared" ref="J23:J39" si="11">SUM(F23:I23)</f>
        <v>3</v>
      </c>
      <c r="K23" s="306">
        <f t="shared" si="9"/>
        <v>1.5</v>
      </c>
      <c r="L23" s="307">
        <f t="shared" si="10"/>
        <v>1</v>
      </c>
      <c r="M23" s="275"/>
      <c r="N23" s="275"/>
      <c r="O23" s="275"/>
      <c r="P23" s="275"/>
      <c r="Q23" s="275"/>
      <c r="R23" s="275"/>
      <c r="S23" s="275"/>
      <c r="T23" s="275"/>
      <c r="U23" s="275"/>
      <c r="V23" s="275"/>
      <c r="W23" s="275"/>
      <c r="X23" s="275"/>
      <c r="Y23" s="275"/>
      <c r="Z23" s="275"/>
      <c r="AA23" s="275"/>
      <c r="AB23" s="275"/>
      <c r="AC23" s="275"/>
      <c r="AD23" s="275"/>
      <c r="AE23" s="275"/>
      <c r="AF23" s="275"/>
    </row>
    <row r="24" spans="1:32" ht="24.75" customHeight="1">
      <c r="A24" s="300" t="s">
        <v>1015</v>
      </c>
      <c r="B24" s="310">
        <v>3</v>
      </c>
      <c r="C24" s="311" t="s">
        <v>1011</v>
      </c>
      <c r="D24" s="312" t="s">
        <v>1012</v>
      </c>
      <c r="E24" s="304">
        <v>1</v>
      </c>
      <c r="F24" s="301"/>
      <c r="G24" s="301"/>
      <c r="H24" s="301">
        <v>1</v>
      </c>
      <c r="I24" s="301"/>
      <c r="J24" s="305">
        <f t="shared" si="11"/>
        <v>1</v>
      </c>
      <c r="K24" s="306">
        <f t="shared" si="9"/>
        <v>1</v>
      </c>
      <c r="L24" s="307">
        <f t="shared" si="10"/>
        <v>1</v>
      </c>
      <c r="M24" s="275"/>
      <c r="N24" s="275"/>
      <c r="O24" s="275"/>
      <c r="P24" s="275"/>
      <c r="Q24" s="275"/>
      <c r="R24" s="275"/>
      <c r="S24" s="275"/>
      <c r="T24" s="275"/>
      <c r="U24" s="275"/>
      <c r="V24" s="275"/>
      <c r="W24" s="275"/>
      <c r="X24" s="275"/>
      <c r="Y24" s="275"/>
      <c r="Z24" s="275"/>
      <c r="AA24" s="275"/>
      <c r="AB24" s="275"/>
      <c r="AC24" s="275"/>
      <c r="AD24" s="275"/>
      <c r="AE24" s="275"/>
      <c r="AF24" s="275"/>
    </row>
    <row r="25" spans="1:32" ht="24.75" customHeight="1">
      <c r="A25" s="300" t="s">
        <v>1016</v>
      </c>
      <c r="B25" s="310">
        <v>4</v>
      </c>
      <c r="C25" s="311" t="s">
        <v>1011</v>
      </c>
      <c r="D25" s="312" t="s">
        <v>1012</v>
      </c>
      <c r="E25" s="304">
        <v>1</v>
      </c>
      <c r="F25" s="301"/>
      <c r="G25" s="301"/>
      <c r="H25" s="301"/>
      <c r="I25" s="301">
        <v>0</v>
      </c>
      <c r="J25" s="305">
        <f t="shared" si="11"/>
        <v>0</v>
      </c>
      <c r="K25" s="306">
        <f t="shared" si="9"/>
        <v>0</v>
      </c>
      <c r="L25" s="307">
        <f t="shared" si="10"/>
        <v>0</v>
      </c>
      <c r="M25" s="275"/>
      <c r="N25" s="275"/>
      <c r="O25" s="275"/>
      <c r="P25" s="275"/>
      <c r="Q25" s="275"/>
      <c r="R25" s="275"/>
      <c r="S25" s="275"/>
      <c r="T25" s="275"/>
      <c r="U25" s="275"/>
      <c r="V25" s="275"/>
      <c r="W25" s="275"/>
      <c r="X25" s="275"/>
      <c r="Y25" s="275"/>
      <c r="Z25" s="275"/>
      <c r="AA25" s="275"/>
      <c r="AB25" s="275"/>
      <c r="AC25" s="275"/>
      <c r="AD25" s="275"/>
      <c r="AE25" s="275"/>
      <c r="AF25" s="275"/>
    </row>
    <row r="26" spans="1:32" ht="24.75" customHeight="1">
      <c r="A26" s="300" t="s">
        <v>1017</v>
      </c>
      <c r="B26" s="310">
        <v>5</v>
      </c>
      <c r="C26" s="311" t="s">
        <v>1011</v>
      </c>
      <c r="D26" s="312" t="s">
        <v>1012</v>
      </c>
      <c r="E26" s="304">
        <v>1</v>
      </c>
      <c r="F26" s="301"/>
      <c r="G26" s="301"/>
      <c r="H26" s="301"/>
      <c r="I26" s="301">
        <v>0</v>
      </c>
      <c r="J26" s="305">
        <f t="shared" si="11"/>
        <v>0</v>
      </c>
      <c r="K26" s="306">
        <f t="shared" si="9"/>
        <v>0</v>
      </c>
      <c r="L26" s="307">
        <f t="shared" si="10"/>
        <v>0</v>
      </c>
      <c r="M26" s="275"/>
      <c r="N26" s="275"/>
      <c r="O26" s="275"/>
      <c r="P26" s="275"/>
      <c r="Q26" s="275"/>
      <c r="R26" s="275"/>
      <c r="S26" s="275"/>
      <c r="T26" s="275"/>
      <c r="U26" s="275"/>
      <c r="V26" s="275"/>
      <c r="W26" s="275"/>
      <c r="X26" s="275"/>
      <c r="Y26" s="275"/>
      <c r="Z26" s="275"/>
      <c r="AA26" s="275"/>
      <c r="AB26" s="275"/>
      <c r="AC26" s="275"/>
      <c r="AD26" s="275"/>
      <c r="AE26" s="275"/>
      <c r="AF26" s="275"/>
    </row>
    <row r="27" spans="1:32" ht="24.75" customHeight="1">
      <c r="A27" s="300" t="s">
        <v>1018</v>
      </c>
      <c r="B27" s="310">
        <v>6</v>
      </c>
      <c r="C27" s="311" t="s">
        <v>1011</v>
      </c>
      <c r="D27" s="312" t="s">
        <v>1012</v>
      </c>
      <c r="E27" s="304">
        <v>1</v>
      </c>
      <c r="F27" s="301"/>
      <c r="G27" s="301"/>
      <c r="H27" s="301"/>
      <c r="I27" s="301">
        <v>0</v>
      </c>
      <c r="J27" s="305">
        <f t="shared" si="11"/>
        <v>0</v>
      </c>
      <c r="K27" s="306">
        <f t="shared" si="9"/>
        <v>0</v>
      </c>
      <c r="L27" s="307">
        <f t="shared" si="10"/>
        <v>0</v>
      </c>
      <c r="M27" s="275"/>
      <c r="N27" s="275"/>
      <c r="O27" s="275"/>
      <c r="P27" s="275"/>
      <c r="Q27" s="275"/>
      <c r="R27" s="275"/>
      <c r="S27" s="275"/>
      <c r="T27" s="275"/>
      <c r="U27" s="275"/>
      <c r="V27" s="275"/>
      <c r="W27" s="275"/>
      <c r="X27" s="275"/>
      <c r="Y27" s="275"/>
      <c r="Z27" s="275"/>
      <c r="AA27" s="275"/>
      <c r="AB27" s="275"/>
      <c r="AC27" s="275"/>
      <c r="AD27" s="275"/>
      <c r="AE27" s="275"/>
      <c r="AF27" s="275"/>
    </row>
    <row r="28" spans="1:32" ht="24.75" customHeight="1">
      <c r="A28" s="300" t="s">
        <v>1019</v>
      </c>
      <c r="B28" s="310">
        <v>7</v>
      </c>
      <c r="C28" s="311" t="s">
        <v>1011</v>
      </c>
      <c r="D28" s="312" t="s">
        <v>1020</v>
      </c>
      <c r="E28" s="304">
        <v>183</v>
      </c>
      <c r="F28" s="301"/>
      <c r="G28" s="301"/>
      <c r="H28" s="301"/>
      <c r="I28" s="301">
        <v>190</v>
      </c>
      <c r="J28" s="305">
        <f t="shared" si="11"/>
        <v>190</v>
      </c>
      <c r="K28" s="306">
        <f t="shared" si="9"/>
        <v>1.0382513661202186</v>
      </c>
      <c r="L28" s="307">
        <f t="shared" si="10"/>
        <v>1</v>
      </c>
      <c r="M28" s="275"/>
      <c r="N28" s="275"/>
      <c r="O28" s="275"/>
      <c r="P28" s="275"/>
      <c r="Q28" s="275"/>
      <c r="R28" s="275"/>
      <c r="S28" s="275"/>
      <c r="T28" s="275"/>
      <c r="U28" s="275"/>
      <c r="V28" s="275"/>
      <c r="W28" s="275"/>
      <c r="X28" s="275"/>
      <c r="Y28" s="275"/>
      <c r="Z28" s="275"/>
      <c r="AA28" s="275"/>
      <c r="AB28" s="275"/>
      <c r="AC28" s="275"/>
      <c r="AD28" s="275"/>
      <c r="AE28" s="275"/>
      <c r="AF28" s="275"/>
    </row>
    <row r="29" spans="1:32" ht="24.75" customHeight="1">
      <c r="A29" s="300" t="s">
        <v>1021</v>
      </c>
      <c r="B29" s="310">
        <v>8</v>
      </c>
      <c r="C29" s="311" t="s">
        <v>1011</v>
      </c>
      <c r="D29" s="312" t="s">
        <v>1020</v>
      </c>
      <c r="E29" s="313">
        <v>6899</v>
      </c>
      <c r="F29" s="301">
        <v>10924</v>
      </c>
      <c r="G29" s="301">
        <v>13654</v>
      </c>
      <c r="H29" s="301"/>
      <c r="I29" s="301">
        <v>12861</v>
      </c>
      <c r="J29" s="305">
        <f t="shared" si="11"/>
        <v>37439</v>
      </c>
      <c r="K29" s="306">
        <f t="shared" si="9"/>
        <v>5.4267285113784602</v>
      </c>
      <c r="L29" s="307">
        <f t="shared" si="10"/>
        <v>1</v>
      </c>
      <c r="M29" s="275"/>
      <c r="N29" s="275"/>
      <c r="O29" s="275"/>
      <c r="P29" s="275"/>
      <c r="Q29" s="275"/>
      <c r="R29" s="275"/>
      <c r="S29" s="275"/>
      <c r="T29" s="275"/>
      <c r="U29" s="275"/>
      <c r="V29" s="275"/>
      <c r="W29" s="275"/>
      <c r="X29" s="275"/>
      <c r="Y29" s="275"/>
      <c r="Z29" s="275"/>
      <c r="AA29" s="275"/>
      <c r="AB29" s="275"/>
      <c r="AC29" s="275"/>
      <c r="AD29" s="275"/>
      <c r="AE29" s="275"/>
      <c r="AF29" s="275"/>
    </row>
    <row r="30" spans="1:32" ht="24.75" customHeight="1">
      <c r="A30" s="300" t="s">
        <v>1022</v>
      </c>
      <c r="B30" s="310">
        <v>9</v>
      </c>
      <c r="C30" s="311" t="s">
        <v>1011</v>
      </c>
      <c r="D30" s="312" t="s">
        <v>1014</v>
      </c>
      <c r="E30" s="304">
        <v>4</v>
      </c>
      <c r="F30" s="301"/>
      <c r="G30" s="301"/>
      <c r="H30" s="301"/>
      <c r="I30" s="301">
        <v>2</v>
      </c>
      <c r="J30" s="305">
        <f t="shared" si="11"/>
        <v>2</v>
      </c>
      <c r="K30" s="306">
        <f t="shared" si="9"/>
        <v>0.5</v>
      </c>
      <c r="L30" s="307">
        <f t="shared" si="10"/>
        <v>0.5</v>
      </c>
      <c r="M30" s="275"/>
      <c r="N30" s="275"/>
      <c r="O30" s="275"/>
      <c r="P30" s="275"/>
      <c r="Q30" s="275"/>
      <c r="R30" s="275"/>
      <c r="S30" s="275"/>
      <c r="T30" s="275"/>
      <c r="U30" s="275"/>
      <c r="V30" s="275"/>
      <c r="W30" s="275"/>
      <c r="X30" s="275"/>
      <c r="Y30" s="275"/>
      <c r="Z30" s="275"/>
      <c r="AA30" s="275"/>
      <c r="AB30" s="275"/>
      <c r="AC30" s="275"/>
      <c r="AD30" s="275"/>
      <c r="AE30" s="275"/>
      <c r="AF30" s="275"/>
    </row>
    <row r="31" spans="1:32" ht="24.75" customHeight="1">
      <c r="A31" s="300" t="s">
        <v>1023</v>
      </c>
      <c r="B31" s="310">
        <v>10</v>
      </c>
      <c r="C31" s="311" t="s">
        <v>1011</v>
      </c>
      <c r="D31" s="312" t="s">
        <v>1024</v>
      </c>
      <c r="E31" s="304">
        <v>15</v>
      </c>
      <c r="F31" s="301"/>
      <c r="G31" s="301"/>
      <c r="H31" s="301"/>
      <c r="I31" s="301">
        <v>5</v>
      </c>
      <c r="J31" s="305">
        <f t="shared" si="11"/>
        <v>5</v>
      </c>
      <c r="K31" s="306">
        <f t="shared" si="9"/>
        <v>0.33333333333333331</v>
      </c>
      <c r="L31" s="307">
        <f t="shared" si="10"/>
        <v>0.33333333333333331</v>
      </c>
      <c r="M31" s="275"/>
      <c r="N31" s="275"/>
      <c r="O31" s="275"/>
      <c r="P31" s="275"/>
      <c r="Q31" s="275"/>
      <c r="R31" s="275"/>
      <c r="S31" s="275"/>
      <c r="T31" s="275"/>
      <c r="U31" s="275"/>
      <c r="V31" s="275"/>
      <c r="W31" s="275"/>
      <c r="X31" s="275"/>
      <c r="Y31" s="275"/>
      <c r="Z31" s="275"/>
      <c r="AA31" s="275"/>
      <c r="AB31" s="275"/>
      <c r="AC31" s="275"/>
      <c r="AD31" s="275"/>
      <c r="AE31" s="275"/>
      <c r="AF31" s="275"/>
    </row>
    <row r="32" spans="1:32" ht="24.75" customHeight="1">
      <c r="A32" s="300" t="s">
        <v>1025</v>
      </c>
      <c r="B32" s="310">
        <v>11</v>
      </c>
      <c r="C32" s="311" t="s">
        <v>1011</v>
      </c>
      <c r="D32" s="312" t="s">
        <v>1024</v>
      </c>
      <c r="E32" s="304">
        <v>2</v>
      </c>
      <c r="F32" s="301"/>
      <c r="G32" s="301"/>
      <c r="H32" s="301"/>
      <c r="I32" s="301">
        <v>3</v>
      </c>
      <c r="J32" s="305">
        <f t="shared" si="11"/>
        <v>3</v>
      </c>
      <c r="K32" s="306">
        <f t="shared" si="9"/>
        <v>1.5</v>
      </c>
      <c r="L32" s="307">
        <f t="shared" si="10"/>
        <v>1</v>
      </c>
      <c r="M32" s="275"/>
      <c r="N32" s="275"/>
      <c r="O32" s="275"/>
      <c r="P32" s="275"/>
      <c r="Q32" s="275"/>
      <c r="R32" s="275"/>
      <c r="S32" s="275"/>
      <c r="T32" s="275"/>
      <c r="U32" s="275"/>
      <c r="V32" s="275"/>
      <c r="W32" s="275"/>
      <c r="X32" s="275"/>
      <c r="Y32" s="275"/>
      <c r="Z32" s="275"/>
      <c r="AA32" s="275"/>
      <c r="AB32" s="275"/>
      <c r="AC32" s="275"/>
      <c r="AD32" s="275"/>
      <c r="AE32" s="275"/>
      <c r="AF32" s="275"/>
    </row>
    <row r="33" spans="1:32" ht="24.75" customHeight="1">
      <c r="A33" s="300" t="s">
        <v>1026</v>
      </c>
      <c r="B33" s="310">
        <v>12</v>
      </c>
      <c r="C33" s="311" t="s">
        <v>1011</v>
      </c>
      <c r="D33" s="312" t="s">
        <v>1024</v>
      </c>
      <c r="E33" s="304">
        <v>1</v>
      </c>
      <c r="F33" s="301"/>
      <c r="G33" s="301"/>
      <c r="H33" s="301"/>
      <c r="I33" s="301">
        <v>2</v>
      </c>
      <c r="J33" s="305">
        <f t="shared" si="11"/>
        <v>2</v>
      </c>
      <c r="K33" s="306">
        <f t="shared" si="9"/>
        <v>2</v>
      </c>
      <c r="L33" s="307">
        <f t="shared" si="10"/>
        <v>1</v>
      </c>
      <c r="M33" s="275"/>
      <c r="N33" s="275"/>
      <c r="O33" s="275"/>
      <c r="P33" s="275"/>
      <c r="Q33" s="275"/>
      <c r="R33" s="275"/>
      <c r="S33" s="275"/>
      <c r="T33" s="275"/>
      <c r="U33" s="275"/>
      <c r="V33" s="275"/>
      <c r="W33" s="275"/>
      <c r="X33" s="275"/>
      <c r="Y33" s="275"/>
      <c r="Z33" s="275"/>
      <c r="AA33" s="275"/>
      <c r="AB33" s="275"/>
      <c r="AC33" s="275"/>
      <c r="AD33" s="275"/>
      <c r="AE33" s="275"/>
      <c r="AF33" s="275"/>
    </row>
    <row r="34" spans="1:32" ht="24.75" customHeight="1">
      <c r="A34" s="300" t="s">
        <v>1027</v>
      </c>
      <c r="B34" s="310">
        <v>13</v>
      </c>
      <c r="C34" s="311" t="s">
        <v>1011</v>
      </c>
      <c r="D34" s="312" t="s">
        <v>1028</v>
      </c>
      <c r="E34" s="304">
        <v>1</v>
      </c>
      <c r="F34" s="301"/>
      <c r="G34" s="301"/>
      <c r="H34" s="301"/>
      <c r="I34" s="301">
        <v>1</v>
      </c>
      <c r="J34" s="305">
        <f t="shared" si="11"/>
        <v>1</v>
      </c>
      <c r="K34" s="306">
        <f t="shared" si="9"/>
        <v>1</v>
      </c>
      <c r="L34" s="307">
        <f t="shared" si="10"/>
        <v>1</v>
      </c>
      <c r="M34" s="275"/>
      <c r="N34" s="275"/>
      <c r="O34" s="275"/>
      <c r="P34" s="275"/>
      <c r="Q34" s="275"/>
      <c r="R34" s="275"/>
      <c r="S34" s="275"/>
      <c r="T34" s="275"/>
      <c r="U34" s="275"/>
      <c r="V34" s="275"/>
      <c r="W34" s="275"/>
      <c r="X34" s="275"/>
      <c r="Y34" s="275"/>
      <c r="Z34" s="275"/>
      <c r="AA34" s="275"/>
      <c r="AB34" s="275"/>
      <c r="AC34" s="275"/>
      <c r="AD34" s="275"/>
      <c r="AE34" s="275"/>
      <c r="AF34" s="275"/>
    </row>
    <row r="35" spans="1:32" ht="24.75" customHeight="1">
      <c r="A35" s="300" t="s">
        <v>1029</v>
      </c>
      <c r="B35" s="310">
        <v>14</v>
      </c>
      <c r="C35" s="311" t="s">
        <v>1011</v>
      </c>
      <c r="D35" s="312" t="s">
        <v>1028</v>
      </c>
      <c r="E35" s="304">
        <v>1</v>
      </c>
      <c r="F35" s="301"/>
      <c r="G35" s="301"/>
      <c r="H35" s="301"/>
      <c r="I35" s="301">
        <v>1</v>
      </c>
      <c r="J35" s="305">
        <f t="shared" si="11"/>
        <v>1</v>
      </c>
      <c r="K35" s="306">
        <f t="shared" si="9"/>
        <v>1</v>
      </c>
      <c r="L35" s="307">
        <f t="shared" si="10"/>
        <v>1</v>
      </c>
      <c r="M35" s="275"/>
      <c r="N35" s="275"/>
      <c r="O35" s="275"/>
      <c r="P35" s="275"/>
      <c r="Q35" s="275"/>
      <c r="R35" s="275"/>
      <c r="S35" s="275"/>
      <c r="T35" s="275"/>
      <c r="U35" s="275"/>
      <c r="V35" s="275"/>
      <c r="W35" s="275"/>
      <c r="X35" s="275"/>
      <c r="Y35" s="275"/>
      <c r="Z35" s="275"/>
      <c r="AA35" s="275"/>
      <c r="AB35" s="275"/>
      <c r="AC35" s="275"/>
      <c r="AD35" s="275"/>
      <c r="AE35" s="275"/>
      <c r="AF35" s="275"/>
    </row>
    <row r="36" spans="1:32" ht="24.75" customHeight="1">
      <c r="A36" s="300" t="s">
        <v>1030</v>
      </c>
      <c r="B36" s="310">
        <v>15</v>
      </c>
      <c r="C36" s="311" t="s">
        <v>1011</v>
      </c>
      <c r="D36" s="312" t="s">
        <v>1031</v>
      </c>
      <c r="E36" s="304">
        <v>304</v>
      </c>
      <c r="F36" s="301">
        <v>7160</v>
      </c>
      <c r="G36" s="301">
        <v>843</v>
      </c>
      <c r="H36" s="301">
        <v>12287</v>
      </c>
      <c r="I36" s="301">
        <v>10052</v>
      </c>
      <c r="J36" s="305">
        <f t="shared" si="11"/>
        <v>30342</v>
      </c>
      <c r="K36" s="306">
        <f t="shared" si="9"/>
        <v>99.809210526315795</v>
      </c>
      <c r="L36" s="307">
        <f t="shared" si="10"/>
        <v>1</v>
      </c>
      <c r="M36" s="275"/>
      <c r="N36" s="275"/>
      <c r="O36" s="275"/>
      <c r="P36" s="275"/>
      <c r="Q36" s="275"/>
      <c r="R36" s="275"/>
      <c r="S36" s="275"/>
      <c r="T36" s="275"/>
      <c r="U36" s="275"/>
      <c r="V36" s="275"/>
      <c r="W36" s="275"/>
      <c r="X36" s="275"/>
      <c r="Y36" s="275"/>
      <c r="Z36" s="275"/>
      <c r="AA36" s="275"/>
      <c r="AB36" s="275"/>
      <c r="AC36" s="275"/>
      <c r="AD36" s="275"/>
      <c r="AE36" s="275"/>
      <c r="AF36" s="275"/>
    </row>
    <row r="37" spans="1:32" ht="24.75" customHeight="1">
      <c r="A37" s="300" t="s">
        <v>1032</v>
      </c>
      <c r="B37" s="310">
        <v>16</v>
      </c>
      <c r="C37" s="311" t="s">
        <v>1011</v>
      </c>
      <c r="D37" s="312" t="s">
        <v>1031</v>
      </c>
      <c r="E37" s="304">
        <v>5</v>
      </c>
      <c r="F37" s="301">
        <v>2</v>
      </c>
      <c r="G37" s="301">
        <v>1</v>
      </c>
      <c r="H37" s="301"/>
      <c r="I37" s="301">
        <v>2</v>
      </c>
      <c r="J37" s="305">
        <f t="shared" si="11"/>
        <v>5</v>
      </c>
      <c r="K37" s="306">
        <f t="shared" si="9"/>
        <v>1</v>
      </c>
      <c r="L37" s="307">
        <f t="shared" si="10"/>
        <v>1</v>
      </c>
      <c r="M37" s="275"/>
      <c r="N37" s="275"/>
      <c r="O37" s="275"/>
      <c r="P37" s="275"/>
      <c r="Q37" s="275"/>
      <c r="R37" s="275"/>
      <c r="S37" s="275"/>
      <c r="T37" s="275"/>
      <c r="U37" s="275"/>
      <c r="V37" s="275"/>
      <c r="W37" s="275"/>
      <c r="X37" s="275"/>
      <c r="Y37" s="275"/>
      <c r="Z37" s="275"/>
      <c r="AA37" s="275"/>
      <c r="AB37" s="275"/>
      <c r="AC37" s="275"/>
      <c r="AD37" s="275"/>
      <c r="AE37" s="275"/>
      <c r="AF37" s="275"/>
    </row>
    <row r="38" spans="1:32" ht="24.75" customHeight="1">
      <c r="A38" s="300" t="s">
        <v>1033</v>
      </c>
      <c r="B38" s="310">
        <v>17</v>
      </c>
      <c r="C38" s="311" t="s">
        <v>1011</v>
      </c>
      <c r="D38" s="312" t="s">
        <v>1031</v>
      </c>
      <c r="E38" s="304">
        <v>777</v>
      </c>
      <c r="F38" s="301">
        <v>0</v>
      </c>
      <c r="G38" s="301">
        <v>2481</v>
      </c>
      <c r="H38" s="301"/>
      <c r="I38" s="301">
        <v>3317</v>
      </c>
      <c r="J38" s="305">
        <f t="shared" si="11"/>
        <v>5798</v>
      </c>
      <c r="K38" s="306">
        <f t="shared" si="9"/>
        <v>7.4620334620334621</v>
      </c>
      <c r="L38" s="307">
        <f t="shared" si="10"/>
        <v>1</v>
      </c>
      <c r="M38" s="275"/>
      <c r="N38" s="275"/>
      <c r="O38" s="275"/>
      <c r="P38" s="275"/>
      <c r="Q38" s="275"/>
      <c r="R38" s="275"/>
      <c r="S38" s="275"/>
      <c r="T38" s="275"/>
      <c r="U38" s="275"/>
      <c r="V38" s="275"/>
      <c r="W38" s="275"/>
      <c r="X38" s="275"/>
      <c r="Y38" s="275"/>
      <c r="Z38" s="275"/>
      <c r="AA38" s="275"/>
      <c r="AB38" s="275"/>
      <c r="AC38" s="275"/>
      <c r="AD38" s="275"/>
      <c r="AE38" s="275"/>
      <c r="AF38" s="275"/>
    </row>
    <row r="39" spans="1:32" ht="24.75" customHeight="1">
      <c r="A39" s="300" t="s">
        <v>1034</v>
      </c>
      <c r="B39" s="310">
        <v>18</v>
      </c>
      <c r="C39" s="311" t="s">
        <v>1011</v>
      </c>
      <c r="D39" s="312" t="s">
        <v>1014</v>
      </c>
      <c r="E39" s="314">
        <v>1</v>
      </c>
      <c r="F39" s="301"/>
      <c r="G39" s="301"/>
      <c r="H39" s="301"/>
      <c r="I39" s="315">
        <v>1</v>
      </c>
      <c r="J39" s="305">
        <f t="shared" si="11"/>
        <v>1</v>
      </c>
      <c r="K39" s="306">
        <f t="shared" si="9"/>
        <v>1</v>
      </c>
      <c r="L39" s="307">
        <f t="shared" si="10"/>
        <v>1</v>
      </c>
      <c r="M39" s="275"/>
      <c r="N39" s="275"/>
      <c r="O39" s="275"/>
      <c r="P39" s="275"/>
      <c r="Q39" s="275"/>
      <c r="R39" s="275"/>
      <c r="S39" s="275"/>
      <c r="T39" s="275"/>
      <c r="U39" s="275"/>
      <c r="V39" s="275"/>
      <c r="W39" s="275"/>
      <c r="X39" s="275"/>
      <c r="Y39" s="275"/>
      <c r="Z39" s="275"/>
      <c r="AA39" s="275"/>
      <c r="AB39" s="275"/>
      <c r="AC39" s="275"/>
      <c r="AD39" s="275"/>
      <c r="AE39" s="275"/>
      <c r="AF39" s="275"/>
    </row>
    <row r="40" spans="1:32" ht="24.75" customHeight="1">
      <c r="A40" s="300" t="s">
        <v>1035</v>
      </c>
      <c r="B40" s="310">
        <v>19</v>
      </c>
      <c r="C40" s="311" t="s">
        <v>1011</v>
      </c>
      <c r="D40" s="312" t="s">
        <v>1014</v>
      </c>
      <c r="E40" s="314"/>
      <c r="F40" s="301"/>
      <c r="G40" s="301"/>
      <c r="H40" s="301"/>
      <c r="I40" s="301"/>
      <c r="J40" s="305"/>
      <c r="K40" s="306"/>
      <c r="L40" s="307"/>
      <c r="M40" s="275" t="s">
        <v>1036</v>
      </c>
      <c r="N40" s="275"/>
      <c r="O40" s="275"/>
      <c r="P40" s="275"/>
      <c r="Q40" s="275"/>
      <c r="R40" s="275"/>
      <c r="S40" s="275"/>
      <c r="T40" s="275"/>
      <c r="U40" s="275"/>
      <c r="V40" s="275"/>
      <c r="W40" s="275"/>
      <c r="X40" s="275"/>
      <c r="Y40" s="275"/>
      <c r="Z40" s="275"/>
      <c r="AA40" s="275"/>
      <c r="AB40" s="275"/>
      <c r="AC40" s="275"/>
      <c r="AD40" s="275"/>
      <c r="AE40" s="275"/>
      <c r="AF40" s="275"/>
    </row>
    <row r="41" spans="1:32" ht="24.75" customHeight="1">
      <c r="A41" s="300" t="s">
        <v>1037</v>
      </c>
      <c r="B41" s="310">
        <v>20</v>
      </c>
      <c r="C41" s="311" t="s">
        <v>1011</v>
      </c>
      <c r="D41" s="312" t="s">
        <v>1024</v>
      </c>
      <c r="E41" s="304">
        <v>1</v>
      </c>
      <c r="F41" s="301"/>
      <c r="G41" s="301"/>
      <c r="H41" s="301"/>
      <c r="I41" s="301">
        <v>2</v>
      </c>
      <c r="J41" s="305">
        <f>SUM(F41:I41)</f>
        <v>2</v>
      </c>
      <c r="K41" s="306">
        <f>J41/E41</f>
        <v>2</v>
      </c>
      <c r="L41" s="307">
        <f>IF(((J41/E41)*100)&gt;=100,100%,(J41/E41))</f>
        <v>1</v>
      </c>
      <c r="M41" s="275"/>
      <c r="N41" s="275"/>
      <c r="O41" s="275"/>
      <c r="P41" s="275"/>
      <c r="Q41" s="275"/>
      <c r="R41" s="275"/>
      <c r="S41" s="275"/>
      <c r="T41" s="275"/>
      <c r="U41" s="275"/>
      <c r="V41" s="275"/>
      <c r="W41" s="275"/>
      <c r="X41" s="275"/>
      <c r="Y41" s="275"/>
      <c r="Z41" s="275"/>
      <c r="AA41" s="275"/>
      <c r="AB41" s="275"/>
      <c r="AC41" s="275"/>
      <c r="AD41" s="275"/>
      <c r="AE41" s="275"/>
      <c r="AF41" s="275"/>
    </row>
    <row r="42" spans="1:32" ht="24.75" customHeight="1">
      <c r="A42" s="309" t="s">
        <v>1038</v>
      </c>
      <c r="B42" s="292">
        <f>COUNT(B43:B84)</f>
        <v>42</v>
      </c>
      <c r="C42" s="293"/>
      <c r="D42" s="294"/>
      <c r="E42" s="292">
        <f>COUNT(E43:E84)</f>
        <v>37</v>
      </c>
      <c r="F42" s="295"/>
      <c r="G42" s="295"/>
      <c r="H42" s="295"/>
      <c r="I42" s="295"/>
      <c r="J42" s="296"/>
      <c r="K42" s="297"/>
      <c r="L42" s="298">
        <f>AVERAGE(L43:L84)</f>
        <v>0.47827380952380949</v>
      </c>
      <c r="M42" s="299"/>
      <c r="N42" s="275"/>
      <c r="O42" s="275"/>
      <c r="P42" s="275"/>
      <c r="Q42" s="275"/>
      <c r="R42" s="275"/>
      <c r="S42" s="275"/>
      <c r="T42" s="275"/>
      <c r="U42" s="275"/>
      <c r="V42" s="275"/>
      <c r="W42" s="275"/>
      <c r="X42" s="275"/>
      <c r="Y42" s="275"/>
      <c r="Z42" s="275"/>
      <c r="AA42" s="275"/>
      <c r="AB42" s="275"/>
      <c r="AC42" s="275"/>
      <c r="AD42" s="275"/>
      <c r="AE42" s="275"/>
      <c r="AF42" s="275"/>
    </row>
    <row r="43" spans="1:32" ht="24.75" customHeight="1">
      <c r="A43" s="300" t="s">
        <v>1039</v>
      </c>
      <c r="B43" s="310">
        <v>1</v>
      </c>
      <c r="C43" s="311" t="s">
        <v>1040</v>
      </c>
      <c r="D43" s="312" t="s">
        <v>506</v>
      </c>
      <c r="E43" s="304">
        <v>1</v>
      </c>
      <c r="F43" s="301"/>
      <c r="G43" s="301">
        <v>1</v>
      </c>
      <c r="H43" s="301"/>
      <c r="I43" s="301"/>
      <c r="J43" s="305">
        <f t="shared" ref="J43:J54" si="12">SUM(F43:I43)</f>
        <v>1</v>
      </c>
      <c r="K43" s="306">
        <f t="shared" ref="K43:K54" si="13">J43/E43</f>
        <v>1</v>
      </c>
      <c r="L43" s="307">
        <f t="shared" ref="L43:L54" si="14">IF(((J43/E43)*100)&gt;=100,100%,(J43/E43))</f>
        <v>1</v>
      </c>
      <c r="M43" s="275"/>
      <c r="N43" s="275"/>
      <c r="O43" s="275"/>
      <c r="P43" s="275"/>
      <c r="Q43" s="275"/>
      <c r="R43" s="275"/>
      <c r="S43" s="275"/>
      <c r="T43" s="275"/>
      <c r="U43" s="275"/>
      <c r="V43" s="275"/>
      <c r="W43" s="275"/>
      <c r="X43" s="275"/>
      <c r="Y43" s="275"/>
      <c r="Z43" s="275"/>
      <c r="AA43" s="275"/>
      <c r="AB43" s="275"/>
      <c r="AC43" s="275"/>
      <c r="AD43" s="275"/>
      <c r="AE43" s="275"/>
      <c r="AF43" s="275"/>
    </row>
    <row r="44" spans="1:32" ht="24.75" customHeight="1">
      <c r="A44" s="300" t="s">
        <v>1041</v>
      </c>
      <c r="B44" s="310">
        <v>2</v>
      </c>
      <c r="C44" s="311" t="s">
        <v>1040</v>
      </c>
      <c r="D44" s="312" t="s">
        <v>505</v>
      </c>
      <c r="E44" s="304">
        <v>1</v>
      </c>
      <c r="F44" s="301"/>
      <c r="G44" s="301">
        <v>1</v>
      </c>
      <c r="H44" s="301"/>
      <c r="I44" s="301"/>
      <c r="J44" s="305">
        <f t="shared" si="12"/>
        <v>1</v>
      </c>
      <c r="K44" s="306">
        <f t="shared" si="13"/>
        <v>1</v>
      </c>
      <c r="L44" s="307">
        <f t="shared" si="14"/>
        <v>1</v>
      </c>
      <c r="M44" s="275"/>
      <c r="N44" s="275"/>
      <c r="O44" s="275"/>
      <c r="P44" s="275"/>
      <c r="Q44" s="275"/>
      <c r="R44" s="275"/>
      <c r="S44" s="275"/>
      <c r="T44" s="275"/>
      <c r="U44" s="275"/>
      <c r="V44" s="275"/>
      <c r="W44" s="275"/>
      <c r="X44" s="275"/>
      <c r="Y44" s="275"/>
      <c r="Z44" s="275"/>
      <c r="AA44" s="275"/>
      <c r="AB44" s="275"/>
      <c r="AC44" s="275"/>
      <c r="AD44" s="275"/>
      <c r="AE44" s="275"/>
      <c r="AF44" s="275"/>
    </row>
    <row r="45" spans="1:32" ht="24.75" customHeight="1">
      <c r="A45" s="300" t="s">
        <v>1042</v>
      </c>
      <c r="B45" s="310">
        <v>3</v>
      </c>
      <c r="C45" s="311" t="s">
        <v>1040</v>
      </c>
      <c r="D45" s="312" t="s">
        <v>505</v>
      </c>
      <c r="E45" s="304">
        <v>5</v>
      </c>
      <c r="F45" s="301"/>
      <c r="G45" s="301">
        <v>5</v>
      </c>
      <c r="H45" s="301"/>
      <c r="I45" s="301"/>
      <c r="J45" s="305">
        <f t="shared" si="12"/>
        <v>5</v>
      </c>
      <c r="K45" s="306">
        <f t="shared" si="13"/>
        <v>1</v>
      </c>
      <c r="L45" s="307">
        <f t="shared" si="14"/>
        <v>1</v>
      </c>
      <c r="M45" s="275"/>
      <c r="N45" s="275"/>
      <c r="O45" s="275"/>
      <c r="P45" s="275"/>
      <c r="Q45" s="275"/>
      <c r="R45" s="275"/>
      <c r="S45" s="275"/>
      <c r="T45" s="275"/>
      <c r="U45" s="275"/>
      <c r="V45" s="275"/>
      <c r="W45" s="275"/>
      <c r="X45" s="275"/>
      <c r="Y45" s="275"/>
      <c r="Z45" s="275"/>
      <c r="AA45" s="275"/>
      <c r="AB45" s="275"/>
      <c r="AC45" s="275"/>
      <c r="AD45" s="275"/>
      <c r="AE45" s="275"/>
      <c r="AF45" s="275"/>
    </row>
    <row r="46" spans="1:32" ht="24.75" customHeight="1">
      <c r="A46" s="300" t="s">
        <v>1043</v>
      </c>
      <c r="B46" s="310">
        <v>4</v>
      </c>
      <c r="C46" s="311" t="s">
        <v>1040</v>
      </c>
      <c r="D46" s="312" t="s">
        <v>505</v>
      </c>
      <c r="E46" s="304">
        <v>1</v>
      </c>
      <c r="F46" s="301"/>
      <c r="G46" s="301">
        <v>1</v>
      </c>
      <c r="H46" s="301"/>
      <c r="I46" s="301"/>
      <c r="J46" s="305">
        <f t="shared" si="12"/>
        <v>1</v>
      </c>
      <c r="K46" s="306">
        <f t="shared" si="13"/>
        <v>1</v>
      </c>
      <c r="L46" s="307">
        <f t="shared" si="14"/>
        <v>1</v>
      </c>
      <c r="M46" s="275"/>
      <c r="N46" s="275"/>
      <c r="O46" s="275"/>
      <c r="P46" s="275"/>
      <c r="Q46" s="275"/>
      <c r="R46" s="275"/>
      <c r="S46" s="275"/>
      <c r="T46" s="275"/>
      <c r="U46" s="275"/>
      <c r="V46" s="275"/>
      <c r="W46" s="275"/>
      <c r="X46" s="275"/>
      <c r="Y46" s="275"/>
      <c r="Z46" s="275"/>
      <c r="AA46" s="275"/>
      <c r="AB46" s="275"/>
      <c r="AC46" s="275"/>
      <c r="AD46" s="275"/>
      <c r="AE46" s="275"/>
      <c r="AF46" s="275"/>
    </row>
    <row r="47" spans="1:32" ht="24.75" customHeight="1">
      <c r="A47" s="300" t="s">
        <v>1044</v>
      </c>
      <c r="B47" s="310">
        <v>5</v>
      </c>
      <c r="C47" s="311" t="s">
        <v>1040</v>
      </c>
      <c r="D47" s="312" t="s">
        <v>505</v>
      </c>
      <c r="E47" s="304">
        <v>1</v>
      </c>
      <c r="F47" s="301"/>
      <c r="G47" s="301">
        <v>1</v>
      </c>
      <c r="H47" s="301"/>
      <c r="I47" s="301"/>
      <c r="J47" s="305">
        <f t="shared" si="12"/>
        <v>1</v>
      </c>
      <c r="K47" s="306">
        <f t="shared" si="13"/>
        <v>1</v>
      </c>
      <c r="L47" s="307">
        <f t="shared" si="14"/>
        <v>1</v>
      </c>
      <c r="M47" s="275"/>
      <c r="N47" s="275"/>
      <c r="O47" s="275"/>
      <c r="P47" s="275"/>
      <c r="Q47" s="275"/>
      <c r="R47" s="275"/>
      <c r="S47" s="275"/>
      <c r="T47" s="275"/>
      <c r="U47" s="275"/>
      <c r="V47" s="275"/>
      <c r="W47" s="275"/>
      <c r="X47" s="275"/>
      <c r="Y47" s="275"/>
      <c r="Z47" s="275"/>
      <c r="AA47" s="275"/>
      <c r="AB47" s="275"/>
      <c r="AC47" s="275"/>
      <c r="AD47" s="275"/>
      <c r="AE47" s="275"/>
      <c r="AF47" s="275"/>
    </row>
    <row r="48" spans="1:32" ht="24.75" customHeight="1">
      <c r="A48" s="300" t="s">
        <v>1045</v>
      </c>
      <c r="B48" s="310">
        <v>6</v>
      </c>
      <c r="C48" s="311" t="s">
        <v>1040</v>
      </c>
      <c r="D48" s="312" t="s">
        <v>1046</v>
      </c>
      <c r="E48" s="304">
        <v>2</v>
      </c>
      <c r="F48" s="301"/>
      <c r="G48" s="301">
        <v>0.8</v>
      </c>
      <c r="H48" s="301"/>
      <c r="I48" s="301"/>
      <c r="J48" s="305">
        <f t="shared" si="12"/>
        <v>0.8</v>
      </c>
      <c r="K48" s="306">
        <f t="shared" si="13"/>
        <v>0.4</v>
      </c>
      <c r="L48" s="307">
        <f t="shared" si="14"/>
        <v>0.4</v>
      </c>
      <c r="M48" s="275"/>
      <c r="N48" s="275"/>
      <c r="O48" s="275"/>
      <c r="P48" s="275"/>
      <c r="Q48" s="275"/>
      <c r="R48" s="275"/>
      <c r="S48" s="275"/>
      <c r="T48" s="275"/>
      <c r="U48" s="275"/>
      <c r="V48" s="275"/>
      <c r="W48" s="275"/>
      <c r="X48" s="275"/>
      <c r="Y48" s="275"/>
      <c r="Z48" s="275"/>
      <c r="AA48" s="275"/>
      <c r="AB48" s="275"/>
      <c r="AC48" s="275"/>
      <c r="AD48" s="275"/>
      <c r="AE48" s="275"/>
      <c r="AF48" s="275"/>
    </row>
    <row r="49" spans="1:32" ht="24.75" customHeight="1">
      <c r="A49" s="300" t="s">
        <v>1047</v>
      </c>
      <c r="B49" s="310">
        <v>7</v>
      </c>
      <c r="C49" s="311" t="s">
        <v>1040</v>
      </c>
      <c r="D49" s="312" t="s">
        <v>1046</v>
      </c>
      <c r="E49" s="304">
        <v>4</v>
      </c>
      <c r="F49" s="301"/>
      <c r="G49" s="301">
        <v>0.6</v>
      </c>
      <c r="H49" s="301"/>
      <c r="I49" s="301"/>
      <c r="J49" s="305">
        <f t="shared" si="12"/>
        <v>0.6</v>
      </c>
      <c r="K49" s="306">
        <f t="shared" si="13"/>
        <v>0.15</v>
      </c>
      <c r="L49" s="307">
        <f t="shared" si="14"/>
        <v>0.15</v>
      </c>
      <c r="M49" s="275"/>
      <c r="N49" s="275"/>
      <c r="O49" s="275"/>
      <c r="P49" s="275"/>
      <c r="Q49" s="275"/>
      <c r="R49" s="275"/>
      <c r="S49" s="275"/>
      <c r="T49" s="275"/>
      <c r="U49" s="275"/>
      <c r="V49" s="275"/>
      <c r="W49" s="275"/>
      <c r="X49" s="275"/>
      <c r="Y49" s="275"/>
      <c r="Z49" s="275"/>
      <c r="AA49" s="275"/>
      <c r="AB49" s="275"/>
      <c r="AC49" s="275"/>
      <c r="AD49" s="275"/>
      <c r="AE49" s="275"/>
      <c r="AF49" s="275"/>
    </row>
    <row r="50" spans="1:32" ht="24.75" customHeight="1">
      <c r="A50" s="300" t="s">
        <v>1048</v>
      </c>
      <c r="B50" s="310">
        <v>8</v>
      </c>
      <c r="C50" s="311" t="s">
        <v>1040</v>
      </c>
      <c r="D50" s="312" t="s">
        <v>1046</v>
      </c>
      <c r="E50" s="304">
        <v>2</v>
      </c>
      <c r="F50" s="301"/>
      <c r="G50" s="301">
        <v>0.5</v>
      </c>
      <c r="H50" s="301"/>
      <c r="I50" s="301"/>
      <c r="J50" s="305">
        <f t="shared" si="12"/>
        <v>0.5</v>
      </c>
      <c r="K50" s="306">
        <f t="shared" si="13"/>
        <v>0.25</v>
      </c>
      <c r="L50" s="307">
        <f t="shared" si="14"/>
        <v>0.25</v>
      </c>
      <c r="M50" s="275"/>
      <c r="N50" s="275"/>
      <c r="O50" s="275"/>
      <c r="P50" s="275"/>
      <c r="Q50" s="275"/>
      <c r="R50" s="275"/>
      <c r="S50" s="275"/>
      <c r="T50" s="275"/>
      <c r="U50" s="275"/>
      <c r="V50" s="275"/>
      <c r="W50" s="275"/>
      <c r="X50" s="275"/>
      <c r="Y50" s="275"/>
      <c r="Z50" s="275"/>
      <c r="AA50" s="275"/>
      <c r="AB50" s="275"/>
      <c r="AC50" s="275"/>
      <c r="AD50" s="275"/>
      <c r="AE50" s="275"/>
      <c r="AF50" s="275"/>
    </row>
    <row r="51" spans="1:32" ht="24.75" customHeight="1">
      <c r="A51" s="300" t="s">
        <v>1049</v>
      </c>
      <c r="B51" s="310">
        <v>9</v>
      </c>
      <c r="C51" s="311" t="s">
        <v>1040</v>
      </c>
      <c r="D51" s="312" t="s">
        <v>1046</v>
      </c>
      <c r="E51" s="304">
        <v>2</v>
      </c>
      <c r="F51" s="301"/>
      <c r="G51" s="301">
        <v>0.5</v>
      </c>
      <c r="H51" s="301"/>
      <c r="I51" s="301"/>
      <c r="J51" s="305">
        <f t="shared" si="12"/>
        <v>0.5</v>
      </c>
      <c r="K51" s="306">
        <f t="shared" si="13"/>
        <v>0.25</v>
      </c>
      <c r="L51" s="307">
        <f t="shared" si="14"/>
        <v>0.25</v>
      </c>
      <c r="M51" s="275"/>
      <c r="N51" s="275"/>
      <c r="O51" s="275"/>
      <c r="P51" s="275"/>
      <c r="Q51" s="275"/>
      <c r="R51" s="275"/>
      <c r="S51" s="275"/>
      <c r="T51" s="275"/>
      <c r="U51" s="275"/>
      <c r="V51" s="275"/>
      <c r="W51" s="275"/>
      <c r="X51" s="275"/>
      <c r="Y51" s="275"/>
      <c r="Z51" s="275"/>
      <c r="AA51" s="275"/>
      <c r="AB51" s="275"/>
      <c r="AC51" s="275"/>
      <c r="AD51" s="275"/>
      <c r="AE51" s="275"/>
      <c r="AF51" s="275"/>
    </row>
    <row r="52" spans="1:32" ht="24.75" customHeight="1">
      <c r="A52" s="300" t="s">
        <v>1050</v>
      </c>
      <c r="B52" s="310">
        <v>10</v>
      </c>
      <c r="C52" s="311" t="s">
        <v>1040</v>
      </c>
      <c r="D52" s="312" t="s">
        <v>1046</v>
      </c>
      <c r="E52" s="304">
        <v>8</v>
      </c>
      <c r="F52" s="301"/>
      <c r="G52" s="301">
        <v>1.8</v>
      </c>
      <c r="H52" s="301"/>
      <c r="I52" s="301"/>
      <c r="J52" s="305">
        <f t="shared" si="12"/>
        <v>1.8</v>
      </c>
      <c r="K52" s="306">
        <f t="shared" si="13"/>
        <v>0.22500000000000001</v>
      </c>
      <c r="L52" s="307">
        <f t="shared" si="14"/>
        <v>0.22500000000000001</v>
      </c>
      <c r="M52" s="275"/>
      <c r="N52" s="275"/>
      <c r="O52" s="275"/>
      <c r="P52" s="275"/>
      <c r="Q52" s="275"/>
      <c r="R52" s="275"/>
      <c r="S52" s="275"/>
      <c r="T52" s="275"/>
      <c r="U52" s="275"/>
      <c r="V52" s="275"/>
      <c r="W52" s="275"/>
      <c r="X52" s="275"/>
      <c r="Y52" s="275"/>
      <c r="Z52" s="275"/>
      <c r="AA52" s="275"/>
      <c r="AB52" s="275"/>
      <c r="AC52" s="275"/>
      <c r="AD52" s="275"/>
      <c r="AE52" s="275"/>
      <c r="AF52" s="275"/>
    </row>
    <row r="53" spans="1:32" ht="24.75" customHeight="1">
      <c r="A53" s="300" t="s">
        <v>1051</v>
      </c>
      <c r="B53" s="310">
        <v>11</v>
      </c>
      <c r="C53" s="311" t="s">
        <v>1040</v>
      </c>
      <c r="D53" s="312" t="s">
        <v>1046</v>
      </c>
      <c r="E53" s="304">
        <v>1</v>
      </c>
      <c r="F53" s="301"/>
      <c r="G53" s="301">
        <v>0.25</v>
      </c>
      <c r="H53" s="301"/>
      <c r="I53" s="301"/>
      <c r="J53" s="305">
        <f t="shared" si="12"/>
        <v>0.25</v>
      </c>
      <c r="K53" s="306">
        <f t="shared" si="13"/>
        <v>0.25</v>
      </c>
      <c r="L53" s="307">
        <f t="shared" si="14"/>
        <v>0.25</v>
      </c>
      <c r="M53" s="275"/>
      <c r="N53" s="275"/>
      <c r="O53" s="275"/>
      <c r="P53" s="275"/>
      <c r="Q53" s="275"/>
      <c r="R53" s="275"/>
      <c r="S53" s="275"/>
      <c r="T53" s="275"/>
      <c r="U53" s="275"/>
      <c r="V53" s="275"/>
      <c r="W53" s="275"/>
      <c r="X53" s="275"/>
      <c r="Y53" s="275"/>
      <c r="Z53" s="275"/>
      <c r="AA53" s="275"/>
      <c r="AB53" s="275"/>
      <c r="AC53" s="275"/>
      <c r="AD53" s="275"/>
      <c r="AE53" s="275"/>
      <c r="AF53" s="275"/>
    </row>
    <row r="54" spans="1:32" ht="24.75" customHeight="1">
      <c r="A54" s="300" t="s">
        <v>1052</v>
      </c>
      <c r="B54" s="310">
        <v>12</v>
      </c>
      <c r="C54" s="311" t="s">
        <v>1040</v>
      </c>
      <c r="D54" s="312" t="s">
        <v>504</v>
      </c>
      <c r="E54" s="304">
        <v>2</v>
      </c>
      <c r="F54" s="301"/>
      <c r="G54" s="301">
        <v>1</v>
      </c>
      <c r="H54" s="301"/>
      <c r="I54" s="301"/>
      <c r="J54" s="305">
        <f t="shared" si="12"/>
        <v>1</v>
      </c>
      <c r="K54" s="306">
        <f t="shared" si="13"/>
        <v>0.5</v>
      </c>
      <c r="L54" s="307">
        <f t="shared" si="14"/>
        <v>0.5</v>
      </c>
      <c r="M54" s="275"/>
      <c r="N54" s="275"/>
      <c r="O54" s="275"/>
      <c r="P54" s="275"/>
      <c r="Q54" s="275"/>
      <c r="R54" s="275"/>
      <c r="S54" s="275"/>
      <c r="T54" s="275"/>
      <c r="U54" s="275"/>
      <c r="V54" s="275"/>
      <c r="W54" s="275"/>
      <c r="X54" s="275"/>
      <c r="Y54" s="275"/>
      <c r="Z54" s="275"/>
      <c r="AA54" s="275"/>
      <c r="AB54" s="275"/>
      <c r="AC54" s="275"/>
      <c r="AD54" s="275"/>
      <c r="AE54" s="275"/>
      <c r="AF54" s="275"/>
    </row>
    <row r="55" spans="1:32" ht="24.75" customHeight="1">
      <c r="A55" s="300" t="s">
        <v>1053</v>
      </c>
      <c r="B55" s="310">
        <v>13</v>
      </c>
      <c r="C55" s="311" t="s">
        <v>1040</v>
      </c>
      <c r="D55" s="312" t="s">
        <v>504</v>
      </c>
      <c r="E55" s="304"/>
      <c r="F55" s="301"/>
      <c r="G55" s="301"/>
      <c r="H55" s="301"/>
      <c r="I55" s="301"/>
      <c r="J55" s="305"/>
      <c r="K55" s="306"/>
      <c r="L55" s="307"/>
      <c r="M55" s="275" t="s">
        <v>1054</v>
      </c>
      <c r="N55" s="275"/>
      <c r="O55" s="275"/>
      <c r="P55" s="275"/>
      <c r="Q55" s="275"/>
      <c r="R55" s="275"/>
      <c r="S55" s="275"/>
      <c r="T55" s="275"/>
      <c r="U55" s="275"/>
      <c r="V55" s="275"/>
      <c r="W55" s="275"/>
      <c r="X55" s="275"/>
      <c r="Y55" s="275"/>
      <c r="Z55" s="275"/>
      <c r="AA55" s="275"/>
      <c r="AB55" s="275"/>
      <c r="AC55" s="275"/>
      <c r="AD55" s="275"/>
      <c r="AE55" s="275"/>
      <c r="AF55" s="275"/>
    </row>
    <row r="56" spans="1:32" ht="24.75" customHeight="1">
      <c r="A56" s="300" t="s">
        <v>1055</v>
      </c>
      <c r="B56" s="310">
        <v>14</v>
      </c>
      <c r="C56" s="311" t="s">
        <v>1040</v>
      </c>
      <c r="D56" s="312" t="s">
        <v>504</v>
      </c>
      <c r="E56" s="304"/>
      <c r="F56" s="301"/>
      <c r="G56" s="301"/>
      <c r="H56" s="301"/>
      <c r="I56" s="301"/>
      <c r="J56" s="305"/>
      <c r="K56" s="306"/>
      <c r="L56" s="307"/>
      <c r="M56" s="275" t="s">
        <v>1054</v>
      </c>
      <c r="N56" s="275"/>
      <c r="O56" s="275"/>
      <c r="P56" s="275"/>
      <c r="Q56" s="275"/>
      <c r="R56" s="275"/>
      <c r="S56" s="275"/>
      <c r="T56" s="275"/>
      <c r="U56" s="275"/>
      <c r="V56" s="275"/>
      <c r="W56" s="275"/>
      <c r="X56" s="275"/>
      <c r="Y56" s="275"/>
      <c r="Z56" s="275"/>
      <c r="AA56" s="275"/>
      <c r="AB56" s="275"/>
      <c r="AC56" s="275"/>
      <c r="AD56" s="275"/>
      <c r="AE56" s="275"/>
      <c r="AF56" s="275"/>
    </row>
    <row r="57" spans="1:32" ht="24.75" customHeight="1">
      <c r="A57" s="300" t="s">
        <v>1056</v>
      </c>
      <c r="B57" s="310">
        <v>15</v>
      </c>
      <c r="C57" s="311" t="s">
        <v>1040</v>
      </c>
      <c r="D57" s="312" t="s">
        <v>504</v>
      </c>
      <c r="E57" s="304">
        <v>1</v>
      </c>
      <c r="F57" s="301"/>
      <c r="G57" s="301">
        <v>0</v>
      </c>
      <c r="H57" s="301"/>
      <c r="I57" s="301"/>
      <c r="J57" s="305">
        <f t="shared" ref="J57:J65" si="15">SUM(F57:I57)</f>
        <v>0</v>
      </c>
      <c r="K57" s="306">
        <f t="shared" ref="K57:K65" si="16">J57/E57</f>
        <v>0</v>
      </c>
      <c r="L57" s="307">
        <f t="shared" ref="L57:L65" si="17">IF(((J57/E57)*100)&gt;=100,100%,(J57/E57))</f>
        <v>0</v>
      </c>
      <c r="M57" s="275"/>
      <c r="N57" s="275"/>
      <c r="O57" s="275"/>
      <c r="P57" s="275"/>
      <c r="Q57" s="275"/>
      <c r="R57" s="275"/>
      <c r="S57" s="275"/>
      <c r="T57" s="275"/>
      <c r="U57" s="275"/>
      <c r="V57" s="275"/>
      <c r="W57" s="275"/>
      <c r="X57" s="275"/>
      <c r="Y57" s="275"/>
      <c r="Z57" s="275"/>
      <c r="AA57" s="275"/>
      <c r="AB57" s="275"/>
      <c r="AC57" s="275"/>
      <c r="AD57" s="275"/>
      <c r="AE57" s="275"/>
      <c r="AF57" s="275"/>
    </row>
    <row r="58" spans="1:32" ht="24.75" customHeight="1">
      <c r="A58" s="300" t="s">
        <v>1057</v>
      </c>
      <c r="B58" s="310">
        <v>16</v>
      </c>
      <c r="C58" s="311" t="s">
        <v>1040</v>
      </c>
      <c r="D58" s="312" t="s">
        <v>504</v>
      </c>
      <c r="E58" s="314">
        <v>1</v>
      </c>
      <c r="F58" s="301"/>
      <c r="G58" s="301">
        <v>0</v>
      </c>
      <c r="H58" s="301"/>
      <c r="I58" s="301"/>
      <c r="J58" s="305">
        <f t="shared" si="15"/>
        <v>0</v>
      </c>
      <c r="K58" s="306">
        <f t="shared" si="16"/>
        <v>0</v>
      </c>
      <c r="L58" s="307">
        <f t="shared" si="17"/>
        <v>0</v>
      </c>
      <c r="M58" s="275"/>
      <c r="N58" s="275"/>
      <c r="O58" s="275"/>
      <c r="P58" s="275"/>
      <c r="Q58" s="275"/>
      <c r="R58" s="275"/>
      <c r="S58" s="275"/>
      <c r="T58" s="275"/>
      <c r="U58" s="275"/>
      <c r="V58" s="275"/>
      <c r="W58" s="275"/>
      <c r="X58" s="275"/>
      <c r="Y58" s="275"/>
      <c r="Z58" s="275"/>
      <c r="AA58" s="275"/>
      <c r="AB58" s="275"/>
      <c r="AC58" s="275"/>
      <c r="AD58" s="275"/>
      <c r="AE58" s="275"/>
      <c r="AF58" s="275"/>
    </row>
    <row r="59" spans="1:32" ht="24.75" customHeight="1">
      <c r="A59" s="300" t="s">
        <v>1058</v>
      </c>
      <c r="B59" s="310">
        <v>17</v>
      </c>
      <c r="C59" s="311" t="s">
        <v>1040</v>
      </c>
      <c r="D59" s="312" t="s">
        <v>501</v>
      </c>
      <c r="E59" s="314">
        <v>1</v>
      </c>
      <c r="F59" s="301"/>
      <c r="G59" s="301">
        <v>0</v>
      </c>
      <c r="H59" s="301"/>
      <c r="I59" s="301"/>
      <c r="J59" s="305">
        <f t="shared" si="15"/>
        <v>0</v>
      </c>
      <c r="K59" s="306">
        <f t="shared" si="16"/>
        <v>0</v>
      </c>
      <c r="L59" s="307">
        <f t="shared" si="17"/>
        <v>0</v>
      </c>
      <c r="M59" s="275"/>
      <c r="N59" s="275"/>
      <c r="O59" s="275"/>
      <c r="P59" s="275"/>
      <c r="Q59" s="275"/>
      <c r="R59" s="275"/>
      <c r="S59" s="275"/>
      <c r="T59" s="275"/>
      <c r="U59" s="275"/>
      <c r="V59" s="275"/>
      <c r="W59" s="275"/>
      <c r="X59" s="275"/>
      <c r="Y59" s="275"/>
      <c r="Z59" s="275"/>
      <c r="AA59" s="275"/>
      <c r="AB59" s="275"/>
      <c r="AC59" s="275"/>
      <c r="AD59" s="275"/>
      <c r="AE59" s="275"/>
      <c r="AF59" s="275"/>
    </row>
    <row r="60" spans="1:32" ht="24.75" customHeight="1">
      <c r="A60" s="300" t="s">
        <v>1059</v>
      </c>
      <c r="B60" s="310">
        <v>18</v>
      </c>
      <c r="C60" s="311" t="s">
        <v>1040</v>
      </c>
      <c r="D60" s="312" t="s">
        <v>501</v>
      </c>
      <c r="E60" s="304">
        <v>1</v>
      </c>
      <c r="F60" s="301">
        <v>1</v>
      </c>
      <c r="G60" s="301"/>
      <c r="H60" s="301"/>
      <c r="I60" s="301"/>
      <c r="J60" s="305">
        <f t="shared" si="15"/>
        <v>1</v>
      </c>
      <c r="K60" s="306">
        <f t="shared" si="16"/>
        <v>1</v>
      </c>
      <c r="L60" s="307">
        <f t="shared" si="17"/>
        <v>1</v>
      </c>
      <c r="M60" s="275"/>
      <c r="N60" s="275"/>
      <c r="O60" s="275"/>
      <c r="P60" s="275"/>
      <c r="Q60" s="275"/>
      <c r="R60" s="275"/>
      <c r="S60" s="275"/>
      <c r="T60" s="275"/>
      <c r="U60" s="275"/>
      <c r="V60" s="275"/>
      <c r="W60" s="275"/>
      <c r="X60" s="275"/>
      <c r="Y60" s="275"/>
      <c r="Z60" s="275"/>
      <c r="AA60" s="275"/>
      <c r="AB60" s="275"/>
      <c r="AC60" s="275"/>
      <c r="AD60" s="275"/>
      <c r="AE60" s="275"/>
      <c r="AF60" s="275"/>
    </row>
    <row r="61" spans="1:32" ht="24.75" customHeight="1">
      <c r="A61" s="300" t="s">
        <v>1060</v>
      </c>
      <c r="B61" s="310">
        <v>19</v>
      </c>
      <c r="C61" s="311" t="s">
        <v>1040</v>
      </c>
      <c r="D61" s="312" t="s">
        <v>501</v>
      </c>
      <c r="E61" s="304">
        <v>20</v>
      </c>
      <c r="F61" s="301"/>
      <c r="G61" s="301"/>
      <c r="H61" s="301"/>
      <c r="I61" s="301"/>
      <c r="J61" s="305">
        <f t="shared" si="15"/>
        <v>0</v>
      </c>
      <c r="K61" s="306">
        <f t="shared" si="16"/>
        <v>0</v>
      </c>
      <c r="L61" s="307">
        <f t="shared" si="17"/>
        <v>0</v>
      </c>
      <c r="M61" s="275"/>
      <c r="N61" s="275"/>
      <c r="O61" s="275"/>
      <c r="P61" s="275"/>
      <c r="Q61" s="275"/>
      <c r="R61" s="275"/>
      <c r="S61" s="275"/>
      <c r="T61" s="275"/>
      <c r="U61" s="275"/>
      <c r="V61" s="275"/>
      <c r="W61" s="275"/>
      <c r="X61" s="275"/>
      <c r="Y61" s="275"/>
      <c r="Z61" s="275"/>
      <c r="AA61" s="275"/>
      <c r="AB61" s="275"/>
      <c r="AC61" s="275"/>
      <c r="AD61" s="275"/>
      <c r="AE61" s="275"/>
      <c r="AF61" s="275"/>
    </row>
    <row r="62" spans="1:32" ht="24.75" customHeight="1">
      <c r="A62" s="300" t="s">
        <v>1061</v>
      </c>
      <c r="B62" s="310">
        <v>20</v>
      </c>
      <c r="C62" s="311" t="s">
        <v>1040</v>
      </c>
      <c r="D62" s="312" t="s">
        <v>501</v>
      </c>
      <c r="E62" s="304">
        <v>100</v>
      </c>
      <c r="F62" s="301"/>
      <c r="G62" s="301"/>
      <c r="H62" s="301"/>
      <c r="I62" s="301"/>
      <c r="J62" s="305">
        <f t="shared" si="15"/>
        <v>0</v>
      </c>
      <c r="K62" s="306">
        <f t="shared" si="16"/>
        <v>0</v>
      </c>
      <c r="L62" s="307">
        <f t="shared" si="17"/>
        <v>0</v>
      </c>
      <c r="M62" s="275"/>
      <c r="N62" s="275"/>
      <c r="O62" s="275"/>
      <c r="P62" s="275"/>
      <c r="Q62" s="275"/>
      <c r="R62" s="275"/>
      <c r="S62" s="275"/>
      <c r="T62" s="275"/>
      <c r="U62" s="275"/>
      <c r="V62" s="275"/>
      <c r="W62" s="275"/>
      <c r="X62" s="275"/>
      <c r="Y62" s="275"/>
      <c r="Z62" s="275"/>
      <c r="AA62" s="275"/>
      <c r="AB62" s="275"/>
      <c r="AC62" s="275"/>
      <c r="AD62" s="275"/>
      <c r="AE62" s="275"/>
      <c r="AF62" s="275"/>
    </row>
    <row r="63" spans="1:32" ht="24.75" customHeight="1">
      <c r="A63" s="300" t="s">
        <v>1062</v>
      </c>
      <c r="B63" s="310">
        <v>21</v>
      </c>
      <c r="C63" s="311" t="s">
        <v>1040</v>
      </c>
      <c r="D63" s="312" t="s">
        <v>503</v>
      </c>
      <c r="E63" s="304">
        <v>1</v>
      </c>
      <c r="F63" s="301"/>
      <c r="G63" s="301"/>
      <c r="H63" s="301"/>
      <c r="I63" s="301"/>
      <c r="J63" s="305">
        <f t="shared" si="15"/>
        <v>0</v>
      </c>
      <c r="K63" s="306">
        <f t="shared" si="16"/>
        <v>0</v>
      </c>
      <c r="L63" s="307">
        <f t="shared" si="17"/>
        <v>0</v>
      </c>
      <c r="M63" s="275"/>
      <c r="N63" s="275"/>
      <c r="O63" s="275"/>
      <c r="P63" s="275"/>
      <c r="Q63" s="275"/>
      <c r="R63" s="275"/>
      <c r="S63" s="275"/>
      <c r="T63" s="275"/>
      <c r="U63" s="275"/>
      <c r="V63" s="275"/>
      <c r="W63" s="275"/>
      <c r="X63" s="275"/>
      <c r="Y63" s="275"/>
      <c r="Z63" s="275"/>
      <c r="AA63" s="275"/>
      <c r="AB63" s="275"/>
      <c r="AC63" s="275"/>
      <c r="AD63" s="275"/>
      <c r="AE63" s="275"/>
      <c r="AF63" s="275"/>
    </row>
    <row r="64" spans="1:32" ht="24.75" customHeight="1">
      <c r="A64" s="300" t="s">
        <v>1063</v>
      </c>
      <c r="B64" s="310">
        <v>22</v>
      </c>
      <c r="C64" s="311" t="s">
        <v>1040</v>
      </c>
      <c r="D64" s="312" t="s">
        <v>503</v>
      </c>
      <c r="E64" s="304">
        <v>25</v>
      </c>
      <c r="F64" s="301">
        <v>28</v>
      </c>
      <c r="G64" s="301">
        <v>96</v>
      </c>
      <c r="H64" s="301"/>
      <c r="I64" s="301"/>
      <c r="J64" s="305">
        <f t="shared" si="15"/>
        <v>124</v>
      </c>
      <c r="K64" s="306">
        <f t="shared" si="16"/>
        <v>4.96</v>
      </c>
      <c r="L64" s="307">
        <f t="shared" si="17"/>
        <v>1</v>
      </c>
      <c r="M64" s="275"/>
      <c r="N64" s="275"/>
      <c r="O64" s="275"/>
      <c r="P64" s="275"/>
      <c r="Q64" s="275"/>
      <c r="R64" s="275"/>
      <c r="S64" s="275"/>
      <c r="T64" s="275"/>
      <c r="U64" s="275"/>
      <c r="V64" s="275"/>
      <c r="W64" s="275"/>
      <c r="X64" s="275"/>
      <c r="Y64" s="275"/>
      <c r="Z64" s="275"/>
      <c r="AA64" s="275"/>
      <c r="AB64" s="275"/>
      <c r="AC64" s="275"/>
      <c r="AD64" s="275"/>
      <c r="AE64" s="275"/>
      <c r="AF64" s="275"/>
    </row>
    <row r="65" spans="1:32" ht="24.75" customHeight="1">
      <c r="A65" s="300" t="s">
        <v>1064</v>
      </c>
      <c r="B65" s="310">
        <v>23</v>
      </c>
      <c r="C65" s="311" t="s">
        <v>1040</v>
      </c>
      <c r="D65" s="312" t="s">
        <v>500</v>
      </c>
      <c r="E65" s="304">
        <v>1</v>
      </c>
      <c r="F65" s="301"/>
      <c r="G65" s="301">
        <v>0.25</v>
      </c>
      <c r="H65" s="301"/>
      <c r="I65" s="301"/>
      <c r="J65" s="305">
        <f t="shared" si="15"/>
        <v>0.25</v>
      </c>
      <c r="K65" s="306">
        <f t="shared" si="16"/>
        <v>0.25</v>
      </c>
      <c r="L65" s="307">
        <f t="shared" si="17"/>
        <v>0.25</v>
      </c>
      <c r="M65" s="275"/>
      <c r="N65" s="275"/>
      <c r="O65" s="275"/>
      <c r="P65" s="275"/>
      <c r="Q65" s="275"/>
      <c r="R65" s="275"/>
      <c r="S65" s="275"/>
      <c r="T65" s="275"/>
      <c r="U65" s="275"/>
      <c r="V65" s="275"/>
      <c r="W65" s="275"/>
      <c r="X65" s="275"/>
      <c r="Y65" s="275"/>
      <c r="Z65" s="275"/>
      <c r="AA65" s="275"/>
      <c r="AB65" s="275"/>
      <c r="AC65" s="275"/>
      <c r="AD65" s="275"/>
      <c r="AE65" s="275"/>
      <c r="AF65" s="275"/>
    </row>
    <row r="66" spans="1:32" ht="24.75" customHeight="1">
      <c r="A66" s="300" t="s">
        <v>1065</v>
      </c>
      <c r="B66" s="310">
        <v>24</v>
      </c>
      <c r="C66" s="311" t="s">
        <v>1040</v>
      </c>
      <c r="D66" s="312" t="s">
        <v>500</v>
      </c>
      <c r="E66" s="304"/>
      <c r="F66" s="301"/>
      <c r="G66" s="301"/>
      <c r="H66" s="301"/>
      <c r="I66" s="301"/>
      <c r="J66" s="305"/>
      <c r="K66" s="306"/>
      <c r="L66" s="307"/>
      <c r="M66" s="275" t="s">
        <v>1054</v>
      </c>
      <c r="N66" s="275"/>
      <c r="O66" s="275"/>
      <c r="P66" s="275"/>
      <c r="Q66" s="275"/>
      <c r="R66" s="275"/>
      <c r="S66" s="275"/>
      <c r="T66" s="275"/>
      <c r="U66" s="275"/>
      <c r="V66" s="275"/>
      <c r="W66" s="275"/>
      <c r="X66" s="275"/>
      <c r="Y66" s="275"/>
      <c r="Z66" s="275"/>
      <c r="AA66" s="275"/>
      <c r="AB66" s="275"/>
      <c r="AC66" s="275"/>
      <c r="AD66" s="275"/>
      <c r="AE66" s="275"/>
      <c r="AF66" s="275"/>
    </row>
    <row r="67" spans="1:32" ht="24.75" customHeight="1">
      <c r="A67" s="300" t="s">
        <v>1066</v>
      </c>
      <c r="B67" s="310">
        <v>25</v>
      </c>
      <c r="C67" s="311" t="s">
        <v>1040</v>
      </c>
      <c r="D67" s="312" t="s">
        <v>500</v>
      </c>
      <c r="E67" s="304">
        <v>1</v>
      </c>
      <c r="F67" s="301"/>
      <c r="G67" s="301">
        <v>1</v>
      </c>
      <c r="H67" s="301"/>
      <c r="I67" s="301"/>
      <c r="J67" s="305">
        <f>SUM(F67:I67)</f>
        <v>1</v>
      </c>
      <c r="K67" s="306">
        <f>J67/E67</f>
        <v>1</v>
      </c>
      <c r="L67" s="307">
        <f>IF(((J67/E67)*100)&gt;=100,100%,(J67/E67))</f>
        <v>1</v>
      </c>
      <c r="M67" s="275"/>
      <c r="N67" s="275"/>
      <c r="O67" s="275"/>
      <c r="P67" s="275"/>
      <c r="Q67" s="275"/>
      <c r="R67" s="275"/>
      <c r="S67" s="275"/>
      <c r="T67" s="275"/>
      <c r="U67" s="275"/>
      <c r="V67" s="275"/>
      <c r="W67" s="275"/>
      <c r="X67" s="275"/>
      <c r="Y67" s="275"/>
      <c r="Z67" s="275"/>
      <c r="AA67" s="275"/>
      <c r="AB67" s="275"/>
      <c r="AC67" s="275"/>
      <c r="AD67" s="275"/>
      <c r="AE67" s="275"/>
      <c r="AF67" s="275"/>
    </row>
    <row r="68" spans="1:32" ht="24.75" customHeight="1">
      <c r="A68" s="300" t="s">
        <v>1067</v>
      </c>
      <c r="B68" s="310">
        <v>26</v>
      </c>
      <c r="C68" s="311" t="s">
        <v>1040</v>
      </c>
      <c r="D68" s="312" t="s">
        <v>500</v>
      </c>
      <c r="E68" s="304"/>
      <c r="F68" s="301"/>
      <c r="G68" s="301"/>
      <c r="H68" s="301"/>
      <c r="I68" s="301"/>
      <c r="J68" s="305"/>
      <c r="K68" s="306"/>
      <c r="L68" s="307"/>
      <c r="M68" s="275" t="s">
        <v>1054</v>
      </c>
      <c r="N68" s="275"/>
      <c r="O68" s="275"/>
      <c r="P68" s="275"/>
      <c r="Q68" s="275"/>
      <c r="R68" s="275"/>
      <c r="S68" s="275"/>
      <c r="T68" s="275"/>
      <c r="U68" s="275"/>
      <c r="V68" s="275"/>
      <c r="W68" s="275"/>
      <c r="X68" s="275"/>
      <c r="Y68" s="275"/>
      <c r="Z68" s="275"/>
      <c r="AA68" s="275"/>
      <c r="AB68" s="275"/>
      <c r="AC68" s="275"/>
      <c r="AD68" s="275"/>
      <c r="AE68" s="275"/>
      <c r="AF68" s="275"/>
    </row>
    <row r="69" spans="1:32" ht="24.75" customHeight="1">
      <c r="A69" s="300" t="s">
        <v>1068</v>
      </c>
      <c r="B69" s="310">
        <v>27</v>
      </c>
      <c r="C69" s="311" t="s">
        <v>1069</v>
      </c>
      <c r="D69" s="312" t="s">
        <v>1070</v>
      </c>
      <c r="E69" s="304">
        <v>1</v>
      </c>
      <c r="F69" s="301">
        <v>1</v>
      </c>
      <c r="G69" s="301"/>
      <c r="H69" s="301"/>
      <c r="I69" s="301"/>
      <c r="J69" s="305">
        <f t="shared" ref="J69:J78" si="18">SUM(F69:I69)</f>
        <v>1</v>
      </c>
      <c r="K69" s="306">
        <f t="shared" ref="K69:K78" si="19">J69/E69</f>
        <v>1</v>
      </c>
      <c r="L69" s="307">
        <f t="shared" ref="L69:L78" si="20">IF(((J69/E69)*100)&gt;=100,100%,(J69/E69))</f>
        <v>1</v>
      </c>
      <c r="M69" s="275"/>
      <c r="N69" s="275"/>
      <c r="O69" s="275"/>
      <c r="P69" s="275"/>
      <c r="Q69" s="275"/>
      <c r="R69" s="275"/>
      <c r="S69" s="275"/>
      <c r="T69" s="275"/>
      <c r="U69" s="275"/>
      <c r="V69" s="275"/>
      <c r="W69" s="275"/>
      <c r="X69" s="275"/>
      <c r="Y69" s="275"/>
      <c r="Z69" s="275"/>
      <c r="AA69" s="275"/>
      <c r="AB69" s="275"/>
      <c r="AC69" s="275"/>
      <c r="AD69" s="275"/>
      <c r="AE69" s="275"/>
      <c r="AF69" s="275"/>
    </row>
    <row r="70" spans="1:32" ht="24.75" customHeight="1">
      <c r="A70" s="300" t="s">
        <v>1071</v>
      </c>
      <c r="B70" s="310">
        <v>28</v>
      </c>
      <c r="C70" s="311" t="s">
        <v>1069</v>
      </c>
      <c r="D70" s="312" t="s">
        <v>505</v>
      </c>
      <c r="E70" s="304">
        <v>1</v>
      </c>
      <c r="F70" s="301"/>
      <c r="G70" s="301"/>
      <c r="H70" s="301"/>
      <c r="I70" s="301"/>
      <c r="J70" s="305">
        <f t="shared" si="18"/>
        <v>0</v>
      </c>
      <c r="K70" s="306">
        <f t="shared" si="19"/>
        <v>0</v>
      </c>
      <c r="L70" s="307">
        <f t="shared" si="20"/>
        <v>0</v>
      </c>
      <c r="M70" s="275"/>
      <c r="N70" s="275"/>
      <c r="O70" s="275"/>
      <c r="P70" s="275"/>
      <c r="Q70" s="275"/>
      <c r="R70" s="275"/>
      <c r="S70" s="275"/>
      <c r="T70" s="275"/>
      <c r="U70" s="275"/>
      <c r="V70" s="275"/>
      <c r="W70" s="275"/>
      <c r="X70" s="275"/>
      <c r="Y70" s="275"/>
      <c r="Z70" s="275"/>
      <c r="AA70" s="275"/>
      <c r="AB70" s="275"/>
      <c r="AC70" s="275"/>
      <c r="AD70" s="275"/>
      <c r="AE70" s="275"/>
      <c r="AF70" s="275"/>
    </row>
    <row r="71" spans="1:32" ht="24.75" customHeight="1">
      <c r="A71" s="300" t="s">
        <v>1072</v>
      </c>
      <c r="B71" s="310">
        <v>29</v>
      </c>
      <c r="C71" s="311" t="s">
        <v>1069</v>
      </c>
      <c r="D71" s="312" t="s">
        <v>505</v>
      </c>
      <c r="E71" s="304">
        <v>1</v>
      </c>
      <c r="F71" s="301"/>
      <c r="G71" s="301"/>
      <c r="H71" s="301"/>
      <c r="I71" s="301"/>
      <c r="J71" s="305">
        <f t="shared" si="18"/>
        <v>0</v>
      </c>
      <c r="K71" s="306">
        <f t="shared" si="19"/>
        <v>0</v>
      </c>
      <c r="L71" s="307">
        <f t="shared" si="20"/>
        <v>0</v>
      </c>
      <c r="M71" s="275"/>
      <c r="N71" s="275"/>
      <c r="O71" s="275"/>
      <c r="P71" s="275"/>
      <c r="Q71" s="275"/>
      <c r="R71" s="275"/>
      <c r="S71" s="275"/>
      <c r="T71" s="275"/>
      <c r="U71" s="275"/>
      <c r="V71" s="275"/>
      <c r="W71" s="275"/>
      <c r="X71" s="275"/>
      <c r="Y71" s="275"/>
      <c r="Z71" s="275"/>
      <c r="AA71" s="275"/>
      <c r="AB71" s="275"/>
      <c r="AC71" s="275"/>
      <c r="AD71" s="275"/>
      <c r="AE71" s="275"/>
      <c r="AF71" s="275"/>
    </row>
    <row r="72" spans="1:32" ht="24.75" customHeight="1">
      <c r="A72" s="300" t="s">
        <v>1073</v>
      </c>
      <c r="B72" s="310">
        <v>30</v>
      </c>
      <c r="C72" s="311" t="s">
        <v>1069</v>
      </c>
      <c r="D72" s="312" t="s">
        <v>505</v>
      </c>
      <c r="E72" s="304">
        <v>1</v>
      </c>
      <c r="F72" s="301"/>
      <c r="G72" s="301"/>
      <c r="H72" s="301"/>
      <c r="I72" s="301"/>
      <c r="J72" s="305">
        <f t="shared" si="18"/>
        <v>0</v>
      </c>
      <c r="K72" s="306">
        <f t="shared" si="19"/>
        <v>0</v>
      </c>
      <c r="L72" s="307">
        <f t="shared" si="20"/>
        <v>0</v>
      </c>
      <c r="M72" s="275"/>
      <c r="N72" s="275"/>
      <c r="O72" s="275"/>
      <c r="P72" s="275"/>
      <c r="Q72" s="275"/>
      <c r="R72" s="275"/>
      <c r="S72" s="275"/>
      <c r="T72" s="275"/>
      <c r="U72" s="275"/>
      <c r="V72" s="275"/>
      <c r="W72" s="275"/>
      <c r="X72" s="275"/>
      <c r="Y72" s="275"/>
      <c r="Z72" s="275"/>
      <c r="AA72" s="275"/>
      <c r="AB72" s="275"/>
      <c r="AC72" s="275"/>
      <c r="AD72" s="275"/>
      <c r="AE72" s="275"/>
      <c r="AF72" s="275"/>
    </row>
    <row r="73" spans="1:32" ht="24.75" customHeight="1">
      <c r="A73" s="300" t="s">
        <v>1074</v>
      </c>
      <c r="B73" s="310">
        <v>31</v>
      </c>
      <c r="C73" s="311" t="s">
        <v>1069</v>
      </c>
      <c r="D73" s="312" t="s">
        <v>505</v>
      </c>
      <c r="E73" s="304">
        <v>5</v>
      </c>
      <c r="F73" s="301"/>
      <c r="G73" s="301">
        <v>5</v>
      </c>
      <c r="H73" s="301"/>
      <c r="I73" s="301"/>
      <c r="J73" s="305">
        <f t="shared" si="18"/>
        <v>5</v>
      </c>
      <c r="K73" s="306">
        <f t="shared" si="19"/>
        <v>1</v>
      </c>
      <c r="L73" s="307">
        <f t="shared" si="20"/>
        <v>1</v>
      </c>
      <c r="M73" s="275"/>
      <c r="N73" s="275"/>
      <c r="O73" s="275"/>
      <c r="P73" s="275"/>
      <c r="Q73" s="275"/>
      <c r="R73" s="275"/>
      <c r="S73" s="275"/>
      <c r="T73" s="275"/>
      <c r="U73" s="275"/>
      <c r="V73" s="275"/>
      <c r="W73" s="275"/>
      <c r="X73" s="275"/>
      <c r="Y73" s="275"/>
      <c r="Z73" s="275"/>
      <c r="AA73" s="275"/>
      <c r="AB73" s="275"/>
      <c r="AC73" s="275"/>
      <c r="AD73" s="275"/>
      <c r="AE73" s="275"/>
      <c r="AF73" s="275"/>
    </row>
    <row r="74" spans="1:32" ht="24.75" customHeight="1">
      <c r="A74" s="300" t="s">
        <v>1075</v>
      </c>
      <c r="B74" s="310">
        <v>32</v>
      </c>
      <c r="C74" s="311" t="s">
        <v>1069</v>
      </c>
      <c r="D74" s="312" t="s">
        <v>505</v>
      </c>
      <c r="E74" s="304">
        <v>1</v>
      </c>
      <c r="F74" s="301"/>
      <c r="G74" s="301">
        <v>1</v>
      </c>
      <c r="H74" s="301"/>
      <c r="I74" s="301"/>
      <c r="J74" s="305">
        <f t="shared" si="18"/>
        <v>1</v>
      </c>
      <c r="K74" s="306">
        <f t="shared" si="19"/>
        <v>1</v>
      </c>
      <c r="L74" s="307">
        <f t="shared" si="20"/>
        <v>1</v>
      </c>
      <c r="M74" s="275"/>
      <c r="N74" s="275"/>
      <c r="O74" s="275"/>
      <c r="P74" s="275"/>
      <c r="Q74" s="275"/>
      <c r="R74" s="275"/>
      <c r="S74" s="275"/>
      <c r="T74" s="275"/>
      <c r="U74" s="275"/>
      <c r="V74" s="275"/>
      <c r="W74" s="275"/>
      <c r="X74" s="275"/>
      <c r="Y74" s="275"/>
      <c r="Z74" s="275"/>
      <c r="AA74" s="275"/>
      <c r="AB74" s="275"/>
      <c r="AC74" s="275"/>
      <c r="AD74" s="275"/>
      <c r="AE74" s="275"/>
      <c r="AF74" s="275"/>
    </row>
    <row r="75" spans="1:32" ht="24.75" customHeight="1">
      <c r="A75" s="300" t="s">
        <v>1076</v>
      </c>
      <c r="B75" s="310">
        <v>33</v>
      </c>
      <c r="C75" s="311" t="s">
        <v>1069</v>
      </c>
      <c r="D75" s="312" t="s">
        <v>1046</v>
      </c>
      <c r="E75" s="304">
        <v>1</v>
      </c>
      <c r="F75" s="301">
        <v>0.2</v>
      </c>
      <c r="G75" s="301">
        <v>0.25</v>
      </c>
      <c r="H75" s="301"/>
      <c r="I75" s="301"/>
      <c r="J75" s="305">
        <f t="shared" si="18"/>
        <v>0.45</v>
      </c>
      <c r="K75" s="306">
        <f t="shared" si="19"/>
        <v>0.45</v>
      </c>
      <c r="L75" s="307">
        <f t="shared" si="20"/>
        <v>0.45</v>
      </c>
      <c r="M75" s="275"/>
      <c r="N75" s="275"/>
      <c r="O75" s="275"/>
      <c r="P75" s="275"/>
      <c r="Q75" s="275"/>
      <c r="R75" s="275"/>
      <c r="S75" s="275"/>
      <c r="T75" s="275"/>
      <c r="U75" s="275"/>
      <c r="V75" s="275"/>
      <c r="W75" s="275"/>
      <c r="X75" s="275"/>
      <c r="Y75" s="275"/>
      <c r="Z75" s="275"/>
      <c r="AA75" s="275"/>
      <c r="AB75" s="275"/>
      <c r="AC75" s="275"/>
      <c r="AD75" s="275"/>
      <c r="AE75" s="275"/>
      <c r="AF75" s="275"/>
    </row>
    <row r="76" spans="1:32" ht="24.75" customHeight="1">
      <c r="A76" s="300" t="s">
        <v>1077</v>
      </c>
      <c r="B76" s="310">
        <v>34</v>
      </c>
      <c r="C76" s="311" t="s">
        <v>1069</v>
      </c>
      <c r="D76" s="312" t="s">
        <v>1046</v>
      </c>
      <c r="E76" s="304">
        <v>1</v>
      </c>
      <c r="F76" s="301">
        <v>0.2</v>
      </c>
      <c r="G76" s="301">
        <v>0.25</v>
      </c>
      <c r="H76" s="301"/>
      <c r="I76" s="301"/>
      <c r="J76" s="305">
        <f t="shared" si="18"/>
        <v>0.45</v>
      </c>
      <c r="K76" s="306">
        <f t="shared" si="19"/>
        <v>0.45</v>
      </c>
      <c r="L76" s="307">
        <f t="shared" si="20"/>
        <v>0.45</v>
      </c>
      <c r="M76" s="275"/>
      <c r="N76" s="275"/>
      <c r="O76" s="275"/>
      <c r="P76" s="275"/>
      <c r="Q76" s="275"/>
      <c r="R76" s="275"/>
      <c r="S76" s="275"/>
      <c r="T76" s="275"/>
      <c r="U76" s="275"/>
      <c r="V76" s="275"/>
      <c r="W76" s="275"/>
      <c r="X76" s="275"/>
      <c r="Y76" s="275"/>
      <c r="Z76" s="275"/>
      <c r="AA76" s="275"/>
      <c r="AB76" s="275"/>
      <c r="AC76" s="275"/>
      <c r="AD76" s="275"/>
      <c r="AE76" s="275"/>
      <c r="AF76" s="275"/>
    </row>
    <row r="77" spans="1:32" ht="24.75" customHeight="1">
      <c r="A77" s="300" t="s">
        <v>1078</v>
      </c>
      <c r="B77" s="310">
        <v>35</v>
      </c>
      <c r="C77" s="311" t="s">
        <v>1069</v>
      </c>
      <c r="D77" s="312" t="s">
        <v>1046</v>
      </c>
      <c r="E77" s="304">
        <v>1</v>
      </c>
      <c r="F77" s="301">
        <v>0.2</v>
      </c>
      <c r="G77" s="301">
        <v>0.25</v>
      </c>
      <c r="H77" s="301"/>
      <c r="I77" s="301"/>
      <c r="J77" s="305">
        <f t="shared" si="18"/>
        <v>0.45</v>
      </c>
      <c r="K77" s="306">
        <f t="shared" si="19"/>
        <v>0.45</v>
      </c>
      <c r="L77" s="307">
        <f t="shared" si="20"/>
        <v>0.45</v>
      </c>
      <c r="M77" s="275"/>
      <c r="N77" s="275"/>
      <c r="O77" s="275"/>
      <c r="P77" s="275"/>
      <c r="Q77" s="275"/>
      <c r="R77" s="275"/>
      <c r="S77" s="275"/>
      <c r="T77" s="275"/>
      <c r="U77" s="275"/>
      <c r="V77" s="275"/>
      <c r="W77" s="275"/>
      <c r="X77" s="275"/>
      <c r="Y77" s="275"/>
      <c r="Z77" s="275"/>
      <c r="AA77" s="275"/>
      <c r="AB77" s="275"/>
      <c r="AC77" s="275"/>
      <c r="AD77" s="275"/>
      <c r="AE77" s="275"/>
      <c r="AF77" s="275"/>
    </row>
    <row r="78" spans="1:32" ht="24.75" customHeight="1">
      <c r="A78" s="300" t="s">
        <v>1079</v>
      </c>
      <c r="B78" s="310">
        <v>36</v>
      </c>
      <c r="C78" s="311" t="s">
        <v>1069</v>
      </c>
      <c r="D78" s="312" t="s">
        <v>504</v>
      </c>
      <c r="E78" s="304">
        <v>10</v>
      </c>
      <c r="F78" s="301">
        <v>2</v>
      </c>
      <c r="G78" s="301"/>
      <c r="H78" s="301"/>
      <c r="I78" s="301"/>
      <c r="J78" s="305">
        <f t="shared" si="18"/>
        <v>2</v>
      </c>
      <c r="K78" s="306">
        <f t="shared" si="19"/>
        <v>0.2</v>
      </c>
      <c r="L78" s="307">
        <f t="shared" si="20"/>
        <v>0.2</v>
      </c>
      <c r="M78" s="275"/>
      <c r="N78" s="275"/>
      <c r="O78" s="275"/>
      <c r="P78" s="275"/>
      <c r="Q78" s="275"/>
      <c r="R78" s="275"/>
      <c r="S78" s="275"/>
      <c r="T78" s="275"/>
      <c r="U78" s="275"/>
      <c r="V78" s="275"/>
      <c r="W78" s="275"/>
      <c r="X78" s="275"/>
      <c r="Y78" s="275"/>
      <c r="Z78" s="275"/>
      <c r="AA78" s="275"/>
      <c r="AB78" s="275"/>
      <c r="AC78" s="275"/>
      <c r="AD78" s="275"/>
      <c r="AE78" s="275"/>
      <c r="AF78" s="275"/>
    </row>
    <row r="79" spans="1:32" ht="24.75" customHeight="1">
      <c r="A79" s="300" t="s">
        <v>1080</v>
      </c>
      <c r="B79" s="310">
        <v>37</v>
      </c>
      <c r="C79" s="311" t="s">
        <v>1069</v>
      </c>
      <c r="D79" s="312" t="s">
        <v>504</v>
      </c>
      <c r="E79" s="304"/>
      <c r="F79" s="301"/>
      <c r="G79" s="301"/>
      <c r="H79" s="301"/>
      <c r="I79" s="301"/>
      <c r="J79" s="305"/>
      <c r="K79" s="306"/>
      <c r="L79" s="307"/>
      <c r="M79" s="275" t="s">
        <v>1054</v>
      </c>
      <c r="N79" s="275"/>
      <c r="O79" s="275"/>
      <c r="P79" s="275"/>
      <c r="Q79" s="275"/>
      <c r="R79" s="275"/>
      <c r="S79" s="275"/>
      <c r="T79" s="275"/>
      <c r="U79" s="275"/>
      <c r="V79" s="275"/>
      <c r="W79" s="275"/>
      <c r="X79" s="275"/>
      <c r="Y79" s="275"/>
      <c r="Z79" s="275"/>
      <c r="AA79" s="275"/>
      <c r="AB79" s="275"/>
      <c r="AC79" s="275"/>
      <c r="AD79" s="275"/>
      <c r="AE79" s="275"/>
      <c r="AF79" s="275"/>
    </row>
    <row r="80" spans="1:32" ht="24.75" customHeight="1">
      <c r="A80" s="300" t="s">
        <v>1081</v>
      </c>
      <c r="B80" s="310">
        <v>38</v>
      </c>
      <c r="C80" s="311" t="s">
        <v>1069</v>
      </c>
      <c r="D80" s="312" t="s">
        <v>504</v>
      </c>
      <c r="E80" s="314">
        <v>1</v>
      </c>
      <c r="F80" s="301">
        <v>0</v>
      </c>
      <c r="G80" s="315">
        <v>1</v>
      </c>
      <c r="H80" s="301"/>
      <c r="I80" s="301"/>
      <c r="J80" s="305">
        <f t="shared" ref="J80:J82" si="21">SUM(F80:I80)</f>
        <v>1</v>
      </c>
      <c r="K80" s="306">
        <f t="shared" ref="K80:K82" si="22">J80/E80</f>
        <v>1</v>
      </c>
      <c r="L80" s="307">
        <f t="shared" ref="L80:L82" si="23">IF(((J80/E80)*100)&gt;=100,100%,(J80/E80))</f>
        <v>1</v>
      </c>
      <c r="M80" s="275"/>
      <c r="N80" s="275"/>
      <c r="O80" s="275"/>
      <c r="P80" s="275"/>
      <c r="Q80" s="275"/>
      <c r="R80" s="275"/>
      <c r="S80" s="275"/>
      <c r="T80" s="275"/>
      <c r="U80" s="275"/>
      <c r="V80" s="275"/>
      <c r="W80" s="275"/>
      <c r="X80" s="275"/>
      <c r="Y80" s="275"/>
      <c r="Z80" s="275"/>
      <c r="AA80" s="275"/>
      <c r="AB80" s="275"/>
      <c r="AC80" s="275"/>
      <c r="AD80" s="275"/>
      <c r="AE80" s="275"/>
      <c r="AF80" s="275"/>
    </row>
    <row r="81" spans="1:32" ht="24.75" customHeight="1">
      <c r="A81" s="300" t="s">
        <v>1082</v>
      </c>
      <c r="B81" s="310">
        <v>39</v>
      </c>
      <c r="C81" s="311" t="s">
        <v>1069</v>
      </c>
      <c r="D81" s="312" t="s">
        <v>501</v>
      </c>
      <c r="E81" s="304">
        <v>7</v>
      </c>
      <c r="F81" s="301">
        <v>1</v>
      </c>
      <c r="G81" s="301"/>
      <c r="H81" s="301"/>
      <c r="I81" s="301"/>
      <c r="J81" s="305">
        <f t="shared" si="21"/>
        <v>1</v>
      </c>
      <c r="K81" s="306">
        <f t="shared" si="22"/>
        <v>0.14285714285714285</v>
      </c>
      <c r="L81" s="307">
        <f t="shared" si="23"/>
        <v>0.14285714285714285</v>
      </c>
      <c r="M81" s="275"/>
      <c r="N81" s="275"/>
      <c r="O81" s="275"/>
      <c r="P81" s="275"/>
      <c r="Q81" s="275"/>
      <c r="R81" s="275"/>
      <c r="S81" s="275"/>
      <c r="T81" s="275"/>
      <c r="U81" s="275"/>
      <c r="V81" s="275"/>
      <c r="W81" s="275"/>
      <c r="X81" s="275"/>
      <c r="Y81" s="275"/>
      <c r="Z81" s="275"/>
      <c r="AA81" s="275"/>
      <c r="AB81" s="275"/>
      <c r="AC81" s="275"/>
      <c r="AD81" s="275"/>
      <c r="AE81" s="275"/>
      <c r="AF81" s="275"/>
    </row>
    <row r="82" spans="1:32" ht="24.75" customHeight="1">
      <c r="A82" s="300" t="s">
        <v>1083</v>
      </c>
      <c r="B82" s="310">
        <v>40</v>
      </c>
      <c r="C82" s="311" t="s">
        <v>1069</v>
      </c>
      <c r="D82" s="312" t="s">
        <v>503</v>
      </c>
      <c r="E82" s="304">
        <v>1</v>
      </c>
      <c r="F82" s="301">
        <v>1</v>
      </c>
      <c r="G82" s="301">
        <v>0</v>
      </c>
      <c r="H82" s="301"/>
      <c r="I82" s="301"/>
      <c r="J82" s="305">
        <f t="shared" si="21"/>
        <v>1</v>
      </c>
      <c r="K82" s="306">
        <f t="shared" si="22"/>
        <v>1</v>
      </c>
      <c r="L82" s="307">
        <f t="shared" si="23"/>
        <v>1</v>
      </c>
      <c r="M82" s="275"/>
      <c r="N82" s="275"/>
      <c r="O82" s="275"/>
      <c r="P82" s="275"/>
      <c r="Q82" s="275"/>
      <c r="R82" s="275"/>
      <c r="S82" s="275"/>
      <c r="T82" s="275"/>
      <c r="U82" s="275"/>
      <c r="V82" s="275"/>
      <c r="W82" s="275"/>
      <c r="X82" s="275"/>
      <c r="Y82" s="275"/>
      <c r="Z82" s="275"/>
      <c r="AA82" s="275"/>
      <c r="AB82" s="275"/>
      <c r="AC82" s="275"/>
      <c r="AD82" s="275"/>
      <c r="AE82" s="275"/>
      <c r="AF82" s="275"/>
    </row>
    <row r="83" spans="1:32" ht="24.75" customHeight="1">
      <c r="A83" s="300" t="s">
        <v>1084</v>
      </c>
      <c r="B83" s="310">
        <v>41</v>
      </c>
      <c r="C83" s="311" t="s">
        <v>1069</v>
      </c>
      <c r="D83" s="312" t="s">
        <v>503</v>
      </c>
      <c r="E83" s="304">
        <v>25</v>
      </c>
      <c r="F83" s="301">
        <v>0</v>
      </c>
      <c r="G83" s="301">
        <v>0</v>
      </c>
      <c r="H83" s="301"/>
      <c r="I83" s="301"/>
      <c r="J83" s="305"/>
      <c r="K83" s="306"/>
      <c r="L83" s="307"/>
      <c r="M83" s="275" t="s">
        <v>1085</v>
      </c>
      <c r="N83" s="275"/>
      <c r="O83" s="275"/>
      <c r="P83" s="275"/>
      <c r="Q83" s="275"/>
      <c r="R83" s="275"/>
      <c r="S83" s="275"/>
      <c r="T83" s="275"/>
      <c r="U83" s="275"/>
      <c r="V83" s="275"/>
      <c r="W83" s="275"/>
      <c r="X83" s="275"/>
      <c r="Y83" s="275"/>
      <c r="Z83" s="275"/>
      <c r="AA83" s="275"/>
      <c r="AB83" s="275"/>
      <c r="AC83" s="275"/>
      <c r="AD83" s="275"/>
      <c r="AE83" s="275"/>
      <c r="AF83" s="275"/>
    </row>
    <row r="84" spans="1:32" ht="24.75" customHeight="1">
      <c r="A84" s="300" t="s">
        <v>1086</v>
      </c>
      <c r="B84" s="310">
        <v>42</v>
      </c>
      <c r="C84" s="311" t="s">
        <v>1069</v>
      </c>
      <c r="D84" s="312" t="s">
        <v>500</v>
      </c>
      <c r="E84" s="304">
        <v>1</v>
      </c>
      <c r="F84" s="301"/>
      <c r="G84" s="301">
        <v>0.25</v>
      </c>
      <c r="H84" s="301"/>
      <c r="I84" s="301"/>
      <c r="J84" s="305">
        <f>SUM(F84:I84)</f>
        <v>0.25</v>
      </c>
      <c r="K84" s="306">
        <f>J84/E84</f>
        <v>0.25</v>
      </c>
      <c r="L84" s="307">
        <f>IF(((J84/E84)*100)&gt;=100,100%,(J84/E84))</f>
        <v>0.25</v>
      </c>
      <c r="M84" s="275"/>
      <c r="N84" s="275"/>
      <c r="O84" s="275"/>
      <c r="P84" s="275"/>
      <c r="Q84" s="275"/>
      <c r="R84" s="275"/>
      <c r="S84" s="275"/>
      <c r="T84" s="275"/>
      <c r="U84" s="275"/>
      <c r="V84" s="275"/>
      <c r="W84" s="275"/>
      <c r="X84" s="275"/>
      <c r="Y84" s="275"/>
      <c r="Z84" s="275"/>
      <c r="AA84" s="275"/>
      <c r="AB84" s="275"/>
      <c r="AC84" s="275"/>
      <c r="AD84" s="275"/>
      <c r="AE84" s="275"/>
      <c r="AF84" s="275"/>
    </row>
    <row r="85" spans="1:32" ht="24.75" customHeight="1">
      <c r="A85" s="309" t="s">
        <v>1087</v>
      </c>
      <c r="B85" s="292">
        <f>COUNT(B86:B117)</f>
        <v>32</v>
      </c>
      <c r="C85" s="293"/>
      <c r="D85" s="294"/>
      <c r="E85" s="292">
        <f>COUNT(E86:E117)</f>
        <v>21</v>
      </c>
      <c r="F85" s="295"/>
      <c r="G85" s="295"/>
      <c r="H85" s="295"/>
      <c r="I85" s="295"/>
      <c r="J85" s="296"/>
      <c r="K85" s="297"/>
      <c r="L85" s="298">
        <f>AVERAGE(L86:L117)</f>
        <v>0.52285714285714291</v>
      </c>
      <c r="M85" s="275"/>
      <c r="N85" s="275"/>
      <c r="O85" s="275"/>
      <c r="P85" s="275"/>
      <c r="Q85" s="275"/>
      <c r="R85" s="275"/>
      <c r="S85" s="275"/>
      <c r="T85" s="275"/>
      <c r="U85" s="275"/>
      <c r="V85" s="275"/>
      <c r="W85" s="275"/>
      <c r="X85" s="275"/>
      <c r="Y85" s="275"/>
      <c r="Z85" s="275"/>
      <c r="AA85" s="275"/>
      <c r="AB85" s="275"/>
      <c r="AC85" s="275"/>
      <c r="AD85" s="275"/>
      <c r="AE85" s="275"/>
      <c r="AF85" s="275"/>
    </row>
    <row r="86" spans="1:32" ht="24.75" customHeight="1">
      <c r="A86" s="316" t="s">
        <v>1088</v>
      </c>
      <c r="B86" s="310">
        <v>1</v>
      </c>
      <c r="C86" s="317" t="s">
        <v>1040</v>
      </c>
      <c r="D86" s="318" t="s">
        <v>500</v>
      </c>
      <c r="E86" s="304">
        <v>0.25</v>
      </c>
      <c r="F86" s="301"/>
      <c r="G86" s="301"/>
      <c r="H86" s="301"/>
      <c r="I86" s="301">
        <v>1</v>
      </c>
      <c r="J86" s="305">
        <f t="shared" ref="J86:J90" si="24">SUM(F86:I86)</f>
        <v>1</v>
      </c>
      <c r="K86" s="306">
        <f t="shared" ref="K86:K90" si="25">J86/E86</f>
        <v>4</v>
      </c>
      <c r="L86" s="307">
        <f t="shared" ref="L86:L90" si="26">IF(((J86/E86)*100)&gt;=100,100%,(J86/E86))</f>
        <v>1</v>
      </c>
      <c r="M86" s="275"/>
      <c r="N86" s="275"/>
      <c r="O86" s="275"/>
      <c r="P86" s="275"/>
      <c r="Q86" s="275"/>
      <c r="R86" s="275"/>
      <c r="S86" s="275"/>
      <c r="T86" s="275"/>
      <c r="U86" s="275"/>
      <c r="V86" s="275"/>
      <c r="W86" s="275"/>
      <c r="X86" s="275"/>
      <c r="Y86" s="275"/>
      <c r="Z86" s="275"/>
      <c r="AA86" s="275"/>
      <c r="AB86" s="275"/>
      <c r="AC86" s="275"/>
      <c r="AD86" s="275"/>
      <c r="AE86" s="275"/>
      <c r="AF86" s="275"/>
    </row>
    <row r="87" spans="1:32" ht="24.75" customHeight="1">
      <c r="A87" s="319" t="s">
        <v>1089</v>
      </c>
      <c r="B87" s="310">
        <v>2</v>
      </c>
      <c r="C87" s="317" t="s">
        <v>1040</v>
      </c>
      <c r="D87" s="320" t="s">
        <v>501</v>
      </c>
      <c r="E87" s="304">
        <v>2</v>
      </c>
      <c r="F87" s="301"/>
      <c r="G87" s="301"/>
      <c r="H87" s="301"/>
      <c r="I87" s="301"/>
      <c r="J87" s="305">
        <f t="shared" si="24"/>
        <v>0</v>
      </c>
      <c r="K87" s="306">
        <f t="shared" si="25"/>
        <v>0</v>
      </c>
      <c r="L87" s="307">
        <f t="shared" si="26"/>
        <v>0</v>
      </c>
      <c r="M87" s="275"/>
      <c r="N87" s="275"/>
      <c r="O87" s="275"/>
      <c r="P87" s="275"/>
      <c r="Q87" s="275"/>
      <c r="R87" s="275"/>
      <c r="S87" s="275"/>
      <c r="T87" s="275"/>
      <c r="U87" s="275"/>
      <c r="V87" s="275"/>
      <c r="W87" s="275"/>
      <c r="X87" s="275"/>
      <c r="Y87" s="275"/>
      <c r="Z87" s="275"/>
      <c r="AA87" s="275"/>
      <c r="AB87" s="275"/>
      <c r="AC87" s="275"/>
      <c r="AD87" s="275"/>
      <c r="AE87" s="275"/>
      <c r="AF87" s="275"/>
    </row>
    <row r="88" spans="1:32" ht="24.75" customHeight="1">
      <c r="A88" s="319" t="s">
        <v>1090</v>
      </c>
      <c r="B88" s="310">
        <v>3</v>
      </c>
      <c r="C88" s="317" t="s">
        <v>1040</v>
      </c>
      <c r="D88" s="318" t="s">
        <v>500</v>
      </c>
      <c r="E88" s="304">
        <v>0.25</v>
      </c>
      <c r="F88" s="301"/>
      <c r="G88" s="301"/>
      <c r="H88" s="301"/>
      <c r="I88" s="301">
        <v>1</v>
      </c>
      <c r="J88" s="305">
        <f t="shared" si="24"/>
        <v>1</v>
      </c>
      <c r="K88" s="306">
        <f t="shared" si="25"/>
        <v>4</v>
      </c>
      <c r="L88" s="307">
        <f t="shared" si="26"/>
        <v>1</v>
      </c>
      <c r="M88" s="275"/>
      <c r="N88" s="275"/>
      <c r="O88" s="275"/>
      <c r="P88" s="275"/>
      <c r="Q88" s="275"/>
      <c r="R88" s="275"/>
      <c r="S88" s="275"/>
      <c r="T88" s="275"/>
      <c r="U88" s="275"/>
      <c r="V88" s="275"/>
      <c r="W88" s="275"/>
      <c r="X88" s="275"/>
      <c r="Y88" s="275"/>
      <c r="Z88" s="275"/>
      <c r="AA88" s="275"/>
      <c r="AB88" s="275"/>
      <c r="AC88" s="275"/>
      <c r="AD88" s="275"/>
      <c r="AE88" s="275"/>
      <c r="AF88" s="275"/>
    </row>
    <row r="89" spans="1:32" ht="24.75" customHeight="1">
      <c r="A89" s="319" t="s">
        <v>1091</v>
      </c>
      <c r="B89" s="310">
        <v>4</v>
      </c>
      <c r="C89" s="317" t="s">
        <v>1040</v>
      </c>
      <c r="D89" s="318" t="s">
        <v>500</v>
      </c>
      <c r="E89" s="304">
        <v>0.25</v>
      </c>
      <c r="F89" s="301"/>
      <c r="G89" s="301"/>
      <c r="H89" s="301"/>
      <c r="I89" s="301">
        <v>1</v>
      </c>
      <c r="J89" s="305">
        <f t="shared" si="24"/>
        <v>1</v>
      </c>
      <c r="K89" s="306">
        <f t="shared" si="25"/>
        <v>4</v>
      </c>
      <c r="L89" s="307">
        <f t="shared" si="26"/>
        <v>1</v>
      </c>
      <c r="M89" s="275"/>
      <c r="N89" s="275"/>
      <c r="O89" s="275"/>
      <c r="P89" s="275"/>
      <c r="Q89" s="275"/>
      <c r="R89" s="275"/>
      <c r="S89" s="275"/>
      <c r="T89" s="275"/>
      <c r="U89" s="275"/>
      <c r="V89" s="275"/>
      <c r="W89" s="275"/>
      <c r="X89" s="275"/>
      <c r="Y89" s="275"/>
      <c r="Z89" s="275"/>
      <c r="AA89" s="275"/>
      <c r="AB89" s="275"/>
      <c r="AC89" s="275"/>
      <c r="AD89" s="275"/>
      <c r="AE89" s="275"/>
      <c r="AF89" s="275"/>
    </row>
    <row r="90" spans="1:32" ht="24.75" customHeight="1">
      <c r="A90" s="319" t="s">
        <v>1092</v>
      </c>
      <c r="B90" s="310">
        <v>5</v>
      </c>
      <c r="C90" s="317" t="s">
        <v>1040</v>
      </c>
      <c r="D90" s="318" t="s">
        <v>500</v>
      </c>
      <c r="E90" s="304">
        <v>1</v>
      </c>
      <c r="F90" s="301"/>
      <c r="G90" s="301"/>
      <c r="H90" s="301"/>
      <c r="I90" s="301">
        <v>1</v>
      </c>
      <c r="J90" s="305">
        <f t="shared" si="24"/>
        <v>1</v>
      </c>
      <c r="K90" s="306">
        <f t="shared" si="25"/>
        <v>1</v>
      </c>
      <c r="L90" s="307">
        <f t="shared" si="26"/>
        <v>1</v>
      </c>
      <c r="M90" s="275"/>
      <c r="N90" s="275"/>
      <c r="O90" s="275"/>
      <c r="P90" s="275"/>
      <c r="Q90" s="275"/>
      <c r="R90" s="275"/>
      <c r="S90" s="275"/>
      <c r="T90" s="275"/>
      <c r="U90" s="275"/>
      <c r="V90" s="275"/>
      <c r="W90" s="275"/>
      <c r="X90" s="275"/>
      <c r="Y90" s="275"/>
      <c r="Z90" s="275"/>
      <c r="AA90" s="275"/>
      <c r="AB90" s="275"/>
      <c r="AC90" s="275"/>
      <c r="AD90" s="275"/>
      <c r="AE90" s="275"/>
      <c r="AF90" s="275"/>
    </row>
    <row r="91" spans="1:32" ht="24.75" customHeight="1">
      <c r="A91" s="319" t="s">
        <v>1093</v>
      </c>
      <c r="B91" s="310">
        <v>6</v>
      </c>
      <c r="C91" s="317" t="s">
        <v>1040</v>
      </c>
      <c r="D91" s="321" t="s">
        <v>502</v>
      </c>
      <c r="E91" s="304"/>
      <c r="F91" s="301"/>
      <c r="G91" s="301"/>
      <c r="H91" s="301"/>
      <c r="I91" s="301"/>
      <c r="J91" s="305"/>
      <c r="K91" s="306"/>
      <c r="L91" s="307"/>
      <c r="M91" s="275" t="s">
        <v>1054</v>
      </c>
      <c r="N91" s="275"/>
      <c r="O91" s="275"/>
      <c r="P91" s="275"/>
      <c r="Q91" s="275"/>
      <c r="R91" s="275"/>
      <c r="S91" s="275"/>
      <c r="T91" s="275"/>
      <c r="U91" s="275"/>
      <c r="V91" s="275"/>
      <c r="W91" s="275"/>
      <c r="X91" s="275"/>
      <c r="Y91" s="275"/>
      <c r="Z91" s="275"/>
      <c r="AA91" s="275"/>
      <c r="AB91" s="275"/>
      <c r="AC91" s="275"/>
      <c r="AD91" s="275"/>
      <c r="AE91" s="275"/>
      <c r="AF91" s="275"/>
    </row>
    <row r="92" spans="1:32" ht="24.75" customHeight="1">
      <c r="A92" s="319" t="s">
        <v>1094</v>
      </c>
      <c r="B92" s="310">
        <v>7</v>
      </c>
      <c r="C92" s="317" t="s">
        <v>1040</v>
      </c>
      <c r="D92" s="321" t="s">
        <v>502</v>
      </c>
      <c r="E92" s="304"/>
      <c r="F92" s="301"/>
      <c r="G92" s="301"/>
      <c r="H92" s="301"/>
      <c r="I92" s="301"/>
      <c r="J92" s="305"/>
      <c r="K92" s="306"/>
      <c r="L92" s="307"/>
      <c r="M92" s="275" t="s">
        <v>1054</v>
      </c>
      <c r="N92" s="275"/>
      <c r="O92" s="275"/>
      <c r="P92" s="275"/>
      <c r="Q92" s="275"/>
      <c r="R92" s="275"/>
      <c r="S92" s="275"/>
      <c r="T92" s="275"/>
      <c r="U92" s="275"/>
      <c r="V92" s="275"/>
      <c r="W92" s="275"/>
      <c r="X92" s="275"/>
      <c r="Y92" s="275"/>
      <c r="Z92" s="275"/>
      <c r="AA92" s="275"/>
      <c r="AB92" s="275"/>
      <c r="AC92" s="275"/>
      <c r="AD92" s="275"/>
      <c r="AE92" s="275"/>
      <c r="AF92" s="275"/>
    </row>
    <row r="93" spans="1:32" ht="24.75" customHeight="1">
      <c r="A93" s="319" t="s">
        <v>1095</v>
      </c>
      <c r="B93" s="310">
        <v>8</v>
      </c>
      <c r="C93" s="317" t="s">
        <v>1040</v>
      </c>
      <c r="D93" s="321" t="s">
        <v>504</v>
      </c>
      <c r="E93" s="304">
        <v>2</v>
      </c>
      <c r="F93" s="301"/>
      <c r="G93" s="301"/>
      <c r="H93" s="301"/>
      <c r="I93" s="301">
        <v>1</v>
      </c>
      <c r="J93" s="305">
        <f>SUM(F93:I93)</f>
        <v>1</v>
      </c>
      <c r="K93" s="306">
        <f>J93/E93</f>
        <v>0.5</v>
      </c>
      <c r="L93" s="307">
        <f>IF(((J93/E93)*100)&gt;=100,100%,(J93/E93))</f>
        <v>0.5</v>
      </c>
      <c r="M93" s="275"/>
      <c r="N93" s="275"/>
      <c r="O93" s="275"/>
      <c r="P93" s="275"/>
      <c r="Q93" s="275"/>
      <c r="R93" s="275"/>
      <c r="S93" s="275"/>
      <c r="T93" s="275"/>
      <c r="U93" s="275"/>
      <c r="V93" s="275"/>
      <c r="W93" s="275"/>
      <c r="X93" s="275"/>
      <c r="Y93" s="275"/>
      <c r="Z93" s="275"/>
      <c r="AA93" s="275"/>
      <c r="AB93" s="275"/>
      <c r="AC93" s="275"/>
      <c r="AD93" s="275"/>
      <c r="AE93" s="275"/>
      <c r="AF93" s="275"/>
    </row>
    <row r="94" spans="1:32" ht="24.75" customHeight="1">
      <c r="A94" s="319" t="s">
        <v>1096</v>
      </c>
      <c r="B94" s="310">
        <v>9</v>
      </c>
      <c r="C94" s="317" t="s">
        <v>1040</v>
      </c>
      <c r="D94" s="321" t="s">
        <v>502</v>
      </c>
      <c r="E94" s="304"/>
      <c r="F94" s="301"/>
      <c r="G94" s="301"/>
      <c r="H94" s="301"/>
      <c r="I94" s="301"/>
      <c r="J94" s="305"/>
      <c r="K94" s="306"/>
      <c r="L94" s="307"/>
      <c r="M94" s="275" t="s">
        <v>1054</v>
      </c>
      <c r="N94" s="275"/>
      <c r="O94" s="275"/>
      <c r="P94" s="275"/>
      <c r="Q94" s="275"/>
      <c r="R94" s="275"/>
      <c r="S94" s="275"/>
      <c r="T94" s="275"/>
      <c r="U94" s="275"/>
      <c r="V94" s="275"/>
      <c r="W94" s="275"/>
      <c r="X94" s="275"/>
      <c r="Y94" s="275"/>
      <c r="Z94" s="275"/>
      <c r="AA94" s="275"/>
      <c r="AB94" s="275"/>
      <c r="AC94" s="275"/>
      <c r="AD94" s="275"/>
      <c r="AE94" s="275"/>
      <c r="AF94" s="275"/>
    </row>
    <row r="95" spans="1:32" ht="24.75" customHeight="1">
      <c r="A95" s="319" t="s">
        <v>1097</v>
      </c>
      <c r="B95" s="310">
        <v>10</v>
      </c>
      <c r="C95" s="317" t="s">
        <v>1040</v>
      </c>
      <c r="D95" s="318" t="s">
        <v>500</v>
      </c>
      <c r="E95" s="304">
        <v>0.25</v>
      </c>
      <c r="F95" s="301"/>
      <c r="G95" s="301"/>
      <c r="H95" s="301"/>
      <c r="I95" s="301">
        <v>0</v>
      </c>
      <c r="J95" s="305">
        <f t="shared" ref="J95:J97" si="27">SUM(F95:I95)</f>
        <v>0</v>
      </c>
      <c r="K95" s="306">
        <f t="shared" ref="K95:K97" si="28">J95/E95</f>
        <v>0</v>
      </c>
      <c r="L95" s="307">
        <f t="shared" ref="L95:L97" si="29">IF(((J95/E95)*100)&gt;=100,100%,(J95/E95))</f>
        <v>0</v>
      </c>
      <c r="M95" s="275"/>
      <c r="N95" s="275"/>
      <c r="O95" s="275"/>
      <c r="P95" s="275"/>
      <c r="Q95" s="275"/>
      <c r="R95" s="275"/>
      <c r="S95" s="275"/>
      <c r="T95" s="275"/>
      <c r="U95" s="275"/>
      <c r="V95" s="275"/>
      <c r="W95" s="275"/>
      <c r="X95" s="275"/>
      <c r="Y95" s="275"/>
      <c r="Z95" s="275"/>
      <c r="AA95" s="275"/>
      <c r="AB95" s="275"/>
      <c r="AC95" s="275"/>
      <c r="AD95" s="275"/>
      <c r="AE95" s="275"/>
      <c r="AF95" s="275"/>
    </row>
    <row r="96" spans="1:32" ht="24.75" customHeight="1">
      <c r="A96" s="319" t="s">
        <v>1098</v>
      </c>
      <c r="B96" s="310">
        <v>11</v>
      </c>
      <c r="C96" s="317" t="s">
        <v>1040</v>
      </c>
      <c r="D96" s="321" t="s">
        <v>504</v>
      </c>
      <c r="E96" s="304">
        <v>8.3299999999999999E-2</v>
      </c>
      <c r="F96" s="301"/>
      <c r="G96" s="301"/>
      <c r="H96" s="301"/>
      <c r="I96" s="301">
        <v>8.33</v>
      </c>
      <c r="J96" s="305">
        <f t="shared" si="27"/>
        <v>8.33</v>
      </c>
      <c r="K96" s="306">
        <f t="shared" si="28"/>
        <v>100</v>
      </c>
      <c r="L96" s="307">
        <f t="shared" si="29"/>
        <v>1</v>
      </c>
      <c r="M96" s="275"/>
      <c r="N96" s="275"/>
      <c r="O96" s="275"/>
      <c r="P96" s="275"/>
      <c r="Q96" s="275"/>
      <c r="R96" s="275"/>
      <c r="S96" s="275"/>
      <c r="T96" s="275"/>
      <c r="U96" s="275"/>
      <c r="V96" s="275"/>
      <c r="W96" s="275"/>
      <c r="X96" s="275"/>
      <c r="Y96" s="275"/>
      <c r="Z96" s="275"/>
      <c r="AA96" s="275"/>
      <c r="AB96" s="275"/>
      <c r="AC96" s="275"/>
      <c r="AD96" s="275"/>
      <c r="AE96" s="275"/>
      <c r="AF96" s="275"/>
    </row>
    <row r="97" spans="1:32" ht="24.75" customHeight="1">
      <c r="A97" s="319" t="s">
        <v>1099</v>
      </c>
      <c r="B97" s="310">
        <v>12</v>
      </c>
      <c r="C97" s="317" t="s">
        <v>1040</v>
      </c>
      <c r="D97" s="320" t="s">
        <v>501</v>
      </c>
      <c r="E97" s="304">
        <v>3</v>
      </c>
      <c r="F97" s="301"/>
      <c r="G97" s="301"/>
      <c r="H97" s="301"/>
      <c r="I97" s="301"/>
      <c r="J97" s="305">
        <f t="shared" si="27"/>
        <v>0</v>
      </c>
      <c r="K97" s="306">
        <f t="shared" si="28"/>
        <v>0</v>
      </c>
      <c r="L97" s="307">
        <f t="shared" si="29"/>
        <v>0</v>
      </c>
      <c r="M97" s="275"/>
      <c r="N97" s="275"/>
      <c r="O97" s="275"/>
      <c r="P97" s="275"/>
      <c r="Q97" s="275"/>
      <c r="R97" s="275"/>
      <c r="S97" s="275"/>
      <c r="T97" s="275"/>
      <c r="U97" s="275"/>
      <c r="V97" s="275"/>
      <c r="W97" s="275"/>
      <c r="X97" s="275"/>
      <c r="Y97" s="275"/>
      <c r="Z97" s="275"/>
      <c r="AA97" s="275"/>
      <c r="AB97" s="275"/>
      <c r="AC97" s="275"/>
      <c r="AD97" s="275"/>
      <c r="AE97" s="275"/>
      <c r="AF97" s="275"/>
    </row>
    <row r="98" spans="1:32" ht="24.75" customHeight="1">
      <c r="A98" s="319" t="s">
        <v>1100</v>
      </c>
      <c r="B98" s="310">
        <v>13</v>
      </c>
      <c r="C98" s="317" t="s">
        <v>1040</v>
      </c>
      <c r="D98" s="321" t="s">
        <v>502</v>
      </c>
      <c r="E98" s="304"/>
      <c r="F98" s="301"/>
      <c r="G98" s="301"/>
      <c r="H98" s="301"/>
      <c r="I98" s="301"/>
      <c r="J98" s="305"/>
      <c r="K98" s="306"/>
      <c r="L98" s="307"/>
      <c r="M98" s="275" t="s">
        <v>1054</v>
      </c>
      <c r="N98" s="275"/>
      <c r="O98" s="275"/>
      <c r="P98" s="275"/>
      <c r="Q98" s="275"/>
      <c r="R98" s="275"/>
      <c r="S98" s="275"/>
      <c r="T98" s="275"/>
      <c r="U98" s="275"/>
      <c r="V98" s="275"/>
      <c r="W98" s="275"/>
      <c r="X98" s="275"/>
      <c r="Y98" s="275"/>
      <c r="Z98" s="275"/>
      <c r="AA98" s="275"/>
      <c r="AB98" s="275"/>
      <c r="AC98" s="275"/>
      <c r="AD98" s="275"/>
      <c r="AE98" s="275"/>
      <c r="AF98" s="275"/>
    </row>
    <row r="99" spans="1:32" ht="24.75" customHeight="1">
      <c r="A99" s="319" t="s">
        <v>1101</v>
      </c>
      <c r="B99" s="310">
        <v>14</v>
      </c>
      <c r="C99" s="317" t="s">
        <v>1040</v>
      </c>
      <c r="D99" s="321" t="s">
        <v>502</v>
      </c>
      <c r="E99" s="304"/>
      <c r="F99" s="301"/>
      <c r="G99" s="301"/>
      <c r="H99" s="301"/>
      <c r="I99" s="301"/>
      <c r="J99" s="305"/>
      <c r="K99" s="306"/>
      <c r="L99" s="307"/>
      <c r="M99" s="275" t="s">
        <v>1054</v>
      </c>
      <c r="N99" s="275"/>
      <c r="O99" s="275"/>
      <c r="P99" s="275"/>
      <c r="Q99" s="275"/>
      <c r="R99" s="275"/>
      <c r="S99" s="275"/>
      <c r="T99" s="275"/>
      <c r="U99" s="275"/>
      <c r="V99" s="275"/>
      <c r="W99" s="275"/>
      <c r="X99" s="275"/>
      <c r="Y99" s="275"/>
      <c r="Z99" s="275"/>
      <c r="AA99" s="275"/>
      <c r="AB99" s="275"/>
      <c r="AC99" s="275"/>
      <c r="AD99" s="275"/>
      <c r="AE99" s="275"/>
      <c r="AF99" s="275"/>
    </row>
    <row r="100" spans="1:32" ht="24.75" customHeight="1">
      <c r="A100" s="319" t="s">
        <v>1102</v>
      </c>
      <c r="B100" s="310">
        <v>15</v>
      </c>
      <c r="C100" s="317" t="s">
        <v>1040</v>
      </c>
      <c r="D100" s="321" t="s">
        <v>504</v>
      </c>
      <c r="E100" s="304">
        <v>1</v>
      </c>
      <c r="F100" s="301"/>
      <c r="G100" s="301"/>
      <c r="H100" s="301"/>
      <c r="I100" s="301">
        <v>1</v>
      </c>
      <c r="J100" s="305">
        <f>SUM(F100:I100)</f>
        <v>1</v>
      </c>
      <c r="K100" s="306">
        <f>J100/E100</f>
        <v>1</v>
      </c>
      <c r="L100" s="307">
        <f>IF(((J100/E100)*100)&gt;=100,100%,(J100/E100))</f>
        <v>1</v>
      </c>
      <c r="M100" s="275"/>
      <c r="N100" s="275"/>
      <c r="O100" s="275"/>
      <c r="P100" s="275"/>
      <c r="Q100" s="275"/>
      <c r="R100" s="275"/>
      <c r="S100" s="275"/>
      <c r="T100" s="275"/>
      <c r="U100" s="275"/>
      <c r="V100" s="275"/>
      <c r="W100" s="275"/>
      <c r="X100" s="275"/>
      <c r="Y100" s="275"/>
      <c r="Z100" s="275"/>
      <c r="AA100" s="275"/>
      <c r="AB100" s="275"/>
      <c r="AC100" s="275"/>
      <c r="AD100" s="275"/>
      <c r="AE100" s="275"/>
      <c r="AF100" s="275"/>
    </row>
    <row r="101" spans="1:32" ht="24.75" customHeight="1">
      <c r="A101" s="319" t="s">
        <v>1103</v>
      </c>
      <c r="B101" s="310">
        <v>16</v>
      </c>
      <c r="C101" s="317" t="s">
        <v>1040</v>
      </c>
      <c r="D101" s="318" t="s">
        <v>500</v>
      </c>
      <c r="E101" s="304"/>
      <c r="F101" s="301"/>
      <c r="G101" s="301"/>
      <c r="H101" s="301"/>
      <c r="I101" s="301"/>
      <c r="J101" s="305"/>
      <c r="K101" s="306"/>
      <c r="L101" s="307"/>
      <c r="M101" s="275" t="s">
        <v>1054</v>
      </c>
      <c r="N101" s="275"/>
      <c r="O101" s="275"/>
      <c r="P101" s="275"/>
      <c r="Q101" s="275"/>
      <c r="R101" s="275"/>
      <c r="S101" s="275"/>
      <c r="T101" s="275"/>
      <c r="U101" s="275"/>
      <c r="V101" s="275"/>
      <c r="W101" s="275"/>
      <c r="X101" s="275"/>
      <c r="Y101" s="275"/>
      <c r="Z101" s="275"/>
      <c r="AA101" s="275"/>
      <c r="AB101" s="275"/>
      <c r="AC101" s="275"/>
      <c r="AD101" s="275"/>
      <c r="AE101" s="275"/>
      <c r="AF101" s="275"/>
    </row>
    <row r="102" spans="1:32" ht="24.75" customHeight="1">
      <c r="A102" s="319" t="s">
        <v>1104</v>
      </c>
      <c r="B102" s="310">
        <v>17</v>
      </c>
      <c r="C102" s="317" t="s">
        <v>1040</v>
      </c>
      <c r="D102" s="321" t="s">
        <v>502</v>
      </c>
      <c r="E102" s="304"/>
      <c r="F102" s="301"/>
      <c r="G102" s="301"/>
      <c r="H102" s="301"/>
      <c r="I102" s="301"/>
      <c r="J102" s="305"/>
      <c r="K102" s="306"/>
      <c r="L102" s="307"/>
      <c r="M102" s="275" t="s">
        <v>1054</v>
      </c>
      <c r="N102" s="275"/>
      <c r="O102" s="275"/>
      <c r="P102" s="275"/>
      <c r="Q102" s="275"/>
      <c r="R102" s="275"/>
      <c r="S102" s="275"/>
      <c r="T102" s="275"/>
      <c r="U102" s="275"/>
      <c r="V102" s="275"/>
      <c r="W102" s="275"/>
      <c r="X102" s="275"/>
      <c r="Y102" s="275"/>
      <c r="Z102" s="275"/>
      <c r="AA102" s="275"/>
      <c r="AB102" s="275"/>
      <c r="AC102" s="275"/>
      <c r="AD102" s="275"/>
      <c r="AE102" s="275"/>
      <c r="AF102" s="275"/>
    </row>
    <row r="103" spans="1:32" ht="24.75" customHeight="1">
      <c r="A103" s="319" t="s">
        <v>1105</v>
      </c>
      <c r="B103" s="310">
        <v>18</v>
      </c>
      <c r="C103" s="317" t="s">
        <v>1040</v>
      </c>
      <c r="D103" s="318" t="s">
        <v>500</v>
      </c>
      <c r="E103" s="304">
        <v>0.25</v>
      </c>
      <c r="F103" s="301"/>
      <c r="G103" s="301"/>
      <c r="H103" s="301"/>
      <c r="I103" s="301">
        <v>0.03</v>
      </c>
      <c r="J103" s="305">
        <f>IF(((I103/E103)*100)&gt;=100,100%,(I103/E103))</f>
        <v>0.12</v>
      </c>
      <c r="K103" s="306">
        <f>J103/E103</f>
        <v>0.48</v>
      </c>
      <c r="L103" s="307">
        <f>IF(((J103/E103)*100)&gt;=100,100%,(J103/E103))</f>
        <v>0.48</v>
      </c>
      <c r="M103" s="275"/>
      <c r="N103" s="275"/>
      <c r="O103" s="275"/>
      <c r="P103" s="275"/>
      <c r="Q103" s="275"/>
      <c r="R103" s="275"/>
      <c r="S103" s="275"/>
      <c r="T103" s="275"/>
      <c r="U103" s="275"/>
      <c r="V103" s="275"/>
      <c r="W103" s="275"/>
      <c r="X103" s="275"/>
      <c r="Y103" s="275"/>
      <c r="Z103" s="275"/>
      <c r="AA103" s="275"/>
      <c r="AB103" s="275"/>
      <c r="AC103" s="275"/>
      <c r="AD103" s="275"/>
      <c r="AE103" s="275"/>
      <c r="AF103" s="275"/>
    </row>
    <row r="104" spans="1:32" ht="24.75" customHeight="1">
      <c r="A104" s="319" t="s">
        <v>1106</v>
      </c>
      <c r="B104" s="310">
        <v>19</v>
      </c>
      <c r="C104" s="317" t="s">
        <v>1040</v>
      </c>
      <c r="D104" s="322" t="s">
        <v>503</v>
      </c>
      <c r="E104" s="304"/>
      <c r="F104" s="301"/>
      <c r="G104" s="301"/>
      <c r="H104" s="301"/>
      <c r="I104" s="301"/>
      <c r="J104" s="305"/>
      <c r="K104" s="306"/>
      <c r="L104" s="307"/>
      <c r="M104" s="275" t="s">
        <v>1054</v>
      </c>
      <c r="N104" s="275"/>
      <c r="O104" s="275"/>
      <c r="P104" s="275"/>
      <c r="Q104" s="275"/>
      <c r="R104" s="275"/>
      <c r="S104" s="275"/>
      <c r="T104" s="275"/>
      <c r="U104" s="275"/>
      <c r="V104" s="275"/>
      <c r="W104" s="275"/>
      <c r="X104" s="275"/>
      <c r="Y104" s="275"/>
      <c r="Z104" s="275"/>
      <c r="AA104" s="275"/>
      <c r="AB104" s="275"/>
      <c r="AC104" s="275"/>
      <c r="AD104" s="275"/>
      <c r="AE104" s="275"/>
      <c r="AF104" s="275"/>
    </row>
    <row r="105" spans="1:32" ht="24.75" customHeight="1">
      <c r="A105" s="319" t="s">
        <v>1107</v>
      </c>
      <c r="B105" s="310">
        <v>20</v>
      </c>
      <c r="C105" s="317" t="s">
        <v>1040</v>
      </c>
      <c r="D105" s="321" t="s">
        <v>502</v>
      </c>
      <c r="E105" s="304"/>
      <c r="F105" s="301"/>
      <c r="G105" s="301"/>
      <c r="H105" s="301"/>
      <c r="I105" s="301"/>
      <c r="J105" s="305"/>
      <c r="K105" s="306"/>
      <c r="L105" s="307"/>
      <c r="M105" s="275" t="s">
        <v>1054</v>
      </c>
      <c r="N105" s="275"/>
      <c r="O105" s="275"/>
      <c r="P105" s="275"/>
      <c r="Q105" s="275"/>
      <c r="R105" s="275"/>
      <c r="S105" s="275"/>
      <c r="T105" s="275"/>
      <c r="U105" s="275"/>
      <c r="V105" s="275"/>
      <c r="W105" s="275"/>
      <c r="X105" s="275"/>
      <c r="Y105" s="275"/>
      <c r="Z105" s="275"/>
      <c r="AA105" s="275"/>
      <c r="AB105" s="275"/>
      <c r="AC105" s="275"/>
      <c r="AD105" s="275"/>
      <c r="AE105" s="275"/>
      <c r="AF105" s="275"/>
    </row>
    <row r="106" spans="1:32" ht="24.75" customHeight="1">
      <c r="A106" s="319" t="s">
        <v>1108</v>
      </c>
      <c r="B106" s="310">
        <v>21</v>
      </c>
      <c r="C106" s="317" t="s">
        <v>1040</v>
      </c>
      <c r="D106" s="318" t="s">
        <v>500</v>
      </c>
      <c r="E106" s="304">
        <v>0.25</v>
      </c>
      <c r="F106" s="301"/>
      <c r="G106" s="301"/>
      <c r="H106" s="301"/>
      <c r="I106" s="301"/>
      <c r="J106" s="305">
        <f>IF(((I106/E106)*100)&gt;=100,100%,(I106/E106))</f>
        <v>0</v>
      </c>
      <c r="K106" s="306">
        <f>J106/E106</f>
        <v>0</v>
      </c>
      <c r="L106" s="307">
        <f>IF(((J106/E106)*100)&gt;=100,100%,(J106/E106))</f>
        <v>0</v>
      </c>
      <c r="M106" s="275"/>
      <c r="N106" s="275"/>
      <c r="O106" s="275"/>
      <c r="P106" s="275"/>
      <c r="Q106" s="275"/>
      <c r="R106" s="275"/>
      <c r="S106" s="275"/>
      <c r="T106" s="275"/>
      <c r="U106" s="275"/>
      <c r="V106" s="275"/>
      <c r="W106" s="275"/>
      <c r="X106" s="275"/>
      <c r="Y106" s="275"/>
      <c r="Z106" s="275"/>
      <c r="AA106" s="275"/>
      <c r="AB106" s="275"/>
      <c r="AC106" s="275"/>
      <c r="AD106" s="275"/>
      <c r="AE106" s="275"/>
      <c r="AF106" s="275"/>
    </row>
    <row r="107" spans="1:32" ht="24.75" customHeight="1">
      <c r="A107" s="319" t="s">
        <v>1109</v>
      </c>
      <c r="B107" s="310">
        <v>22</v>
      </c>
      <c r="C107" s="317" t="s">
        <v>1040</v>
      </c>
      <c r="D107" s="323" t="s">
        <v>505</v>
      </c>
      <c r="E107" s="304"/>
      <c r="F107" s="301"/>
      <c r="G107" s="301"/>
      <c r="H107" s="301"/>
      <c r="I107" s="301"/>
      <c r="J107" s="305"/>
      <c r="K107" s="306"/>
      <c r="L107" s="307"/>
      <c r="M107" s="275" t="s">
        <v>1054</v>
      </c>
      <c r="N107" s="275"/>
      <c r="O107" s="275"/>
      <c r="P107" s="275"/>
      <c r="Q107" s="275"/>
      <c r="R107" s="275"/>
      <c r="S107" s="275"/>
      <c r="T107" s="275"/>
      <c r="U107" s="275"/>
      <c r="V107" s="275"/>
      <c r="W107" s="275"/>
      <c r="X107" s="275"/>
      <c r="Y107" s="275"/>
      <c r="Z107" s="275"/>
      <c r="AA107" s="275"/>
      <c r="AB107" s="275"/>
      <c r="AC107" s="275"/>
      <c r="AD107" s="275"/>
      <c r="AE107" s="275"/>
      <c r="AF107" s="275"/>
    </row>
    <row r="108" spans="1:32" ht="24.75" customHeight="1">
      <c r="A108" s="319" t="s">
        <v>1110</v>
      </c>
      <c r="B108" s="310">
        <v>23</v>
      </c>
      <c r="C108" s="317" t="s">
        <v>1040</v>
      </c>
      <c r="D108" s="323" t="s">
        <v>503</v>
      </c>
      <c r="E108" s="304">
        <v>1</v>
      </c>
      <c r="F108" s="301"/>
      <c r="G108" s="301"/>
      <c r="H108" s="301"/>
      <c r="I108" s="301">
        <v>1</v>
      </c>
      <c r="J108" s="305">
        <f>SUM(F108:I108)</f>
        <v>1</v>
      </c>
      <c r="K108" s="306">
        <f>J108/E108</f>
        <v>1</v>
      </c>
      <c r="L108" s="307">
        <f>IF(((J108/E108)*100)&gt;=100,100%,(J108/E108))</f>
        <v>1</v>
      </c>
      <c r="M108" s="275"/>
      <c r="N108" s="275"/>
      <c r="O108" s="275"/>
      <c r="P108" s="275"/>
      <c r="Q108" s="275"/>
      <c r="R108" s="275"/>
      <c r="S108" s="275"/>
      <c r="T108" s="275"/>
      <c r="U108" s="275"/>
      <c r="V108" s="275"/>
      <c r="W108" s="275"/>
      <c r="X108" s="275"/>
      <c r="Y108" s="275"/>
      <c r="Z108" s="275"/>
      <c r="AA108" s="275"/>
      <c r="AB108" s="275"/>
      <c r="AC108" s="275"/>
      <c r="AD108" s="275"/>
      <c r="AE108" s="275"/>
      <c r="AF108" s="275"/>
    </row>
    <row r="109" spans="1:32" ht="24.75" customHeight="1">
      <c r="A109" s="319" t="s">
        <v>1111</v>
      </c>
      <c r="B109" s="310">
        <v>24</v>
      </c>
      <c r="C109" s="317" t="s">
        <v>1040</v>
      </c>
      <c r="D109" s="321" t="s">
        <v>502</v>
      </c>
      <c r="E109" s="304"/>
      <c r="F109" s="301"/>
      <c r="G109" s="301"/>
      <c r="H109" s="301"/>
      <c r="I109" s="301"/>
      <c r="J109" s="305"/>
      <c r="K109" s="306"/>
      <c r="L109" s="307"/>
      <c r="M109" s="275" t="s">
        <v>1054</v>
      </c>
      <c r="N109" s="275"/>
      <c r="O109" s="275"/>
      <c r="P109" s="275"/>
      <c r="Q109" s="275"/>
      <c r="R109" s="275"/>
      <c r="S109" s="275"/>
      <c r="T109" s="275"/>
      <c r="U109" s="275"/>
      <c r="V109" s="275"/>
      <c r="W109" s="275"/>
      <c r="X109" s="275"/>
      <c r="Y109" s="275"/>
      <c r="Z109" s="275"/>
      <c r="AA109" s="275"/>
      <c r="AB109" s="275"/>
      <c r="AC109" s="275"/>
      <c r="AD109" s="275"/>
      <c r="AE109" s="275"/>
      <c r="AF109" s="275"/>
    </row>
    <row r="110" spans="1:32" ht="24.75" customHeight="1">
      <c r="A110" s="319" t="s">
        <v>1112</v>
      </c>
      <c r="B110" s="310">
        <v>25</v>
      </c>
      <c r="C110" s="317" t="s">
        <v>1040</v>
      </c>
      <c r="D110" s="323" t="s">
        <v>504</v>
      </c>
      <c r="E110" s="304">
        <v>1</v>
      </c>
      <c r="F110" s="301"/>
      <c r="G110" s="301"/>
      <c r="H110" s="301"/>
      <c r="I110" s="301"/>
      <c r="J110" s="305">
        <f t="shared" ref="J110:J117" si="30">SUM(F110:I110)</f>
        <v>0</v>
      </c>
      <c r="K110" s="306">
        <f t="shared" ref="K110:K117" si="31">J110/E110</f>
        <v>0</v>
      </c>
      <c r="L110" s="307">
        <f t="shared" ref="L110:L117" si="32">IF(((J110/E110)*100)&gt;=100,100%,(J110/E110))</f>
        <v>0</v>
      </c>
      <c r="M110" s="275"/>
      <c r="N110" s="275"/>
      <c r="O110" s="275"/>
      <c r="P110" s="275"/>
      <c r="Q110" s="275"/>
      <c r="R110" s="275"/>
      <c r="S110" s="275"/>
      <c r="T110" s="275"/>
      <c r="U110" s="275"/>
      <c r="V110" s="275"/>
      <c r="W110" s="275"/>
      <c r="X110" s="275"/>
      <c r="Y110" s="275"/>
      <c r="Z110" s="275"/>
      <c r="AA110" s="275"/>
      <c r="AB110" s="275"/>
      <c r="AC110" s="275"/>
      <c r="AD110" s="275"/>
      <c r="AE110" s="275"/>
      <c r="AF110" s="275"/>
    </row>
    <row r="111" spans="1:32" ht="24.75" customHeight="1">
      <c r="A111" s="319" t="s">
        <v>1113</v>
      </c>
      <c r="B111" s="310">
        <v>26</v>
      </c>
      <c r="C111" s="317" t="s">
        <v>1040</v>
      </c>
      <c r="D111" s="318" t="s">
        <v>500</v>
      </c>
      <c r="E111" s="304">
        <v>0.25</v>
      </c>
      <c r="F111" s="301"/>
      <c r="G111" s="301"/>
      <c r="H111" s="301"/>
      <c r="I111" s="301"/>
      <c r="J111" s="305">
        <f t="shared" si="30"/>
        <v>0</v>
      </c>
      <c r="K111" s="306">
        <f t="shared" si="31"/>
        <v>0</v>
      </c>
      <c r="L111" s="307">
        <f t="shared" si="32"/>
        <v>0</v>
      </c>
      <c r="M111" s="275"/>
      <c r="N111" s="275"/>
      <c r="O111" s="275"/>
      <c r="P111" s="275"/>
      <c r="Q111" s="275"/>
      <c r="R111" s="275"/>
      <c r="S111" s="275"/>
      <c r="T111" s="275"/>
      <c r="U111" s="275"/>
      <c r="V111" s="275"/>
      <c r="W111" s="275"/>
      <c r="X111" s="275"/>
      <c r="Y111" s="275"/>
      <c r="Z111" s="275"/>
      <c r="AA111" s="275"/>
      <c r="AB111" s="275"/>
      <c r="AC111" s="275"/>
      <c r="AD111" s="275"/>
      <c r="AE111" s="275"/>
      <c r="AF111" s="275"/>
    </row>
    <row r="112" spans="1:32" ht="24.75" customHeight="1">
      <c r="A112" s="319" t="s">
        <v>1114</v>
      </c>
      <c r="B112" s="310">
        <v>27</v>
      </c>
      <c r="C112" s="317" t="s">
        <v>1040</v>
      </c>
      <c r="D112" s="323" t="s">
        <v>505</v>
      </c>
      <c r="E112" s="304">
        <v>5</v>
      </c>
      <c r="F112" s="301"/>
      <c r="G112" s="301"/>
      <c r="H112" s="301"/>
      <c r="I112" s="301"/>
      <c r="J112" s="305">
        <f t="shared" si="30"/>
        <v>0</v>
      </c>
      <c r="K112" s="306">
        <f t="shared" si="31"/>
        <v>0</v>
      </c>
      <c r="L112" s="307">
        <f t="shared" si="32"/>
        <v>0</v>
      </c>
      <c r="M112" s="275"/>
      <c r="N112" s="275"/>
      <c r="O112" s="275"/>
      <c r="P112" s="275"/>
      <c r="Q112" s="275"/>
      <c r="R112" s="275"/>
      <c r="S112" s="275"/>
      <c r="T112" s="275"/>
      <c r="U112" s="275"/>
      <c r="V112" s="275"/>
      <c r="W112" s="275"/>
      <c r="X112" s="275"/>
      <c r="Y112" s="275"/>
      <c r="Z112" s="275"/>
      <c r="AA112" s="275"/>
      <c r="AB112" s="275"/>
      <c r="AC112" s="275"/>
      <c r="AD112" s="275"/>
      <c r="AE112" s="275"/>
      <c r="AF112" s="275"/>
    </row>
    <row r="113" spans="1:32" ht="24.75" customHeight="1">
      <c r="A113" s="319" t="s">
        <v>1115</v>
      </c>
      <c r="B113" s="310">
        <v>28</v>
      </c>
      <c r="C113" s="317" t="s">
        <v>1040</v>
      </c>
      <c r="D113" s="324" t="s">
        <v>501</v>
      </c>
      <c r="E113" s="304">
        <v>3</v>
      </c>
      <c r="F113" s="301"/>
      <c r="G113" s="301"/>
      <c r="H113" s="301"/>
      <c r="I113" s="301">
        <v>3</v>
      </c>
      <c r="J113" s="305">
        <f t="shared" si="30"/>
        <v>3</v>
      </c>
      <c r="K113" s="306">
        <f t="shared" si="31"/>
        <v>1</v>
      </c>
      <c r="L113" s="307">
        <f t="shared" si="32"/>
        <v>1</v>
      </c>
      <c r="M113" s="275"/>
      <c r="N113" s="275"/>
      <c r="O113" s="275"/>
      <c r="P113" s="275"/>
      <c r="Q113" s="275"/>
      <c r="R113" s="275"/>
      <c r="S113" s="275"/>
      <c r="T113" s="275"/>
      <c r="U113" s="275"/>
      <c r="V113" s="275"/>
      <c r="W113" s="275"/>
      <c r="X113" s="275"/>
      <c r="Y113" s="275"/>
      <c r="Z113" s="275"/>
      <c r="AA113" s="275"/>
      <c r="AB113" s="275"/>
      <c r="AC113" s="275"/>
      <c r="AD113" s="275"/>
      <c r="AE113" s="275"/>
      <c r="AF113" s="275"/>
    </row>
    <row r="114" spans="1:32" ht="24.75" customHeight="1">
      <c r="A114" s="319" t="s">
        <v>1116</v>
      </c>
      <c r="B114" s="310">
        <v>29</v>
      </c>
      <c r="C114" s="317" t="s">
        <v>1040</v>
      </c>
      <c r="D114" s="324" t="s">
        <v>501</v>
      </c>
      <c r="E114" s="304">
        <v>1</v>
      </c>
      <c r="F114" s="301"/>
      <c r="G114" s="301"/>
      <c r="H114" s="301"/>
      <c r="I114" s="301">
        <v>100</v>
      </c>
      <c r="J114" s="305">
        <f t="shared" si="30"/>
        <v>100</v>
      </c>
      <c r="K114" s="306">
        <f t="shared" si="31"/>
        <v>100</v>
      </c>
      <c r="L114" s="307">
        <f t="shared" si="32"/>
        <v>1</v>
      </c>
      <c r="M114" s="275"/>
      <c r="N114" s="275"/>
      <c r="O114" s="275"/>
      <c r="P114" s="275"/>
      <c r="Q114" s="275"/>
      <c r="R114" s="275"/>
      <c r="S114" s="275"/>
      <c r="T114" s="275"/>
      <c r="U114" s="275"/>
      <c r="V114" s="275"/>
      <c r="W114" s="275"/>
      <c r="X114" s="275"/>
      <c r="Y114" s="275"/>
      <c r="Z114" s="275"/>
      <c r="AA114" s="275"/>
      <c r="AB114" s="275"/>
      <c r="AC114" s="275"/>
      <c r="AD114" s="275"/>
      <c r="AE114" s="275"/>
      <c r="AF114" s="275"/>
    </row>
    <row r="115" spans="1:32" ht="24.75" customHeight="1">
      <c r="A115" s="319" t="s">
        <v>1117</v>
      </c>
      <c r="B115" s="310">
        <v>30</v>
      </c>
      <c r="C115" s="317" t="s">
        <v>1040</v>
      </c>
      <c r="D115" s="323" t="s">
        <v>504</v>
      </c>
      <c r="E115" s="304">
        <v>1</v>
      </c>
      <c r="F115" s="301"/>
      <c r="G115" s="301"/>
      <c r="H115" s="301"/>
      <c r="I115" s="301"/>
      <c r="J115" s="305">
        <f t="shared" si="30"/>
        <v>0</v>
      </c>
      <c r="K115" s="306">
        <f t="shared" si="31"/>
        <v>0</v>
      </c>
      <c r="L115" s="307">
        <f t="shared" si="32"/>
        <v>0</v>
      </c>
      <c r="M115" s="275"/>
      <c r="N115" s="275"/>
      <c r="O115" s="275"/>
      <c r="P115" s="275"/>
      <c r="Q115" s="275"/>
      <c r="R115" s="275"/>
      <c r="S115" s="275"/>
      <c r="T115" s="275"/>
      <c r="U115" s="275"/>
      <c r="V115" s="275"/>
      <c r="W115" s="275"/>
      <c r="X115" s="275"/>
      <c r="Y115" s="275"/>
      <c r="Z115" s="275"/>
      <c r="AA115" s="275"/>
      <c r="AB115" s="275"/>
      <c r="AC115" s="275"/>
      <c r="AD115" s="275"/>
      <c r="AE115" s="275"/>
      <c r="AF115" s="275"/>
    </row>
    <row r="116" spans="1:32" ht="24.75" customHeight="1">
      <c r="A116" s="319" t="s">
        <v>1118</v>
      </c>
      <c r="B116" s="310">
        <v>31</v>
      </c>
      <c r="C116" s="317" t="s">
        <v>1040</v>
      </c>
      <c r="D116" s="324" t="s">
        <v>503</v>
      </c>
      <c r="E116" s="304">
        <v>30</v>
      </c>
      <c r="F116" s="301"/>
      <c r="G116" s="301"/>
      <c r="H116" s="301"/>
      <c r="I116" s="301">
        <v>88</v>
      </c>
      <c r="J116" s="305">
        <f t="shared" si="30"/>
        <v>88</v>
      </c>
      <c r="K116" s="306">
        <f t="shared" si="31"/>
        <v>2.9333333333333331</v>
      </c>
      <c r="L116" s="307">
        <f t="shared" si="32"/>
        <v>1</v>
      </c>
      <c r="M116" s="275"/>
      <c r="N116" s="275"/>
      <c r="O116" s="275"/>
      <c r="P116" s="275"/>
      <c r="Q116" s="275"/>
      <c r="R116" s="275"/>
      <c r="S116" s="275"/>
      <c r="T116" s="275"/>
      <c r="U116" s="275"/>
      <c r="V116" s="275"/>
      <c r="W116" s="275"/>
      <c r="X116" s="275"/>
      <c r="Y116" s="275"/>
      <c r="Z116" s="275"/>
      <c r="AA116" s="275"/>
      <c r="AB116" s="275"/>
      <c r="AC116" s="275"/>
      <c r="AD116" s="275"/>
      <c r="AE116" s="275"/>
      <c r="AF116" s="275"/>
    </row>
    <row r="117" spans="1:32" ht="24.75" customHeight="1">
      <c r="A117" s="316" t="s">
        <v>1119</v>
      </c>
      <c r="B117" s="310">
        <v>32</v>
      </c>
      <c r="C117" s="317" t="s">
        <v>1040</v>
      </c>
      <c r="D117" s="323" t="s">
        <v>504</v>
      </c>
      <c r="E117" s="304">
        <v>1</v>
      </c>
      <c r="F117" s="301"/>
      <c r="G117" s="301"/>
      <c r="H117" s="301"/>
      <c r="I117" s="301"/>
      <c r="J117" s="305">
        <f t="shared" si="30"/>
        <v>0</v>
      </c>
      <c r="K117" s="306">
        <f t="shared" si="31"/>
        <v>0</v>
      </c>
      <c r="L117" s="307">
        <f t="shared" si="32"/>
        <v>0</v>
      </c>
      <c r="M117" s="275"/>
      <c r="N117" s="275"/>
      <c r="O117" s="275"/>
      <c r="P117" s="275"/>
      <c r="Q117" s="275"/>
      <c r="R117" s="275"/>
      <c r="S117" s="275"/>
      <c r="T117" s="275"/>
      <c r="U117" s="275"/>
      <c r="V117" s="275"/>
      <c r="W117" s="275"/>
      <c r="X117" s="275"/>
      <c r="Y117" s="275"/>
      <c r="Z117" s="275"/>
      <c r="AA117" s="275"/>
      <c r="AB117" s="275"/>
      <c r="AC117" s="275"/>
      <c r="AD117" s="275"/>
      <c r="AE117" s="275"/>
      <c r="AF117" s="275"/>
    </row>
    <row r="118" spans="1:32" ht="24.75" customHeight="1">
      <c r="A118" s="309" t="s">
        <v>1120</v>
      </c>
      <c r="B118" s="292">
        <f>COUNT(B119:B135)</f>
        <v>17</v>
      </c>
      <c r="C118" s="293"/>
      <c r="D118" s="294"/>
      <c r="E118" s="292">
        <f>COUNT(E119:E135)</f>
        <v>15</v>
      </c>
      <c r="F118" s="295"/>
      <c r="G118" s="295"/>
      <c r="H118" s="295"/>
      <c r="I118" s="295"/>
      <c r="J118" s="296"/>
      <c r="K118" s="297"/>
      <c r="L118" s="298">
        <f>AVERAGE(L119:L135)</f>
        <v>0.34166666666666667</v>
      </c>
      <c r="M118" s="325"/>
      <c r="N118" s="325"/>
      <c r="O118" s="325"/>
      <c r="P118" s="325"/>
      <c r="Q118" s="325"/>
      <c r="R118" s="325"/>
      <c r="S118" s="325"/>
      <c r="T118" s="325"/>
      <c r="U118" s="325"/>
      <c r="V118" s="325"/>
      <c r="W118" s="325"/>
      <c r="X118" s="325"/>
      <c r="Y118" s="325"/>
      <c r="Z118" s="325"/>
      <c r="AA118" s="325"/>
      <c r="AB118" s="325"/>
      <c r="AC118" s="325"/>
      <c r="AD118" s="325"/>
      <c r="AE118" s="325"/>
      <c r="AF118" s="325"/>
    </row>
    <row r="119" spans="1:32" ht="24.75" customHeight="1">
      <c r="A119" s="319" t="s">
        <v>1121</v>
      </c>
      <c r="B119" s="310">
        <v>1</v>
      </c>
      <c r="C119" s="311" t="s">
        <v>1122</v>
      </c>
      <c r="D119" s="312" t="s">
        <v>1070</v>
      </c>
      <c r="E119" s="304">
        <v>1</v>
      </c>
      <c r="F119" s="301"/>
      <c r="G119" s="301">
        <v>1</v>
      </c>
      <c r="H119" s="301"/>
      <c r="I119" s="301"/>
      <c r="J119" s="326">
        <f t="shared" ref="J119:J126" si="33">SUM(F119:I119)</f>
        <v>1</v>
      </c>
      <c r="K119" s="306">
        <f t="shared" ref="K119:K126" si="34">J119/E119</f>
        <v>1</v>
      </c>
      <c r="L119" s="307">
        <f t="shared" ref="L119:L126" si="35">IF(((J119/E119)*100)&gt;=100,100%,(J119/E119))</f>
        <v>1</v>
      </c>
      <c r="M119" s="275"/>
      <c r="N119" s="275"/>
      <c r="O119" s="275"/>
      <c r="P119" s="275"/>
      <c r="Q119" s="275"/>
      <c r="R119" s="275"/>
      <c r="S119" s="275"/>
      <c r="T119" s="275"/>
      <c r="U119" s="275"/>
      <c r="V119" s="275"/>
      <c r="W119" s="275"/>
      <c r="X119" s="275"/>
      <c r="Y119" s="275"/>
      <c r="Z119" s="275"/>
      <c r="AA119" s="275"/>
      <c r="AB119" s="275"/>
      <c r="AC119" s="275"/>
      <c r="AD119" s="275"/>
      <c r="AE119" s="275"/>
      <c r="AF119" s="275"/>
    </row>
    <row r="120" spans="1:32" ht="24.75" customHeight="1">
      <c r="A120" s="319" t="s">
        <v>1123</v>
      </c>
      <c r="B120" s="310">
        <v>2</v>
      </c>
      <c r="C120" s="311" t="s">
        <v>1122</v>
      </c>
      <c r="D120" s="312" t="s">
        <v>505</v>
      </c>
      <c r="E120" s="304">
        <v>1</v>
      </c>
      <c r="F120" s="301"/>
      <c r="G120" s="301">
        <v>0</v>
      </c>
      <c r="H120" s="301"/>
      <c r="I120" s="301"/>
      <c r="J120" s="326">
        <f t="shared" si="33"/>
        <v>0</v>
      </c>
      <c r="K120" s="306">
        <f t="shared" si="34"/>
        <v>0</v>
      </c>
      <c r="L120" s="307">
        <f t="shared" si="35"/>
        <v>0</v>
      </c>
      <c r="M120" s="275"/>
      <c r="N120" s="275"/>
      <c r="O120" s="275"/>
      <c r="P120" s="275"/>
      <c r="Q120" s="275"/>
      <c r="R120" s="275"/>
      <c r="S120" s="275"/>
      <c r="T120" s="275"/>
      <c r="U120" s="275"/>
      <c r="V120" s="275"/>
      <c r="W120" s="275"/>
      <c r="X120" s="275"/>
      <c r="Y120" s="275"/>
      <c r="Z120" s="275"/>
      <c r="AA120" s="275"/>
      <c r="AB120" s="275"/>
      <c r="AC120" s="275"/>
      <c r="AD120" s="275"/>
      <c r="AE120" s="275"/>
      <c r="AF120" s="275"/>
    </row>
    <row r="121" spans="1:32" ht="24.75" customHeight="1">
      <c r="A121" s="319" t="s">
        <v>1124</v>
      </c>
      <c r="B121" s="310">
        <v>3</v>
      </c>
      <c r="C121" s="311" t="s">
        <v>1122</v>
      </c>
      <c r="D121" s="312" t="s">
        <v>505</v>
      </c>
      <c r="E121" s="304">
        <v>1</v>
      </c>
      <c r="F121" s="301"/>
      <c r="G121" s="301">
        <v>0</v>
      </c>
      <c r="H121" s="301"/>
      <c r="I121" s="301"/>
      <c r="J121" s="326">
        <f t="shared" si="33"/>
        <v>0</v>
      </c>
      <c r="K121" s="306">
        <f t="shared" si="34"/>
        <v>0</v>
      </c>
      <c r="L121" s="307">
        <f t="shared" si="35"/>
        <v>0</v>
      </c>
      <c r="M121" s="275"/>
      <c r="N121" s="275"/>
      <c r="O121" s="275"/>
      <c r="P121" s="275"/>
      <c r="Q121" s="275"/>
      <c r="R121" s="275"/>
      <c r="S121" s="275"/>
      <c r="T121" s="275"/>
      <c r="U121" s="275"/>
      <c r="V121" s="275"/>
      <c r="W121" s="275"/>
      <c r="X121" s="275"/>
      <c r="Y121" s="275"/>
      <c r="Z121" s="275"/>
      <c r="AA121" s="275"/>
      <c r="AB121" s="275"/>
      <c r="AC121" s="275"/>
      <c r="AD121" s="275"/>
      <c r="AE121" s="275"/>
      <c r="AF121" s="275"/>
    </row>
    <row r="122" spans="1:32" ht="24.75" customHeight="1">
      <c r="A122" s="319" t="s">
        <v>1125</v>
      </c>
      <c r="B122" s="310">
        <v>4</v>
      </c>
      <c r="C122" s="311" t="s">
        <v>1122</v>
      </c>
      <c r="D122" s="312" t="s">
        <v>505</v>
      </c>
      <c r="E122" s="304">
        <v>1</v>
      </c>
      <c r="F122" s="301"/>
      <c r="G122" s="301">
        <v>0</v>
      </c>
      <c r="H122" s="301"/>
      <c r="I122" s="301"/>
      <c r="J122" s="326">
        <f t="shared" si="33"/>
        <v>0</v>
      </c>
      <c r="K122" s="306">
        <f t="shared" si="34"/>
        <v>0</v>
      </c>
      <c r="L122" s="307">
        <f t="shared" si="35"/>
        <v>0</v>
      </c>
      <c r="M122" s="275"/>
      <c r="N122" s="275"/>
      <c r="O122" s="275"/>
      <c r="P122" s="275"/>
      <c r="Q122" s="275"/>
      <c r="R122" s="275"/>
      <c r="S122" s="275"/>
      <c r="T122" s="275"/>
      <c r="U122" s="275"/>
      <c r="V122" s="275"/>
      <c r="W122" s="275"/>
      <c r="X122" s="275"/>
      <c r="Y122" s="275"/>
      <c r="Z122" s="275"/>
      <c r="AA122" s="275"/>
      <c r="AB122" s="275"/>
      <c r="AC122" s="275"/>
      <c r="AD122" s="275"/>
      <c r="AE122" s="275"/>
      <c r="AF122" s="275"/>
    </row>
    <row r="123" spans="1:32" ht="24.75" customHeight="1">
      <c r="A123" s="319" t="s">
        <v>1126</v>
      </c>
      <c r="B123" s="310">
        <v>5</v>
      </c>
      <c r="C123" s="311" t="s">
        <v>1122</v>
      </c>
      <c r="D123" s="312" t="s">
        <v>1046</v>
      </c>
      <c r="E123" s="304">
        <v>1</v>
      </c>
      <c r="F123" s="301">
        <v>0.1</v>
      </c>
      <c r="G123" s="301">
        <v>0.05</v>
      </c>
      <c r="H123" s="301"/>
      <c r="I123" s="301"/>
      <c r="J123" s="326">
        <f t="shared" si="33"/>
        <v>0.15000000000000002</v>
      </c>
      <c r="K123" s="306">
        <f t="shared" si="34"/>
        <v>0.15000000000000002</v>
      </c>
      <c r="L123" s="307">
        <f t="shared" si="35"/>
        <v>0.15000000000000002</v>
      </c>
      <c r="M123" s="275"/>
      <c r="N123" s="275"/>
      <c r="O123" s="275"/>
      <c r="P123" s="275"/>
      <c r="Q123" s="275"/>
      <c r="R123" s="275"/>
      <c r="S123" s="275"/>
      <c r="T123" s="275"/>
      <c r="U123" s="275"/>
      <c r="V123" s="275"/>
      <c r="W123" s="275"/>
      <c r="X123" s="275"/>
      <c r="Y123" s="275"/>
      <c r="Z123" s="275"/>
      <c r="AA123" s="275"/>
      <c r="AB123" s="275"/>
      <c r="AC123" s="275"/>
      <c r="AD123" s="275"/>
      <c r="AE123" s="275"/>
      <c r="AF123" s="275"/>
    </row>
    <row r="124" spans="1:32" ht="24.75" customHeight="1">
      <c r="A124" s="319" t="s">
        <v>1127</v>
      </c>
      <c r="B124" s="310">
        <v>6</v>
      </c>
      <c r="C124" s="311" t="s">
        <v>1122</v>
      </c>
      <c r="D124" s="312" t="s">
        <v>1046</v>
      </c>
      <c r="E124" s="304">
        <v>1</v>
      </c>
      <c r="F124" s="301"/>
      <c r="G124" s="301">
        <v>0.5</v>
      </c>
      <c r="H124" s="301"/>
      <c r="I124" s="301"/>
      <c r="J124" s="326">
        <f t="shared" si="33"/>
        <v>0.5</v>
      </c>
      <c r="K124" s="306">
        <f t="shared" si="34"/>
        <v>0.5</v>
      </c>
      <c r="L124" s="307">
        <f t="shared" si="35"/>
        <v>0.5</v>
      </c>
      <c r="M124" s="275"/>
      <c r="N124" s="275"/>
      <c r="O124" s="275"/>
      <c r="P124" s="275"/>
      <c r="Q124" s="275"/>
      <c r="R124" s="275"/>
      <c r="S124" s="275"/>
      <c r="T124" s="275"/>
      <c r="U124" s="275"/>
      <c r="V124" s="275"/>
      <c r="W124" s="275"/>
      <c r="X124" s="275"/>
      <c r="Y124" s="275"/>
      <c r="Z124" s="275"/>
      <c r="AA124" s="275"/>
      <c r="AB124" s="275"/>
      <c r="AC124" s="275"/>
      <c r="AD124" s="275"/>
      <c r="AE124" s="275"/>
      <c r="AF124" s="275"/>
    </row>
    <row r="125" spans="1:32" ht="24.75" customHeight="1">
      <c r="A125" s="319" t="s">
        <v>1128</v>
      </c>
      <c r="B125" s="310">
        <v>7</v>
      </c>
      <c r="C125" s="311" t="s">
        <v>1122</v>
      </c>
      <c r="D125" s="312" t="s">
        <v>1046</v>
      </c>
      <c r="E125" s="304">
        <v>2</v>
      </c>
      <c r="F125" s="301">
        <v>0.1</v>
      </c>
      <c r="G125" s="301">
        <v>0.05</v>
      </c>
      <c r="H125" s="301"/>
      <c r="I125" s="301"/>
      <c r="J125" s="326">
        <f t="shared" si="33"/>
        <v>0.15000000000000002</v>
      </c>
      <c r="K125" s="306">
        <f t="shared" si="34"/>
        <v>7.5000000000000011E-2</v>
      </c>
      <c r="L125" s="307">
        <f t="shared" si="35"/>
        <v>7.5000000000000011E-2</v>
      </c>
      <c r="M125" s="275"/>
      <c r="N125" s="275"/>
      <c r="O125" s="275"/>
      <c r="P125" s="275"/>
      <c r="Q125" s="275"/>
      <c r="R125" s="275"/>
      <c r="S125" s="275"/>
      <c r="T125" s="275"/>
      <c r="U125" s="275"/>
      <c r="V125" s="275"/>
      <c r="W125" s="275"/>
      <c r="X125" s="275"/>
      <c r="Y125" s="275"/>
      <c r="Z125" s="275"/>
      <c r="AA125" s="275"/>
      <c r="AB125" s="275"/>
      <c r="AC125" s="275"/>
      <c r="AD125" s="275"/>
      <c r="AE125" s="275"/>
      <c r="AF125" s="275"/>
    </row>
    <row r="126" spans="1:32" ht="24.75" customHeight="1">
      <c r="A126" s="319" t="s">
        <v>1129</v>
      </c>
      <c r="B126" s="310">
        <v>8</v>
      </c>
      <c r="C126" s="311" t="s">
        <v>1122</v>
      </c>
      <c r="D126" s="312" t="s">
        <v>1046</v>
      </c>
      <c r="E126" s="304">
        <v>1</v>
      </c>
      <c r="F126" s="301">
        <v>0.1</v>
      </c>
      <c r="G126" s="301">
        <v>0.05</v>
      </c>
      <c r="H126" s="301"/>
      <c r="I126" s="301"/>
      <c r="J126" s="326">
        <f t="shared" si="33"/>
        <v>0.15000000000000002</v>
      </c>
      <c r="K126" s="306">
        <f t="shared" si="34"/>
        <v>0.15000000000000002</v>
      </c>
      <c r="L126" s="307">
        <f t="shared" si="35"/>
        <v>0.15000000000000002</v>
      </c>
      <c r="M126" s="275"/>
      <c r="N126" s="275"/>
      <c r="O126" s="275"/>
      <c r="P126" s="275"/>
      <c r="Q126" s="275"/>
      <c r="R126" s="275"/>
      <c r="S126" s="275"/>
      <c r="T126" s="275"/>
      <c r="U126" s="275"/>
      <c r="V126" s="275"/>
      <c r="W126" s="275"/>
      <c r="X126" s="275"/>
      <c r="Y126" s="275"/>
      <c r="Z126" s="275"/>
      <c r="AA126" s="275"/>
      <c r="AB126" s="275"/>
      <c r="AC126" s="275"/>
      <c r="AD126" s="275"/>
      <c r="AE126" s="275"/>
      <c r="AF126" s="275"/>
    </row>
    <row r="127" spans="1:32" ht="24.75" customHeight="1">
      <c r="A127" s="319" t="s">
        <v>1130</v>
      </c>
      <c r="B127" s="310">
        <v>9</v>
      </c>
      <c r="C127" s="311" t="s">
        <v>1122</v>
      </c>
      <c r="D127" s="312" t="s">
        <v>504</v>
      </c>
      <c r="E127" s="304"/>
      <c r="F127" s="301"/>
      <c r="G127" s="301"/>
      <c r="H127" s="301"/>
      <c r="I127" s="301"/>
      <c r="J127" s="326"/>
      <c r="K127" s="306"/>
      <c r="L127" s="307"/>
      <c r="M127" s="275" t="s">
        <v>1054</v>
      </c>
      <c r="N127" s="275"/>
      <c r="O127" s="275"/>
      <c r="P127" s="275"/>
      <c r="Q127" s="275"/>
      <c r="R127" s="275"/>
      <c r="S127" s="275"/>
      <c r="T127" s="275"/>
      <c r="U127" s="275"/>
      <c r="V127" s="275"/>
      <c r="W127" s="275"/>
      <c r="X127" s="275"/>
      <c r="Y127" s="275"/>
      <c r="Z127" s="275"/>
      <c r="AA127" s="275"/>
      <c r="AB127" s="275"/>
      <c r="AC127" s="275"/>
      <c r="AD127" s="275"/>
      <c r="AE127" s="275"/>
      <c r="AF127" s="275"/>
    </row>
    <row r="128" spans="1:32" ht="24.75" customHeight="1">
      <c r="A128" s="319" t="s">
        <v>1131</v>
      </c>
      <c r="B128" s="310">
        <v>10</v>
      </c>
      <c r="C128" s="311" t="s">
        <v>1122</v>
      </c>
      <c r="D128" s="312" t="s">
        <v>504</v>
      </c>
      <c r="E128" s="314">
        <v>1</v>
      </c>
      <c r="F128" s="301"/>
      <c r="G128" s="315">
        <v>1</v>
      </c>
      <c r="H128" s="301"/>
      <c r="I128" s="301"/>
      <c r="J128" s="326">
        <f t="shared" ref="J128:J129" si="36">SUM(F128:I128)</f>
        <v>1</v>
      </c>
      <c r="K128" s="306">
        <f t="shared" ref="K128:K129" si="37">J128/E128</f>
        <v>1</v>
      </c>
      <c r="L128" s="307">
        <f t="shared" ref="L128:L129" si="38">IF(((J128/E128)*100)&gt;=100,100%,(J128/E128))</f>
        <v>1</v>
      </c>
      <c r="M128" s="275"/>
      <c r="N128" s="275"/>
      <c r="O128" s="275"/>
      <c r="P128" s="275"/>
      <c r="Q128" s="275"/>
      <c r="R128" s="275"/>
      <c r="S128" s="275"/>
      <c r="T128" s="275"/>
      <c r="U128" s="275"/>
      <c r="V128" s="275"/>
      <c r="W128" s="275"/>
      <c r="X128" s="275"/>
      <c r="Y128" s="275"/>
      <c r="Z128" s="275"/>
      <c r="AA128" s="275"/>
      <c r="AB128" s="275"/>
      <c r="AC128" s="275"/>
      <c r="AD128" s="275"/>
      <c r="AE128" s="275"/>
      <c r="AF128" s="275"/>
    </row>
    <row r="129" spans="1:32" ht="24.75" customHeight="1">
      <c r="A129" s="319" t="s">
        <v>1132</v>
      </c>
      <c r="B129" s="310">
        <v>11</v>
      </c>
      <c r="C129" s="311" t="s">
        <v>1122</v>
      </c>
      <c r="D129" s="312" t="s">
        <v>504</v>
      </c>
      <c r="E129" s="304">
        <v>5</v>
      </c>
      <c r="F129" s="301"/>
      <c r="G129" s="301">
        <v>0</v>
      </c>
      <c r="H129" s="301"/>
      <c r="I129" s="301"/>
      <c r="J129" s="326">
        <f t="shared" si="36"/>
        <v>0</v>
      </c>
      <c r="K129" s="306">
        <f t="shared" si="37"/>
        <v>0</v>
      </c>
      <c r="L129" s="307">
        <f t="shared" si="38"/>
        <v>0</v>
      </c>
      <c r="M129" s="275"/>
      <c r="N129" s="275"/>
      <c r="O129" s="275"/>
      <c r="P129" s="275"/>
      <c r="Q129" s="275"/>
      <c r="R129" s="275"/>
      <c r="S129" s="275"/>
      <c r="T129" s="275"/>
      <c r="U129" s="275"/>
      <c r="V129" s="275"/>
      <c r="W129" s="275"/>
      <c r="X129" s="275"/>
      <c r="Y129" s="275"/>
      <c r="Z129" s="275"/>
      <c r="AA129" s="275"/>
      <c r="AB129" s="275"/>
      <c r="AC129" s="275"/>
      <c r="AD129" s="275"/>
      <c r="AE129" s="275"/>
      <c r="AF129" s="275"/>
    </row>
    <row r="130" spans="1:32" ht="24.75" customHeight="1">
      <c r="A130" s="319" t="s">
        <v>1133</v>
      </c>
      <c r="B130" s="310">
        <v>12</v>
      </c>
      <c r="C130" s="311" t="s">
        <v>1122</v>
      </c>
      <c r="D130" s="312" t="s">
        <v>504</v>
      </c>
      <c r="E130" s="304"/>
      <c r="F130" s="301"/>
      <c r="G130" s="301"/>
      <c r="H130" s="301"/>
      <c r="I130" s="301"/>
      <c r="J130" s="326"/>
      <c r="K130" s="306"/>
      <c r="L130" s="307"/>
      <c r="M130" s="275" t="s">
        <v>1054</v>
      </c>
      <c r="N130" s="275"/>
      <c r="O130" s="275"/>
      <c r="P130" s="275"/>
      <c r="Q130" s="275"/>
      <c r="R130" s="275"/>
      <c r="S130" s="275"/>
      <c r="T130" s="275"/>
      <c r="U130" s="275"/>
      <c r="V130" s="275"/>
      <c r="W130" s="275"/>
      <c r="X130" s="275"/>
      <c r="Y130" s="275"/>
      <c r="Z130" s="275"/>
      <c r="AA130" s="275"/>
      <c r="AB130" s="275"/>
      <c r="AC130" s="275"/>
      <c r="AD130" s="275"/>
      <c r="AE130" s="275"/>
      <c r="AF130" s="275"/>
    </row>
    <row r="131" spans="1:32" ht="24.75" customHeight="1">
      <c r="A131" s="319" t="s">
        <v>1134</v>
      </c>
      <c r="B131" s="310">
        <v>13</v>
      </c>
      <c r="C131" s="311" t="s">
        <v>1122</v>
      </c>
      <c r="D131" s="312" t="s">
        <v>501</v>
      </c>
      <c r="E131" s="304">
        <v>6</v>
      </c>
      <c r="F131" s="301"/>
      <c r="G131" s="301">
        <v>6</v>
      </c>
      <c r="H131" s="301"/>
      <c r="I131" s="301"/>
      <c r="J131" s="326">
        <f t="shared" ref="J131:J135" si="39">SUM(F131:I131)</f>
        <v>6</v>
      </c>
      <c r="K131" s="306">
        <f t="shared" ref="K131:K135" si="40">J131/E131</f>
        <v>1</v>
      </c>
      <c r="L131" s="307">
        <f t="shared" ref="L131:L135" si="41">IF(((J131/E131)*100)&gt;=100,100%,(J131/E131))</f>
        <v>1</v>
      </c>
      <c r="M131" s="275"/>
      <c r="N131" s="275"/>
      <c r="O131" s="275"/>
      <c r="P131" s="275"/>
      <c r="Q131" s="275"/>
      <c r="R131" s="275"/>
      <c r="S131" s="275"/>
      <c r="T131" s="275"/>
      <c r="U131" s="275"/>
      <c r="V131" s="275"/>
      <c r="W131" s="275"/>
      <c r="X131" s="275"/>
      <c r="Y131" s="275"/>
      <c r="Z131" s="275"/>
      <c r="AA131" s="275"/>
      <c r="AB131" s="275"/>
      <c r="AC131" s="275"/>
      <c r="AD131" s="275"/>
      <c r="AE131" s="275"/>
      <c r="AF131" s="275"/>
    </row>
    <row r="132" spans="1:32" ht="24.75" customHeight="1">
      <c r="A132" s="319" t="s">
        <v>1135</v>
      </c>
      <c r="B132" s="310">
        <v>14</v>
      </c>
      <c r="C132" s="311" t="s">
        <v>1122</v>
      </c>
      <c r="D132" s="312" t="s">
        <v>501</v>
      </c>
      <c r="E132" s="304">
        <v>1</v>
      </c>
      <c r="F132" s="301"/>
      <c r="G132" s="301">
        <v>1</v>
      </c>
      <c r="H132" s="301"/>
      <c r="I132" s="301"/>
      <c r="J132" s="326">
        <f t="shared" si="39"/>
        <v>1</v>
      </c>
      <c r="K132" s="306">
        <f t="shared" si="40"/>
        <v>1</v>
      </c>
      <c r="L132" s="307">
        <f t="shared" si="41"/>
        <v>1</v>
      </c>
      <c r="M132" s="275"/>
      <c r="N132" s="275"/>
      <c r="O132" s="275"/>
      <c r="P132" s="275"/>
      <c r="Q132" s="275"/>
      <c r="R132" s="275"/>
      <c r="S132" s="275"/>
      <c r="T132" s="275"/>
      <c r="U132" s="275"/>
      <c r="V132" s="275"/>
      <c r="W132" s="275"/>
      <c r="X132" s="275"/>
      <c r="Y132" s="275"/>
      <c r="Z132" s="275"/>
      <c r="AA132" s="275"/>
      <c r="AB132" s="275"/>
      <c r="AC132" s="275"/>
      <c r="AD132" s="275"/>
      <c r="AE132" s="275"/>
      <c r="AF132" s="275"/>
    </row>
    <row r="133" spans="1:32" ht="24.75" customHeight="1">
      <c r="A133" s="319" t="s">
        <v>1136</v>
      </c>
      <c r="B133" s="310">
        <v>15</v>
      </c>
      <c r="C133" s="311" t="s">
        <v>1122</v>
      </c>
      <c r="D133" s="312" t="s">
        <v>503</v>
      </c>
      <c r="E133" s="304">
        <v>2</v>
      </c>
      <c r="F133" s="301"/>
      <c r="G133" s="301">
        <v>0</v>
      </c>
      <c r="H133" s="301"/>
      <c r="I133" s="301"/>
      <c r="J133" s="326">
        <f t="shared" si="39"/>
        <v>0</v>
      </c>
      <c r="K133" s="306">
        <f t="shared" si="40"/>
        <v>0</v>
      </c>
      <c r="L133" s="307">
        <f t="shared" si="41"/>
        <v>0</v>
      </c>
      <c r="M133" s="275"/>
      <c r="N133" s="275"/>
      <c r="O133" s="275"/>
      <c r="P133" s="275"/>
      <c r="Q133" s="275"/>
      <c r="R133" s="275"/>
      <c r="S133" s="275"/>
      <c r="T133" s="275"/>
      <c r="U133" s="275"/>
      <c r="V133" s="275"/>
      <c r="W133" s="275"/>
      <c r="X133" s="275"/>
      <c r="Y133" s="275"/>
      <c r="Z133" s="275"/>
      <c r="AA133" s="275"/>
      <c r="AB133" s="275"/>
      <c r="AC133" s="275"/>
      <c r="AD133" s="275"/>
      <c r="AE133" s="275"/>
      <c r="AF133" s="275"/>
    </row>
    <row r="134" spans="1:32" ht="24.75" customHeight="1">
      <c r="A134" s="319" t="s">
        <v>1137</v>
      </c>
      <c r="B134" s="310">
        <v>16</v>
      </c>
      <c r="C134" s="311" t="s">
        <v>1122</v>
      </c>
      <c r="D134" s="312" t="s">
        <v>503</v>
      </c>
      <c r="E134" s="304">
        <v>25</v>
      </c>
      <c r="F134" s="301"/>
      <c r="G134" s="301">
        <v>0</v>
      </c>
      <c r="H134" s="301"/>
      <c r="I134" s="301"/>
      <c r="J134" s="326">
        <f t="shared" si="39"/>
        <v>0</v>
      </c>
      <c r="K134" s="306">
        <f t="shared" si="40"/>
        <v>0</v>
      </c>
      <c r="L134" s="307">
        <f t="shared" si="41"/>
        <v>0</v>
      </c>
      <c r="M134" s="275"/>
      <c r="N134" s="275"/>
      <c r="O134" s="275"/>
      <c r="P134" s="275"/>
      <c r="Q134" s="275"/>
      <c r="R134" s="275"/>
      <c r="S134" s="275"/>
      <c r="T134" s="275"/>
      <c r="U134" s="275"/>
      <c r="V134" s="275"/>
      <c r="W134" s="275"/>
      <c r="X134" s="275"/>
      <c r="Y134" s="275"/>
      <c r="Z134" s="275"/>
      <c r="AA134" s="275"/>
      <c r="AB134" s="275"/>
      <c r="AC134" s="275"/>
      <c r="AD134" s="275"/>
      <c r="AE134" s="275"/>
      <c r="AF134" s="275"/>
    </row>
    <row r="135" spans="1:32" ht="24.75" customHeight="1">
      <c r="A135" s="319" t="s">
        <v>1138</v>
      </c>
      <c r="B135" s="310">
        <v>17</v>
      </c>
      <c r="C135" s="311" t="s">
        <v>1122</v>
      </c>
      <c r="D135" s="312" t="s">
        <v>500</v>
      </c>
      <c r="E135" s="304">
        <v>1</v>
      </c>
      <c r="F135" s="301"/>
      <c r="G135" s="301">
        <v>0.25</v>
      </c>
      <c r="H135" s="301"/>
      <c r="I135" s="301"/>
      <c r="J135" s="326">
        <f t="shared" si="39"/>
        <v>0.25</v>
      </c>
      <c r="K135" s="306">
        <f t="shared" si="40"/>
        <v>0.25</v>
      </c>
      <c r="L135" s="307">
        <f t="shared" si="41"/>
        <v>0.25</v>
      </c>
      <c r="M135" s="275"/>
      <c r="N135" s="275"/>
      <c r="O135" s="275"/>
      <c r="P135" s="275"/>
      <c r="Q135" s="275"/>
      <c r="R135" s="275"/>
      <c r="S135" s="275"/>
      <c r="T135" s="275"/>
      <c r="U135" s="275"/>
      <c r="V135" s="275"/>
      <c r="W135" s="275"/>
      <c r="X135" s="275"/>
      <c r="Y135" s="275"/>
      <c r="Z135" s="275"/>
      <c r="AA135" s="275"/>
      <c r="AB135" s="275"/>
      <c r="AC135" s="275"/>
      <c r="AD135" s="275"/>
      <c r="AE135" s="275"/>
      <c r="AF135" s="275"/>
    </row>
    <row r="136" spans="1:32" ht="24.75" customHeight="1">
      <c r="A136" s="309" t="s">
        <v>1139</v>
      </c>
      <c r="B136" s="292">
        <f>COUNT(B137:B152)</f>
        <v>16</v>
      </c>
      <c r="C136" s="293"/>
      <c r="D136" s="294"/>
      <c r="E136" s="292">
        <f>COUNT(E137:E152)</f>
        <v>11</v>
      </c>
      <c r="F136" s="295"/>
      <c r="G136" s="295"/>
      <c r="H136" s="295"/>
      <c r="I136" s="295"/>
      <c r="J136" s="296"/>
      <c r="K136" s="297"/>
      <c r="L136" s="298">
        <f>AVERAGE(L137:L152)</f>
        <v>0.72727272727272729</v>
      </c>
      <c r="M136" s="299"/>
      <c r="N136" s="275"/>
      <c r="O136" s="275"/>
      <c r="P136" s="275"/>
      <c r="Q136" s="275"/>
      <c r="R136" s="275"/>
      <c r="S136" s="275"/>
      <c r="T136" s="275"/>
      <c r="U136" s="275"/>
      <c r="V136" s="275"/>
      <c r="W136" s="275"/>
      <c r="X136" s="275"/>
      <c r="Y136" s="275"/>
      <c r="Z136" s="275"/>
      <c r="AA136" s="275"/>
      <c r="AB136" s="275"/>
      <c r="AC136" s="275"/>
      <c r="AD136" s="275"/>
      <c r="AE136" s="275"/>
      <c r="AF136" s="275"/>
    </row>
    <row r="137" spans="1:32" ht="24.75" customHeight="1">
      <c r="A137" s="319" t="s">
        <v>1140</v>
      </c>
      <c r="B137" s="310">
        <v>1</v>
      </c>
      <c r="C137" s="327" t="s">
        <v>1122</v>
      </c>
      <c r="D137" s="312" t="s">
        <v>500</v>
      </c>
      <c r="E137" s="328">
        <v>0.25</v>
      </c>
      <c r="F137" s="329"/>
      <c r="G137" s="329"/>
      <c r="H137" s="329"/>
      <c r="I137" s="329">
        <v>1</v>
      </c>
      <c r="J137" s="326">
        <f>SUM(F137:I137)</f>
        <v>1</v>
      </c>
      <c r="K137" s="330">
        <f>J137/E137</f>
        <v>4</v>
      </c>
      <c r="L137" s="331">
        <f>IF(((J137/E137)*100)&gt;=100,100%,(J137/E137))</f>
        <v>1</v>
      </c>
      <c r="M137" s="332"/>
      <c r="N137" s="333"/>
      <c r="O137" s="333"/>
      <c r="P137" s="333"/>
      <c r="Q137" s="333"/>
      <c r="R137" s="333"/>
      <c r="S137" s="333"/>
      <c r="T137" s="333"/>
      <c r="U137" s="333"/>
      <c r="V137" s="333"/>
      <c r="W137" s="333"/>
      <c r="X137" s="333"/>
      <c r="Y137" s="333"/>
      <c r="Z137" s="333"/>
      <c r="AA137" s="333"/>
      <c r="AB137" s="333"/>
      <c r="AC137" s="333"/>
      <c r="AD137" s="333"/>
      <c r="AE137" s="333"/>
      <c r="AF137" s="333"/>
    </row>
    <row r="138" spans="1:32" ht="24.75" customHeight="1">
      <c r="A138" s="319" t="s">
        <v>1141</v>
      </c>
      <c r="B138" s="310">
        <v>2</v>
      </c>
      <c r="C138" s="327" t="s">
        <v>1122</v>
      </c>
      <c r="D138" s="334" t="s">
        <v>1046</v>
      </c>
      <c r="E138" s="328"/>
      <c r="F138" s="332"/>
      <c r="G138" s="335"/>
      <c r="H138" s="329"/>
      <c r="I138" s="329"/>
      <c r="J138" s="336"/>
      <c r="K138" s="306"/>
      <c r="L138" s="307"/>
      <c r="M138" s="332" t="s">
        <v>1054</v>
      </c>
      <c r="N138" s="333"/>
      <c r="O138" s="333"/>
      <c r="P138" s="333"/>
      <c r="Q138" s="333"/>
      <c r="R138" s="333"/>
      <c r="S138" s="333"/>
      <c r="T138" s="333"/>
      <c r="U138" s="333"/>
      <c r="V138" s="333"/>
      <c r="W138" s="333"/>
      <c r="X138" s="333"/>
      <c r="Y138" s="333"/>
      <c r="Z138" s="333"/>
      <c r="AA138" s="333"/>
      <c r="AB138" s="333"/>
      <c r="AC138" s="333"/>
      <c r="AD138" s="333"/>
      <c r="AE138" s="333"/>
      <c r="AF138" s="333"/>
    </row>
    <row r="139" spans="1:32" ht="24.75" customHeight="1">
      <c r="A139" s="319" t="s">
        <v>1142</v>
      </c>
      <c r="B139" s="310">
        <v>3</v>
      </c>
      <c r="C139" s="327" t="s">
        <v>1122</v>
      </c>
      <c r="D139" s="318" t="s">
        <v>500</v>
      </c>
      <c r="E139" s="328">
        <v>0.25</v>
      </c>
      <c r="F139" s="329"/>
      <c r="G139" s="329"/>
      <c r="H139" s="329"/>
      <c r="I139" s="329">
        <v>0</v>
      </c>
      <c r="J139" s="326">
        <f t="shared" ref="J139:J140" si="42">SUM(F139:I139)</f>
        <v>0</v>
      </c>
      <c r="K139" s="330">
        <f t="shared" ref="K139:K140" si="43">J139/E139</f>
        <v>0</v>
      </c>
      <c r="L139" s="307">
        <f t="shared" ref="L139:L140" si="44">IF(((J139/E139)*100)&gt;=100,100%,(J139/E139))</f>
        <v>0</v>
      </c>
      <c r="M139" s="332"/>
      <c r="N139" s="333"/>
      <c r="O139" s="333"/>
      <c r="P139" s="333"/>
      <c r="Q139" s="333"/>
      <c r="R139" s="333"/>
      <c r="S139" s="333"/>
      <c r="T139" s="333"/>
      <c r="U139" s="333"/>
      <c r="V139" s="333"/>
      <c r="W139" s="333"/>
      <c r="X139" s="333"/>
      <c r="Y139" s="333"/>
      <c r="Z139" s="333"/>
      <c r="AA139" s="333"/>
      <c r="AB139" s="333"/>
      <c r="AC139" s="333"/>
      <c r="AD139" s="333"/>
      <c r="AE139" s="333"/>
      <c r="AF139" s="333"/>
    </row>
    <row r="140" spans="1:32" ht="24.75" customHeight="1">
      <c r="A140" s="319" t="s">
        <v>1143</v>
      </c>
      <c r="B140" s="310">
        <v>4</v>
      </c>
      <c r="C140" s="327" t="s">
        <v>1122</v>
      </c>
      <c r="D140" s="337" t="s">
        <v>501</v>
      </c>
      <c r="E140" s="328">
        <v>1</v>
      </c>
      <c r="F140" s="329"/>
      <c r="G140" s="329"/>
      <c r="H140" s="329"/>
      <c r="I140" s="329">
        <v>100</v>
      </c>
      <c r="J140" s="326">
        <f t="shared" si="42"/>
        <v>100</v>
      </c>
      <c r="K140" s="330">
        <f t="shared" si="43"/>
        <v>100</v>
      </c>
      <c r="L140" s="307">
        <f t="shared" si="44"/>
        <v>1</v>
      </c>
      <c r="M140" s="332"/>
      <c r="N140" s="333"/>
      <c r="O140" s="333"/>
      <c r="P140" s="333"/>
      <c r="Q140" s="333"/>
      <c r="R140" s="333"/>
      <c r="S140" s="333"/>
      <c r="T140" s="333"/>
      <c r="U140" s="333"/>
      <c r="V140" s="333"/>
      <c r="W140" s="333"/>
      <c r="X140" s="333"/>
      <c r="Y140" s="333"/>
      <c r="Z140" s="333"/>
      <c r="AA140" s="333"/>
      <c r="AB140" s="333"/>
      <c r="AC140" s="333"/>
      <c r="AD140" s="333"/>
      <c r="AE140" s="333"/>
      <c r="AF140" s="333"/>
    </row>
    <row r="141" spans="1:32" ht="24.75" customHeight="1">
      <c r="A141" s="319" t="s">
        <v>1144</v>
      </c>
      <c r="B141" s="310">
        <v>5</v>
      </c>
      <c r="C141" s="327" t="s">
        <v>1122</v>
      </c>
      <c r="D141" s="334" t="s">
        <v>1046</v>
      </c>
      <c r="E141" s="328"/>
      <c r="F141" s="329"/>
      <c r="G141" s="329"/>
      <c r="H141" s="329"/>
      <c r="I141" s="329"/>
      <c r="J141" s="326"/>
      <c r="K141" s="330"/>
      <c r="L141" s="331"/>
      <c r="M141" s="332" t="s">
        <v>1054</v>
      </c>
      <c r="N141" s="333"/>
      <c r="O141" s="333"/>
      <c r="P141" s="333"/>
      <c r="Q141" s="333"/>
      <c r="R141" s="333"/>
      <c r="S141" s="333"/>
      <c r="T141" s="333"/>
      <c r="U141" s="333"/>
      <c r="V141" s="333"/>
      <c r="W141" s="333"/>
      <c r="X141" s="333"/>
      <c r="Y141" s="333"/>
      <c r="Z141" s="333"/>
      <c r="AA141" s="333"/>
      <c r="AB141" s="333"/>
      <c r="AC141" s="333"/>
      <c r="AD141" s="333"/>
      <c r="AE141" s="333"/>
      <c r="AF141" s="333"/>
    </row>
    <row r="142" spans="1:32" ht="24.75" customHeight="1">
      <c r="A142" s="319" t="s">
        <v>1145</v>
      </c>
      <c r="B142" s="310">
        <v>6</v>
      </c>
      <c r="C142" s="327" t="s">
        <v>1122</v>
      </c>
      <c r="D142" s="337" t="s">
        <v>501</v>
      </c>
      <c r="E142" s="328">
        <v>3</v>
      </c>
      <c r="F142" s="332"/>
      <c r="G142" s="335"/>
      <c r="H142" s="329"/>
      <c r="I142" s="329">
        <v>3</v>
      </c>
      <c r="J142" s="326">
        <f t="shared" ref="J142:J143" si="45">SUM(F142:I142)</f>
        <v>3</v>
      </c>
      <c r="K142" s="306">
        <f t="shared" ref="K142:K143" si="46">J142/E142</f>
        <v>1</v>
      </c>
      <c r="L142" s="307">
        <f t="shared" ref="L142:L143" si="47">IF(((J142/E142)*100)&gt;=100,100%,(J142/E142))</f>
        <v>1</v>
      </c>
      <c r="M142" s="332"/>
      <c r="N142" s="333"/>
      <c r="O142" s="333"/>
      <c r="P142" s="333"/>
      <c r="Q142" s="333"/>
      <c r="R142" s="333"/>
      <c r="S142" s="333"/>
      <c r="T142" s="333"/>
      <c r="U142" s="333"/>
      <c r="V142" s="333"/>
      <c r="W142" s="333"/>
      <c r="X142" s="333"/>
      <c r="Y142" s="333"/>
      <c r="Z142" s="333"/>
      <c r="AA142" s="333"/>
      <c r="AB142" s="333"/>
      <c r="AC142" s="333"/>
      <c r="AD142" s="333"/>
      <c r="AE142" s="333"/>
      <c r="AF142" s="333"/>
    </row>
    <row r="143" spans="1:32" ht="24.75" customHeight="1">
      <c r="A143" s="319" t="s">
        <v>1146</v>
      </c>
      <c r="B143" s="310">
        <v>7</v>
      </c>
      <c r="C143" s="327" t="s">
        <v>1122</v>
      </c>
      <c r="D143" s="318" t="s">
        <v>500</v>
      </c>
      <c r="E143" s="328">
        <v>1</v>
      </c>
      <c r="F143" s="329"/>
      <c r="G143" s="329"/>
      <c r="H143" s="329"/>
      <c r="I143" s="329">
        <v>1</v>
      </c>
      <c r="J143" s="326">
        <f t="shared" si="45"/>
        <v>1</v>
      </c>
      <c r="K143" s="330">
        <f t="shared" si="46"/>
        <v>1</v>
      </c>
      <c r="L143" s="307">
        <f t="shared" si="47"/>
        <v>1</v>
      </c>
      <c r="M143" s="332"/>
      <c r="N143" s="333"/>
      <c r="O143" s="333"/>
      <c r="P143" s="333"/>
      <c r="Q143" s="333"/>
      <c r="R143" s="333"/>
      <c r="S143" s="333"/>
      <c r="T143" s="333"/>
      <c r="U143" s="333"/>
      <c r="V143" s="333"/>
      <c r="W143" s="333"/>
      <c r="X143" s="333"/>
      <c r="Y143" s="333"/>
      <c r="Z143" s="333"/>
      <c r="AA143" s="333"/>
      <c r="AB143" s="333"/>
      <c r="AC143" s="333"/>
      <c r="AD143" s="333"/>
      <c r="AE143" s="333"/>
      <c r="AF143" s="333"/>
    </row>
    <row r="144" spans="1:32" ht="24.75" customHeight="1">
      <c r="A144" s="319" t="s">
        <v>1147</v>
      </c>
      <c r="B144" s="310">
        <v>8</v>
      </c>
      <c r="C144" s="327" t="s">
        <v>1122</v>
      </c>
      <c r="D144" s="334" t="s">
        <v>1046</v>
      </c>
      <c r="E144" s="328"/>
      <c r="F144" s="329"/>
      <c r="G144" s="329"/>
      <c r="H144" s="329"/>
      <c r="I144" s="329"/>
      <c r="J144" s="336"/>
      <c r="K144" s="330"/>
      <c r="L144" s="307"/>
      <c r="M144" s="332" t="s">
        <v>1054</v>
      </c>
      <c r="N144" s="333"/>
      <c r="O144" s="333"/>
      <c r="P144" s="333"/>
      <c r="Q144" s="333"/>
      <c r="R144" s="333"/>
      <c r="S144" s="333"/>
      <c r="T144" s="333"/>
      <c r="U144" s="333"/>
      <c r="V144" s="333"/>
      <c r="W144" s="333"/>
      <c r="X144" s="333"/>
      <c r="Y144" s="333"/>
      <c r="Z144" s="333"/>
      <c r="AA144" s="333"/>
      <c r="AB144" s="333"/>
      <c r="AC144" s="333"/>
      <c r="AD144" s="333"/>
      <c r="AE144" s="333"/>
      <c r="AF144" s="333"/>
    </row>
    <row r="145" spans="1:32" ht="24.75" customHeight="1">
      <c r="A145" s="319" t="s">
        <v>1148</v>
      </c>
      <c r="B145" s="310">
        <v>9</v>
      </c>
      <c r="C145" s="327" t="s">
        <v>1122</v>
      </c>
      <c r="D145" s="334" t="s">
        <v>504</v>
      </c>
      <c r="E145" s="328">
        <v>1</v>
      </c>
      <c r="F145" s="329"/>
      <c r="G145" s="329"/>
      <c r="H145" s="329"/>
      <c r="I145" s="329">
        <v>1</v>
      </c>
      <c r="J145" s="326">
        <f t="shared" ref="J145:J148" si="48">SUM(F145:I145)</f>
        <v>1</v>
      </c>
      <c r="K145" s="330">
        <f t="shared" ref="K145:K148" si="49">J145/E145</f>
        <v>1</v>
      </c>
      <c r="L145" s="331">
        <f t="shared" ref="L145:L148" si="50">IF(((J145/E145)*100)&gt;=100,100%,(J145/E145))</f>
        <v>1</v>
      </c>
      <c r="M145" s="332"/>
      <c r="N145" s="333"/>
      <c r="O145" s="333"/>
      <c r="P145" s="333"/>
      <c r="Q145" s="333"/>
      <c r="R145" s="333"/>
      <c r="S145" s="333"/>
      <c r="T145" s="333"/>
      <c r="U145" s="333"/>
      <c r="V145" s="333"/>
      <c r="W145" s="333"/>
      <c r="X145" s="333"/>
      <c r="Y145" s="333"/>
      <c r="Z145" s="333"/>
      <c r="AA145" s="333"/>
      <c r="AB145" s="333"/>
      <c r="AC145" s="333"/>
      <c r="AD145" s="333"/>
      <c r="AE145" s="333"/>
      <c r="AF145" s="333"/>
    </row>
    <row r="146" spans="1:32" ht="24.75" customHeight="1">
      <c r="A146" s="319" t="s">
        <v>1149</v>
      </c>
      <c r="B146" s="310">
        <v>10</v>
      </c>
      <c r="C146" s="327" t="s">
        <v>1122</v>
      </c>
      <c r="D146" s="334" t="s">
        <v>503</v>
      </c>
      <c r="E146" s="328">
        <v>1</v>
      </c>
      <c r="F146" s="332"/>
      <c r="G146" s="335"/>
      <c r="H146" s="329"/>
      <c r="I146" s="329">
        <v>1</v>
      </c>
      <c r="J146" s="326">
        <f t="shared" si="48"/>
        <v>1</v>
      </c>
      <c r="K146" s="306">
        <f t="shared" si="49"/>
        <v>1</v>
      </c>
      <c r="L146" s="307">
        <f t="shared" si="50"/>
        <v>1</v>
      </c>
      <c r="M146" s="332"/>
      <c r="N146" s="333"/>
      <c r="O146" s="333"/>
      <c r="P146" s="333"/>
      <c r="Q146" s="333"/>
      <c r="R146" s="333"/>
      <c r="S146" s="333"/>
      <c r="T146" s="333"/>
      <c r="U146" s="333"/>
      <c r="V146" s="333"/>
      <c r="W146" s="333"/>
      <c r="X146" s="333"/>
      <c r="Y146" s="333"/>
      <c r="Z146" s="333"/>
      <c r="AA146" s="333"/>
      <c r="AB146" s="333"/>
      <c r="AC146" s="333"/>
      <c r="AD146" s="333"/>
      <c r="AE146" s="333"/>
      <c r="AF146" s="333"/>
    </row>
    <row r="147" spans="1:32" ht="24.75" customHeight="1">
      <c r="A147" s="319" t="s">
        <v>1150</v>
      </c>
      <c r="B147" s="310">
        <v>11</v>
      </c>
      <c r="C147" s="327" t="s">
        <v>1122</v>
      </c>
      <c r="D147" s="334" t="s">
        <v>505</v>
      </c>
      <c r="E147" s="328">
        <v>1</v>
      </c>
      <c r="F147" s="329"/>
      <c r="G147" s="329"/>
      <c r="H147" s="329"/>
      <c r="I147" s="329">
        <v>1</v>
      </c>
      <c r="J147" s="326">
        <f t="shared" si="48"/>
        <v>1</v>
      </c>
      <c r="K147" s="330">
        <f t="shared" si="49"/>
        <v>1</v>
      </c>
      <c r="L147" s="307">
        <f t="shared" si="50"/>
        <v>1</v>
      </c>
      <c r="M147" s="332"/>
      <c r="N147" s="333"/>
      <c r="O147" s="333"/>
      <c r="P147" s="333"/>
      <c r="Q147" s="333"/>
      <c r="R147" s="333"/>
      <c r="S147" s="333"/>
      <c r="T147" s="333"/>
      <c r="U147" s="333"/>
      <c r="V147" s="333"/>
      <c r="W147" s="333"/>
      <c r="X147" s="333"/>
      <c r="Y147" s="333"/>
      <c r="Z147" s="333"/>
      <c r="AA147" s="333"/>
      <c r="AB147" s="333"/>
      <c r="AC147" s="333"/>
      <c r="AD147" s="333"/>
      <c r="AE147" s="333"/>
      <c r="AF147" s="333"/>
    </row>
    <row r="148" spans="1:32" ht="24.75" customHeight="1">
      <c r="A148" s="319" t="s">
        <v>1151</v>
      </c>
      <c r="B148" s="310">
        <v>12</v>
      </c>
      <c r="C148" s="327" t="s">
        <v>1122</v>
      </c>
      <c r="D148" s="334" t="s">
        <v>505</v>
      </c>
      <c r="E148" s="328">
        <v>1</v>
      </c>
      <c r="F148" s="329"/>
      <c r="G148" s="329"/>
      <c r="H148" s="329"/>
      <c r="I148" s="329"/>
      <c r="J148" s="326">
        <f t="shared" si="48"/>
        <v>0</v>
      </c>
      <c r="K148" s="330">
        <f t="shared" si="49"/>
        <v>0</v>
      </c>
      <c r="L148" s="307">
        <f t="shared" si="50"/>
        <v>0</v>
      </c>
      <c r="M148" s="332"/>
      <c r="N148" s="333"/>
      <c r="O148" s="333"/>
      <c r="P148" s="333"/>
      <c r="Q148" s="333"/>
      <c r="R148" s="333"/>
      <c r="S148" s="333"/>
      <c r="T148" s="333"/>
      <c r="U148" s="333"/>
      <c r="V148" s="333"/>
      <c r="W148" s="333"/>
      <c r="X148" s="333"/>
      <c r="Y148" s="333"/>
      <c r="Z148" s="333"/>
      <c r="AA148" s="333"/>
      <c r="AB148" s="333"/>
      <c r="AC148" s="333"/>
      <c r="AD148" s="333"/>
      <c r="AE148" s="333"/>
      <c r="AF148" s="333"/>
    </row>
    <row r="149" spans="1:32" ht="24.75" customHeight="1">
      <c r="A149" s="319" t="s">
        <v>1152</v>
      </c>
      <c r="B149" s="310">
        <v>13</v>
      </c>
      <c r="C149" s="327" t="s">
        <v>1122</v>
      </c>
      <c r="D149" s="334" t="s">
        <v>1046</v>
      </c>
      <c r="E149" s="328"/>
      <c r="F149" s="329"/>
      <c r="G149" s="329"/>
      <c r="H149" s="329"/>
      <c r="I149" s="329"/>
      <c r="J149" s="336"/>
      <c r="K149" s="330"/>
      <c r="L149" s="331"/>
      <c r="M149" s="332" t="s">
        <v>1054</v>
      </c>
      <c r="N149" s="333"/>
      <c r="O149" s="333"/>
      <c r="P149" s="333"/>
      <c r="Q149" s="333"/>
      <c r="R149" s="333"/>
      <c r="S149" s="333"/>
      <c r="T149" s="333"/>
      <c r="U149" s="333"/>
      <c r="V149" s="333"/>
      <c r="W149" s="333"/>
      <c r="X149" s="333"/>
      <c r="Y149" s="333"/>
      <c r="Z149" s="333"/>
      <c r="AA149" s="333"/>
      <c r="AB149" s="333"/>
      <c r="AC149" s="333"/>
      <c r="AD149" s="333"/>
      <c r="AE149" s="333"/>
      <c r="AF149" s="333"/>
    </row>
    <row r="150" spans="1:32" ht="24.75" customHeight="1">
      <c r="A150" s="319" t="s">
        <v>1153</v>
      </c>
      <c r="B150" s="310">
        <v>14</v>
      </c>
      <c r="C150" s="327" t="s">
        <v>1122</v>
      </c>
      <c r="D150" s="318" t="s">
        <v>500</v>
      </c>
      <c r="E150" s="328">
        <v>1</v>
      </c>
      <c r="F150" s="332"/>
      <c r="G150" s="335"/>
      <c r="H150" s="329"/>
      <c r="I150" s="329"/>
      <c r="J150" s="326">
        <f t="shared" ref="J150:J151" si="51">SUM(F150:I150)</f>
        <v>0</v>
      </c>
      <c r="K150" s="306">
        <f t="shared" ref="K150:K151" si="52">J150/E150</f>
        <v>0</v>
      </c>
      <c r="L150" s="307">
        <f t="shared" ref="L150:L151" si="53">IF(((J150/E150)*100)&gt;=100,100%,(J150/E150))</f>
        <v>0</v>
      </c>
      <c r="M150" s="332"/>
      <c r="N150" s="333"/>
      <c r="O150" s="333"/>
      <c r="P150" s="333"/>
      <c r="Q150" s="333"/>
      <c r="R150" s="333"/>
      <c r="S150" s="333"/>
      <c r="T150" s="333"/>
      <c r="U150" s="333"/>
      <c r="V150" s="333"/>
      <c r="W150" s="333"/>
      <c r="X150" s="333"/>
      <c r="Y150" s="333"/>
      <c r="Z150" s="333"/>
      <c r="AA150" s="333"/>
      <c r="AB150" s="333"/>
      <c r="AC150" s="333"/>
      <c r="AD150" s="333"/>
      <c r="AE150" s="333"/>
      <c r="AF150" s="333"/>
    </row>
    <row r="151" spans="1:32" ht="24.75" customHeight="1">
      <c r="A151" s="319" t="s">
        <v>1154</v>
      </c>
      <c r="B151" s="310">
        <v>15</v>
      </c>
      <c r="C151" s="327" t="s">
        <v>1122</v>
      </c>
      <c r="D151" s="334" t="s">
        <v>504</v>
      </c>
      <c r="E151" s="328">
        <v>1</v>
      </c>
      <c r="F151" s="329"/>
      <c r="G151" s="329"/>
      <c r="H151" s="329"/>
      <c r="I151" s="329">
        <v>1</v>
      </c>
      <c r="J151" s="326">
        <f t="shared" si="51"/>
        <v>1</v>
      </c>
      <c r="K151" s="330">
        <f t="shared" si="52"/>
        <v>1</v>
      </c>
      <c r="L151" s="307">
        <f t="shared" si="53"/>
        <v>1</v>
      </c>
      <c r="M151" s="332"/>
      <c r="N151" s="333"/>
      <c r="O151" s="333"/>
      <c r="P151" s="333"/>
      <c r="Q151" s="333"/>
      <c r="R151" s="333"/>
      <c r="S151" s="333"/>
      <c r="T151" s="333"/>
      <c r="U151" s="333"/>
      <c r="V151" s="333"/>
      <c r="W151" s="333"/>
      <c r="X151" s="333"/>
      <c r="Y151" s="333"/>
      <c r="Z151" s="333"/>
      <c r="AA151" s="333"/>
      <c r="AB151" s="333"/>
      <c r="AC151" s="333"/>
      <c r="AD151" s="333"/>
      <c r="AE151" s="333"/>
      <c r="AF151" s="333"/>
    </row>
    <row r="152" spans="1:32" ht="24.75" customHeight="1">
      <c r="A152" s="319" t="s">
        <v>1155</v>
      </c>
      <c r="B152" s="310">
        <v>16</v>
      </c>
      <c r="C152" s="327" t="s">
        <v>1122</v>
      </c>
      <c r="D152" s="334" t="s">
        <v>1046</v>
      </c>
      <c r="E152" s="328"/>
      <c r="F152" s="329"/>
      <c r="G152" s="329"/>
      <c r="H152" s="329"/>
      <c r="I152" s="329"/>
      <c r="J152" s="336"/>
      <c r="K152" s="330"/>
      <c r="L152" s="307"/>
      <c r="M152" s="332" t="s">
        <v>1054</v>
      </c>
      <c r="N152" s="333"/>
      <c r="O152" s="333"/>
      <c r="P152" s="333"/>
      <c r="Q152" s="333"/>
      <c r="R152" s="333"/>
      <c r="S152" s="333"/>
      <c r="T152" s="333"/>
      <c r="U152" s="333"/>
      <c r="V152" s="333"/>
      <c r="W152" s="333"/>
      <c r="X152" s="333"/>
      <c r="Y152" s="333"/>
      <c r="Z152" s="333"/>
      <c r="AA152" s="333"/>
      <c r="AB152" s="333"/>
      <c r="AC152" s="333"/>
      <c r="AD152" s="333"/>
      <c r="AE152" s="333"/>
      <c r="AF152" s="333"/>
    </row>
    <row r="153" spans="1:32" ht="24.75" customHeight="1">
      <c r="A153" s="338" t="s">
        <v>1156</v>
      </c>
      <c r="B153" s="292">
        <f>COUNT(B154:B169)</f>
        <v>16</v>
      </c>
      <c r="C153" s="293"/>
      <c r="D153" s="294"/>
      <c r="E153" s="292">
        <f>COUNT(E154:E168)</f>
        <v>13</v>
      </c>
      <c r="F153" s="295"/>
      <c r="G153" s="295"/>
      <c r="H153" s="295"/>
      <c r="I153" s="295"/>
      <c r="J153" s="296"/>
      <c r="K153" s="297"/>
      <c r="L153" s="298">
        <f>AVERAGE(L154:L168)</f>
        <v>0.31931089743589747</v>
      </c>
      <c r="M153" s="299"/>
      <c r="N153" s="275"/>
      <c r="O153" s="275"/>
      <c r="P153" s="275"/>
      <c r="Q153" s="275"/>
      <c r="R153" s="275"/>
      <c r="S153" s="275"/>
      <c r="T153" s="275"/>
      <c r="U153" s="275"/>
      <c r="V153" s="275"/>
      <c r="W153" s="275"/>
      <c r="X153" s="275"/>
      <c r="Y153" s="275"/>
      <c r="Z153" s="275"/>
      <c r="AA153" s="275"/>
      <c r="AB153" s="275"/>
      <c r="AC153" s="275"/>
      <c r="AD153" s="275"/>
      <c r="AE153" s="275"/>
      <c r="AF153" s="275"/>
    </row>
    <row r="154" spans="1:32" ht="24.75" customHeight="1">
      <c r="A154" s="319" t="s">
        <v>1157</v>
      </c>
      <c r="B154" s="310">
        <v>1</v>
      </c>
      <c r="C154" s="300" t="s">
        <v>1158</v>
      </c>
      <c r="D154" s="339" t="s">
        <v>1070</v>
      </c>
      <c r="E154" s="328"/>
      <c r="F154" s="329"/>
      <c r="G154" s="329">
        <v>0</v>
      </c>
      <c r="H154" s="329"/>
      <c r="I154" s="329"/>
      <c r="J154" s="336"/>
      <c r="K154" s="330"/>
      <c r="L154" s="331"/>
      <c r="M154" s="332" t="s">
        <v>1159</v>
      </c>
      <c r="N154" s="332"/>
      <c r="O154" s="332"/>
      <c r="P154" s="332"/>
      <c r="Q154" s="332"/>
      <c r="R154" s="332"/>
      <c r="S154" s="332"/>
      <c r="T154" s="332"/>
      <c r="U154" s="332"/>
      <c r="V154" s="332"/>
      <c r="W154" s="332"/>
      <c r="X154" s="332"/>
      <c r="Y154" s="332"/>
      <c r="Z154" s="332"/>
      <c r="AA154" s="332"/>
      <c r="AB154" s="332"/>
      <c r="AC154" s="332"/>
      <c r="AD154" s="332"/>
      <c r="AE154" s="332"/>
      <c r="AF154" s="332"/>
    </row>
    <row r="155" spans="1:32" ht="24.75" customHeight="1">
      <c r="A155" s="319" t="s">
        <v>1160</v>
      </c>
      <c r="B155" s="310">
        <v>2</v>
      </c>
      <c r="C155" s="300" t="s">
        <v>1158</v>
      </c>
      <c r="D155" s="339" t="s">
        <v>505</v>
      </c>
      <c r="E155" s="328">
        <v>1</v>
      </c>
      <c r="F155" s="332"/>
      <c r="G155" s="335">
        <v>0.3</v>
      </c>
      <c r="H155" s="329"/>
      <c r="I155" s="329"/>
      <c r="J155" s="336">
        <f>SUM(G155:I155)</f>
        <v>0.3</v>
      </c>
      <c r="K155" s="306">
        <f t="shared" ref="K155:K166" si="54">J155/E155</f>
        <v>0.3</v>
      </c>
      <c r="L155" s="307">
        <f t="shared" ref="L155:L166" si="55">IF(((J155/E155)*100)&gt;=100,100%,(J155/E155))</f>
        <v>0.3</v>
      </c>
      <c r="M155" s="332"/>
      <c r="N155" s="332"/>
      <c r="O155" s="332"/>
      <c r="P155" s="332"/>
      <c r="Q155" s="332"/>
      <c r="R155" s="332"/>
      <c r="S155" s="332"/>
      <c r="T155" s="332"/>
      <c r="U155" s="332"/>
      <c r="V155" s="332"/>
      <c r="W155" s="332"/>
      <c r="X155" s="332"/>
      <c r="Y155" s="332"/>
      <c r="Z155" s="332"/>
      <c r="AA155" s="332"/>
      <c r="AB155" s="332"/>
      <c r="AC155" s="332"/>
      <c r="AD155" s="332"/>
      <c r="AE155" s="332"/>
      <c r="AF155" s="332"/>
    </row>
    <row r="156" spans="1:32" ht="24.75" customHeight="1">
      <c r="A156" s="319" t="s">
        <v>1161</v>
      </c>
      <c r="B156" s="310">
        <v>3</v>
      </c>
      <c r="C156" s="300" t="s">
        <v>1158</v>
      </c>
      <c r="D156" s="339" t="s">
        <v>505</v>
      </c>
      <c r="E156" s="328">
        <v>6</v>
      </c>
      <c r="F156" s="329"/>
      <c r="G156" s="329">
        <v>0</v>
      </c>
      <c r="H156" s="329"/>
      <c r="I156" s="329"/>
      <c r="J156" s="336">
        <f t="shared" ref="J156:J166" si="56">SUM(F156:I156)</f>
        <v>0</v>
      </c>
      <c r="K156" s="330">
        <f t="shared" si="54"/>
        <v>0</v>
      </c>
      <c r="L156" s="307">
        <f t="shared" si="55"/>
        <v>0</v>
      </c>
      <c r="M156" s="332"/>
      <c r="N156" s="332"/>
      <c r="O156" s="332"/>
      <c r="P156" s="332"/>
      <c r="Q156" s="332"/>
      <c r="R156" s="332"/>
      <c r="S156" s="332"/>
      <c r="T156" s="332"/>
      <c r="U156" s="332"/>
      <c r="V156" s="332"/>
      <c r="W156" s="332"/>
      <c r="X156" s="332"/>
      <c r="Y156" s="332"/>
      <c r="Z156" s="332"/>
      <c r="AA156" s="332"/>
      <c r="AB156" s="332"/>
      <c r="AC156" s="332"/>
      <c r="AD156" s="332"/>
      <c r="AE156" s="332"/>
      <c r="AF156" s="332"/>
    </row>
    <row r="157" spans="1:32" ht="24.75" customHeight="1">
      <c r="A157" s="319" t="s">
        <v>1162</v>
      </c>
      <c r="B157" s="310">
        <v>4</v>
      </c>
      <c r="C157" s="300" t="s">
        <v>1158</v>
      </c>
      <c r="D157" s="339" t="s">
        <v>505</v>
      </c>
      <c r="E157" s="328">
        <v>1</v>
      </c>
      <c r="F157" s="329"/>
      <c r="G157" s="329">
        <v>0</v>
      </c>
      <c r="H157" s="329"/>
      <c r="I157" s="329"/>
      <c r="J157" s="336">
        <f t="shared" si="56"/>
        <v>0</v>
      </c>
      <c r="K157" s="330">
        <f t="shared" si="54"/>
        <v>0</v>
      </c>
      <c r="L157" s="307">
        <f t="shared" si="55"/>
        <v>0</v>
      </c>
      <c r="M157" s="332"/>
      <c r="N157" s="332"/>
      <c r="O157" s="332"/>
      <c r="P157" s="332"/>
      <c r="Q157" s="332"/>
      <c r="R157" s="332"/>
      <c r="S157" s="332"/>
      <c r="T157" s="332"/>
      <c r="U157" s="332"/>
      <c r="V157" s="332"/>
      <c r="W157" s="332"/>
      <c r="X157" s="332"/>
      <c r="Y157" s="332"/>
      <c r="Z157" s="332"/>
      <c r="AA157" s="332"/>
      <c r="AB157" s="332"/>
      <c r="AC157" s="332"/>
      <c r="AD157" s="332"/>
      <c r="AE157" s="332"/>
      <c r="AF157" s="332"/>
    </row>
    <row r="158" spans="1:32" ht="24.75" customHeight="1">
      <c r="A158" s="319" t="s">
        <v>1163</v>
      </c>
      <c r="B158" s="310">
        <v>5</v>
      </c>
      <c r="C158" s="300" t="s">
        <v>1158</v>
      </c>
      <c r="D158" s="339" t="s">
        <v>1046</v>
      </c>
      <c r="E158" s="328">
        <v>2</v>
      </c>
      <c r="F158" s="329"/>
      <c r="G158" s="329">
        <v>0.4</v>
      </c>
      <c r="H158" s="329"/>
      <c r="I158" s="329"/>
      <c r="J158" s="336">
        <f t="shared" si="56"/>
        <v>0.4</v>
      </c>
      <c r="K158" s="330">
        <f t="shared" si="54"/>
        <v>0.2</v>
      </c>
      <c r="L158" s="307">
        <f t="shared" si="55"/>
        <v>0.2</v>
      </c>
      <c r="M158" s="332"/>
      <c r="N158" s="332"/>
      <c r="O158" s="332"/>
      <c r="P158" s="332"/>
      <c r="Q158" s="332"/>
      <c r="R158" s="332"/>
      <c r="S158" s="332"/>
      <c r="T158" s="332"/>
      <c r="U158" s="332"/>
      <c r="V158" s="332"/>
      <c r="W158" s="332"/>
      <c r="X158" s="332"/>
      <c r="Y158" s="332"/>
      <c r="Z158" s="332"/>
      <c r="AA158" s="332"/>
      <c r="AB158" s="332"/>
      <c r="AC158" s="332"/>
      <c r="AD158" s="332"/>
      <c r="AE158" s="332"/>
      <c r="AF158" s="332"/>
    </row>
    <row r="159" spans="1:32" ht="24.75" customHeight="1">
      <c r="A159" s="319" t="s">
        <v>1164</v>
      </c>
      <c r="B159" s="310">
        <v>6</v>
      </c>
      <c r="C159" s="300" t="s">
        <v>1158</v>
      </c>
      <c r="D159" s="339" t="s">
        <v>1046</v>
      </c>
      <c r="E159" s="328">
        <v>32</v>
      </c>
      <c r="F159" s="329"/>
      <c r="G159" s="329">
        <v>6.3</v>
      </c>
      <c r="H159" s="329"/>
      <c r="I159" s="329"/>
      <c r="J159" s="336">
        <f t="shared" si="56"/>
        <v>6.3</v>
      </c>
      <c r="K159" s="330">
        <f t="shared" si="54"/>
        <v>0.19687499999999999</v>
      </c>
      <c r="L159" s="307">
        <f t="shared" si="55"/>
        <v>0.19687499999999999</v>
      </c>
      <c r="M159" s="332"/>
      <c r="N159" s="332"/>
      <c r="O159" s="332"/>
      <c r="P159" s="332"/>
      <c r="Q159" s="332"/>
      <c r="R159" s="332"/>
      <c r="S159" s="332"/>
      <c r="T159" s="332"/>
      <c r="U159" s="332"/>
      <c r="V159" s="332"/>
      <c r="W159" s="332"/>
      <c r="X159" s="332"/>
      <c r="Y159" s="332"/>
      <c r="Z159" s="332"/>
      <c r="AA159" s="332"/>
      <c r="AB159" s="332"/>
      <c r="AC159" s="332"/>
      <c r="AD159" s="332"/>
      <c r="AE159" s="332"/>
      <c r="AF159" s="332"/>
    </row>
    <row r="160" spans="1:32" ht="24.75" customHeight="1">
      <c r="A160" s="319" t="s">
        <v>1165</v>
      </c>
      <c r="B160" s="310">
        <v>7</v>
      </c>
      <c r="C160" s="300" t="s">
        <v>1158</v>
      </c>
      <c r="D160" s="339" t="s">
        <v>1046</v>
      </c>
      <c r="E160" s="328">
        <v>2</v>
      </c>
      <c r="F160" s="329"/>
      <c r="G160" s="329">
        <v>0.4</v>
      </c>
      <c r="H160" s="329"/>
      <c r="I160" s="329"/>
      <c r="J160" s="336">
        <f t="shared" si="56"/>
        <v>0.4</v>
      </c>
      <c r="K160" s="330">
        <f t="shared" si="54"/>
        <v>0.2</v>
      </c>
      <c r="L160" s="307">
        <f t="shared" si="55"/>
        <v>0.2</v>
      </c>
      <c r="M160" s="332"/>
      <c r="N160" s="332"/>
      <c r="O160" s="332"/>
      <c r="P160" s="332"/>
      <c r="Q160" s="332"/>
      <c r="R160" s="332"/>
      <c r="S160" s="332"/>
      <c r="T160" s="332"/>
      <c r="U160" s="332"/>
      <c r="V160" s="332"/>
      <c r="W160" s="332"/>
      <c r="X160" s="332"/>
      <c r="Y160" s="332"/>
      <c r="Z160" s="332"/>
      <c r="AA160" s="332"/>
      <c r="AB160" s="332"/>
      <c r="AC160" s="332"/>
      <c r="AD160" s="332"/>
      <c r="AE160" s="332"/>
      <c r="AF160" s="332"/>
    </row>
    <row r="161" spans="1:32" ht="24.75" customHeight="1">
      <c r="A161" s="319" t="s">
        <v>1166</v>
      </c>
      <c r="B161" s="310">
        <v>8</v>
      </c>
      <c r="C161" s="300" t="s">
        <v>1158</v>
      </c>
      <c r="D161" s="339" t="s">
        <v>1046</v>
      </c>
      <c r="E161" s="328">
        <v>24</v>
      </c>
      <c r="F161" s="329"/>
      <c r="G161" s="329">
        <v>4.9000000000000004</v>
      </c>
      <c r="H161" s="329"/>
      <c r="I161" s="329"/>
      <c r="J161" s="336">
        <f t="shared" si="56"/>
        <v>4.9000000000000004</v>
      </c>
      <c r="K161" s="330">
        <f t="shared" si="54"/>
        <v>0.20416666666666669</v>
      </c>
      <c r="L161" s="307">
        <f t="shared" si="55"/>
        <v>0.20416666666666669</v>
      </c>
      <c r="M161" s="332"/>
      <c r="N161" s="332"/>
      <c r="O161" s="332"/>
      <c r="P161" s="332"/>
      <c r="Q161" s="332"/>
      <c r="R161" s="332"/>
      <c r="S161" s="332"/>
      <c r="T161" s="332"/>
      <c r="U161" s="332"/>
      <c r="V161" s="332"/>
      <c r="W161" s="332"/>
      <c r="X161" s="332"/>
      <c r="Y161" s="332"/>
      <c r="Z161" s="332"/>
      <c r="AA161" s="332"/>
      <c r="AB161" s="332"/>
      <c r="AC161" s="332"/>
      <c r="AD161" s="332"/>
      <c r="AE161" s="332"/>
      <c r="AF161" s="332"/>
    </row>
    <row r="162" spans="1:32" ht="24.75" customHeight="1">
      <c r="A162" s="319" t="s">
        <v>1167</v>
      </c>
      <c r="B162" s="310">
        <v>9</v>
      </c>
      <c r="C162" s="300" t="s">
        <v>1158</v>
      </c>
      <c r="D162" s="339" t="s">
        <v>504</v>
      </c>
      <c r="E162" s="328">
        <v>2</v>
      </c>
      <c r="F162" s="329"/>
      <c r="G162" s="329">
        <v>1</v>
      </c>
      <c r="H162" s="329"/>
      <c r="I162" s="329"/>
      <c r="J162" s="336">
        <f t="shared" si="56"/>
        <v>1</v>
      </c>
      <c r="K162" s="330">
        <f t="shared" si="54"/>
        <v>0.5</v>
      </c>
      <c r="L162" s="307">
        <f t="shared" si="55"/>
        <v>0.5</v>
      </c>
      <c r="M162" s="332"/>
      <c r="N162" s="332"/>
      <c r="O162" s="332"/>
      <c r="P162" s="332"/>
      <c r="Q162" s="332"/>
      <c r="R162" s="332"/>
      <c r="S162" s="332"/>
      <c r="T162" s="332"/>
      <c r="U162" s="332"/>
      <c r="V162" s="332"/>
      <c r="W162" s="332"/>
      <c r="X162" s="332"/>
      <c r="Y162" s="332"/>
      <c r="Z162" s="332"/>
      <c r="AA162" s="332"/>
      <c r="AB162" s="332"/>
      <c r="AC162" s="332"/>
      <c r="AD162" s="332"/>
      <c r="AE162" s="332"/>
      <c r="AF162" s="332"/>
    </row>
    <row r="163" spans="1:32" ht="24.75" customHeight="1">
      <c r="A163" s="319" t="s">
        <v>1168</v>
      </c>
      <c r="B163" s="310">
        <v>10</v>
      </c>
      <c r="C163" s="300" t="s">
        <v>1158</v>
      </c>
      <c r="D163" s="339" t="s">
        <v>504</v>
      </c>
      <c r="E163" s="328">
        <v>10</v>
      </c>
      <c r="F163" s="329"/>
      <c r="G163" s="329">
        <v>3</v>
      </c>
      <c r="H163" s="329"/>
      <c r="I163" s="329"/>
      <c r="J163" s="336">
        <f t="shared" si="56"/>
        <v>3</v>
      </c>
      <c r="K163" s="330">
        <f t="shared" si="54"/>
        <v>0.3</v>
      </c>
      <c r="L163" s="307">
        <f t="shared" si="55"/>
        <v>0.3</v>
      </c>
      <c r="M163" s="332"/>
      <c r="N163" s="332"/>
      <c r="O163" s="332"/>
      <c r="P163" s="332"/>
      <c r="Q163" s="332"/>
      <c r="R163" s="332"/>
      <c r="S163" s="332"/>
      <c r="T163" s="332"/>
      <c r="U163" s="332"/>
      <c r="V163" s="332"/>
      <c r="W163" s="332"/>
      <c r="X163" s="332"/>
      <c r="Y163" s="332"/>
      <c r="Z163" s="332"/>
      <c r="AA163" s="332"/>
      <c r="AB163" s="332"/>
      <c r="AC163" s="332"/>
      <c r="AD163" s="332"/>
      <c r="AE163" s="332"/>
      <c r="AF163" s="332"/>
    </row>
    <row r="164" spans="1:32" ht="24.75" customHeight="1">
      <c r="A164" s="319" t="s">
        <v>1169</v>
      </c>
      <c r="B164" s="310">
        <v>11</v>
      </c>
      <c r="C164" s="300" t="s">
        <v>1158</v>
      </c>
      <c r="D164" s="339" t="s">
        <v>504</v>
      </c>
      <c r="E164" s="340">
        <v>1</v>
      </c>
      <c r="F164" s="329"/>
      <c r="G164" s="329">
        <v>0</v>
      </c>
      <c r="H164" s="329"/>
      <c r="I164" s="329"/>
      <c r="J164" s="336">
        <f t="shared" si="56"/>
        <v>0</v>
      </c>
      <c r="K164" s="330">
        <f t="shared" si="54"/>
        <v>0</v>
      </c>
      <c r="L164" s="307">
        <f t="shared" si="55"/>
        <v>0</v>
      </c>
      <c r="M164" s="332"/>
      <c r="N164" s="332"/>
      <c r="O164" s="332"/>
      <c r="P164" s="332"/>
      <c r="Q164" s="332"/>
      <c r="R164" s="332"/>
      <c r="S164" s="332"/>
      <c r="T164" s="332"/>
      <c r="U164" s="332"/>
      <c r="V164" s="332"/>
      <c r="W164" s="332"/>
      <c r="X164" s="332"/>
      <c r="Y164" s="332"/>
      <c r="Z164" s="332"/>
      <c r="AA164" s="332"/>
      <c r="AB164" s="332"/>
      <c r="AC164" s="332"/>
      <c r="AD164" s="332"/>
      <c r="AE164" s="332"/>
      <c r="AF164" s="332"/>
    </row>
    <row r="165" spans="1:32" ht="24.75" customHeight="1">
      <c r="A165" s="319" t="s">
        <v>1170</v>
      </c>
      <c r="B165" s="310">
        <v>12</v>
      </c>
      <c r="C165" s="300" t="s">
        <v>1158</v>
      </c>
      <c r="D165" s="339" t="s">
        <v>501</v>
      </c>
      <c r="E165" s="328">
        <v>1</v>
      </c>
      <c r="F165" s="329"/>
      <c r="G165" s="329">
        <v>1</v>
      </c>
      <c r="H165" s="329"/>
      <c r="I165" s="329"/>
      <c r="J165" s="336">
        <f t="shared" si="56"/>
        <v>1</v>
      </c>
      <c r="K165" s="330">
        <f t="shared" si="54"/>
        <v>1</v>
      </c>
      <c r="L165" s="307">
        <f t="shared" si="55"/>
        <v>1</v>
      </c>
      <c r="M165" s="332"/>
      <c r="N165" s="332"/>
      <c r="O165" s="332"/>
      <c r="P165" s="332"/>
      <c r="Q165" s="332"/>
      <c r="R165" s="332"/>
      <c r="S165" s="332"/>
      <c r="T165" s="332"/>
      <c r="U165" s="332"/>
      <c r="V165" s="332"/>
      <c r="W165" s="332"/>
      <c r="X165" s="332"/>
      <c r="Y165" s="332"/>
      <c r="Z165" s="332"/>
      <c r="AA165" s="332"/>
      <c r="AB165" s="332"/>
      <c r="AC165" s="332"/>
      <c r="AD165" s="332"/>
      <c r="AE165" s="332"/>
      <c r="AF165" s="332"/>
    </row>
    <row r="166" spans="1:32" ht="24.75" customHeight="1">
      <c r="A166" s="319" t="s">
        <v>1171</v>
      </c>
      <c r="B166" s="310">
        <v>13</v>
      </c>
      <c r="C166" s="300" t="s">
        <v>1158</v>
      </c>
      <c r="D166" s="339" t="s">
        <v>501</v>
      </c>
      <c r="E166" s="340">
        <v>1</v>
      </c>
      <c r="F166" s="329"/>
      <c r="G166" s="341">
        <v>1</v>
      </c>
      <c r="H166" s="329"/>
      <c r="I166" s="329"/>
      <c r="J166" s="336">
        <f t="shared" si="56"/>
        <v>1</v>
      </c>
      <c r="K166" s="330">
        <f t="shared" si="54"/>
        <v>1</v>
      </c>
      <c r="L166" s="307">
        <f t="shared" si="55"/>
        <v>1</v>
      </c>
      <c r="M166" s="332"/>
      <c r="N166" s="332"/>
      <c r="O166" s="332"/>
      <c r="P166" s="332"/>
      <c r="Q166" s="332"/>
      <c r="R166" s="332"/>
      <c r="S166" s="332"/>
      <c r="T166" s="332"/>
      <c r="U166" s="332"/>
      <c r="V166" s="332"/>
      <c r="W166" s="332"/>
      <c r="X166" s="332"/>
      <c r="Y166" s="332"/>
      <c r="Z166" s="332"/>
      <c r="AA166" s="332"/>
      <c r="AB166" s="332"/>
      <c r="AC166" s="332"/>
      <c r="AD166" s="332"/>
      <c r="AE166" s="332"/>
      <c r="AF166" s="332"/>
    </row>
    <row r="167" spans="1:32" ht="24.75" customHeight="1">
      <c r="A167" s="319" t="s">
        <v>1172</v>
      </c>
      <c r="B167" s="310">
        <v>14</v>
      </c>
      <c r="C167" s="300" t="s">
        <v>1158</v>
      </c>
      <c r="D167" s="339" t="s">
        <v>501</v>
      </c>
      <c r="E167" s="328"/>
      <c r="F167" s="329"/>
      <c r="G167" s="329"/>
      <c r="H167" s="329"/>
      <c r="I167" s="329"/>
      <c r="J167" s="336"/>
      <c r="K167" s="330"/>
      <c r="L167" s="307"/>
      <c r="M167" s="332" t="s">
        <v>1173</v>
      </c>
      <c r="N167" s="332"/>
      <c r="O167" s="332"/>
      <c r="P167" s="332"/>
      <c r="Q167" s="332"/>
      <c r="R167" s="332"/>
      <c r="S167" s="332"/>
      <c r="T167" s="332"/>
      <c r="U167" s="332"/>
      <c r="V167" s="332"/>
      <c r="W167" s="332"/>
      <c r="X167" s="332"/>
      <c r="Y167" s="332"/>
      <c r="Z167" s="332"/>
      <c r="AA167" s="332"/>
      <c r="AB167" s="332"/>
      <c r="AC167" s="332"/>
      <c r="AD167" s="332"/>
      <c r="AE167" s="332"/>
      <c r="AF167" s="332"/>
    </row>
    <row r="168" spans="1:32" ht="24.75" customHeight="1">
      <c r="A168" s="319" t="s">
        <v>1174</v>
      </c>
      <c r="B168" s="310">
        <v>15</v>
      </c>
      <c r="C168" s="300" t="s">
        <v>1158</v>
      </c>
      <c r="D168" s="339" t="s">
        <v>500</v>
      </c>
      <c r="E168" s="340">
        <v>1</v>
      </c>
      <c r="F168" s="329"/>
      <c r="G168" s="341">
        <v>0.25</v>
      </c>
      <c r="H168" s="329"/>
      <c r="I168" s="329"/>
      <c r="J168" s="336">
        <f>SUM(F168:I168)</f>
        <v>0.25</v>
      </c>
      <c r="K168" s="330">
        <f>J168/E168</f>
        <v>0.25</v>
      </c>
      <c r="L168" s="307">
        <f>IF(((J168/E168)*100)&gt;=100,100%,(J168/E168))</f>
        <v>0.25</v>
      </c>
      <c r="M168" s="332"/>
      <c r="N168" s="332"/>
      <c r="O168" s="332"/>
      <c r="P168" s="332"/>
      <c r="Q168" s="332"/>
      <c r="R168" s="332"/>
      <c r="S168" s="332"/>
      <c r="T168" s="332"/>
      <c r="U168" s="332"/>
      <c r="V168" s="332"/>
      <c r="W168" s="332"/>
      <c r="X168" s="332"/>
      <c r="Y168" s="332"/>
      <c r="Z168" s="332"/>
      <c r="AA168" s="332"/>
      <c r="AB168" s="332"/>
      <c r="AC168" s="332"/>
      <c r="AD168" s="332"/>
      <c r="AE168" s="332"/>
      <c r="AF168" s="332"/>
    </row>
    <row r="169" spans="1:32" ht="24.75" customHeight="1">
      <c r="A169" s="338" t="s">
        <v>1175</v>
      </c>
      <c r="B169" s="292">
        <f>COUNT(B170:B189)</f>
        <v>20</v>
      </c>
      <c r="C169" s="293"/>
      <c r="D169" s="294"/>
      <c r="E169" s="292">
        <f>COUNT(E170:E189)</f>
        <v>15</v>
      </c>
      <c r="F169" s="295"/>
      <c r="G169" s="295"/>
      <c r="H169" s="295"/>
      <c r="I169" s="295"/>
      <c r="J169" s="296"/>
      <c r="K169" s="297"/>
      <c r="L169" s="298">
        <f>AVERAGE(L170:L189)</f>
        <v>0.14285714285714285</v>
      </c>
      <c r="M169" s="342"/>
      <c r="N169" s="343"/>
      <c r="O169" s="343"/>
      <c r="P169" s="343"/>
      <c r="Q169" s="343"/>
      <c r="R169" s="343"/>
      <c r="S169" s="343"/>
      <c r="T169" s="343"/>
      <c r="U169" s="343"/>
      <c r="V169" s="343"/>
      <c r="W169" s="343"/>
      <c r="X169" s="343"/>
      <c r="Y169" s="343"/>
      <c r="Z169" s="343"/>
      <c r="AA169" s="343"/>
      <c r="AB169" s="343"/>
      <c r="AC169" s="343"/>
      <c r="AD169" s="343"/>
      <c r="AE169" s="343"/>
      <c r="AF169" s="343"/>
    </row>
    <row r="170" spans="1:32" ht="24.75" customHeight="1">
      <c r="A170" s="319" t="s">
        <v>1176</v>
      </c>
      <c r="B170" s="310">
        <v>1</v>
      </c>
      <c r="C170" s="311" t="s">
        <v>1158</v>
      </c>
      <c r="D170" s="318" t="s">
        <v>500</v>
      </c>
      <c r="E170" s="304">
        <v>1</v>
      </c>
      <c r="F170" s="301"/>
      <c r="G170" s="301"/>
      <c r="H170" s="301"/>
      <c r="I170" s="301" t="s">
        <v>571</v>
      </c>
      <c r="J170" s="326"/>
      <c r="K170" s="306">
        <f t="shared" ref="K170:K174" si="57">J170/E170</f>
        <v>0</v>
      </c>
      <c r="L170" s="307">
        <f t="shared" ref="L170:L174" si="58">IF(((J170/E170)*100)&gt;=100,100%,(J170/E170))</f>
        <v>0</v>
      </c>
      <c r="M170" s="275"/>
      <c r="N170" s="330"/>
      <c r="O170" s="344"/>
      <c r="P170" s="344"/>
      <c r="Q170" s="344"/>
      <c r="R170" s="344"/>
      <c r="S170" s="344"/>
      <c r="T170" s="344"/>
      <c r="U170" s="344"/>
      <c r="V170" s="344"/>
      <c r="W170" s="344"/>
      <c r="X170" s="344"/>
      <c r="Y170" s="344"/>
      <c r="Z170" s="344"/>
      <c r="AA170" s="344"/>
      <c r="AB170" s="344"/>
      <c r="AC170" s="344"/>
      <c r="AD170" s="344"/>
      <c r="AE170" s="344"/>
      <c r="AF170" s="344"/>
    </row>
    <row r="171" spans="1:32" ht="24.75" customHeight="1">
      <c r="A171" s="319" t="s">
        <v>1177</v>
      </c>
      <c r="B171" s="310">
        <v>2</v>
      </c>
      <c r="C171" s="311" t="s">
        <v>1158</v>
      </c>
      <c r="D171" s="318" t="s">
        <v>500</v>
      </c>
      <c r="E171" s="304">
        <v>1</v>
      </c>
      <c r="F171" s="301"/>
      <c r="G171" s="301"/>
      <c r="H171" s="301"/>
      <c r="I171" s="301">
        <v>0</v>
      </c>
      <c r="J171" s="336">
        <f t="shared" ref="J171:J174" si="59">SUM(F171:I171)</f>
        <v>0</v>
      </c>
      <c r="K171" s="306">
        <f t="shared" si="57"/>
        <v>0</v>
      </c>
      <c r="L171" s="307">
        <f t="shared" si="58"/>
        <v>0</v>
      </c>
      <c r="M171" s="275"/>
      <c r="N171" s="306"/>
      <c r="O171" s="344"/>
      <c r="P171" s="344"/>
      <c r="Q171" s="344"/>
      <c r="R171" s="344"/>
      <c r="S171" s="344"/>
      <c r="T171" s="344"/>
      <c r="U171" s="344"/>
      <c r="V171" s="344"/>
      <c r="W171" s="344"/>
      <c r="X171" s="344"/>
      <c r="Y171" s="344"/>
      <c r="Z171" s="344"/>
      <c r="AA171" s="344"/>
      <c r="AB171" s="344"/>
      <c r="AC171" s="344"/>
      <c r="AD171" s="344"/>
      <c r="AE171" s="344"/>
      <c r="AF171" s="344"/>
    </row>
    <row r="172" spans="1:32" ht="24.75" customHeight="1">
      <c r="A172" s="319" t="s">
        <v>1178</v>
      </c>
      <c r="B172" s="310">
        <v>3</v>
      </c>
      <c r="C172" s="311" t="s">
        <v>1158</v>
      </c>
      <c r="D172" s="345" t="s">
        <v>1179</v>
      </c>
      <c r="E172" s="304">
        <v>2</v>
      </c>
      <c r="F172" s="301"/>
      <c r="G172" s="301"/>
      <c r="H172" s="301"/>
      <c r="I172" s="301">
        <v>0</v>
      </c>
      <c r="J172" s="336">
        <f t="shared" si="59"/>
        <v>0</v>
      </c>
      <c r="K172" s="306">
        <f t="shared" si="57"/>
        <v>0</v>
      </c>
      <c r="L172" s="307">
        <f t="shared" si="58"/>
        <v>0</v>
      </c>
      <c r="M172" s="275"/>
      <c r="N172" s="330"/>
      <c r="O172" s="344"/>
      <c r="P172" s="344"/>
      <c r="Q172" s="344"/>
      <c r="R172" s="344"/>
      <c r="S172" s="344"/>
      <c r="T172" s="344"/>
      <c r="U172" s="344"/>
      <c r="V172" s="344"/>
      <c r="W172" s="344"/>
      <c r="X172" s="344"/>
      <c r="Y172" s="344"/>
      <c r="Z172" s="344"/>
      <c r="AA172" s="344"/>
      <c r="AB172" s="344"/>
      <c r="AC172" s="344"/>
      <c r="AD172" s="344"/>
      <c r="AE172" s="344"/>
      <c r="AF172" s="344"/>
    </row>
    <row r="173" spans="1:32" ht="24.75" customHeight="1">
      <c r="A173" s="319" t="s">
        <v>1180</v>
      </c>
      <c r="B173" s="310">
        <v>4</v>
      </c>
      <c r="C173" s="311" t="s">
        <v>1158</v>
      </c>
      <c r="D173" s="345" t="s">
        <v>1179</v>
      </c>
      <c r="E173" s="304">
        <v>1</v>
      </c>
      <c r="F173" s="301"/>
      <c r="G173" s="301"/>
      <c r="H173" s="301"/>
      <c r="I173" s="301">
        <v>0</v>
      </c>
      <c r="J173" s="336">
        <f t="shared" si="59"/>
        <v>0</v>
      </c>
      <c r="K173" s="306">
        <f t="shared" si="57"/>
        <v>0</v>
      </c>
      <c r="L173" s="307">
        <f t="shared" si="58"/>
        <v>0</v>
      </c>
      <c r="M173" s="275"/>
      <c r="N173" s="330"/>
      <c r="O173" s="344"/>
      <c r="P173" s="344"/>
      <c r="Q173" s="344"/>
      <c r="R173" s="344"/>
      <c r="S173" s="344"/>
      <c r="T173" s="344"/>
      <c r="U173" s="344"/>
      <c r="V173" s="344"/>
      <c r="W173" s="344"/>
      <c r="X173" s="344"/>
      <c r="Y173" s="344"/>
      <c r="Z173" s="344"/>
      <c r="AA173" s="344"/>
      <c r="AB173" s="344"/>
      <c r="AC173" s="344"/>
      <c r="AD173" s="344"/>
      <c r="AE173" s="344"/>
      <c r="AF173" s="344"/>
    </row>
    <row r="174" spans="1:32" ht="24.75" customHeight="1">
      <c r="A174" s="319" t="s">
        <v>1181</v>
      </c>
      <c r="B174" s="310">
        <v>5</v>
      </c>
      <c r="C174" s="311" t="s">
        <v>1158</v>
      </c>
      <c r="D174" s="345" t="s">
        <v>503</v>
      </c>
      <c r="E174" s="304">
        <v>1</v>
      </c>
      <c r="F174" s="301"/>
      <c r="G174" s="301"/>
      <c r="H174" s="301"/>
      <c r="I174" s="301">
        <v>1</v>
      </c>
      <c r="J174" s="336">
        <f t="shared" si="59"/>
        <v>1</v>
      </c>
      <c r="K174" s="306">
        <f t="shared" si="57"/>
        <v>1</v>
      </c>
      <c r="L174" s="307">
        <f t="shared" si="58"/>
        <v>1</v>
      </c>
      <c r="M174" s="275"/>
      <c r="N174" s="330"/>
      <c r="O174" s="344"/>
      <c r="P174" s="344"/>
      <c r="Q174" s="344"/>
      <c r="R174" s="344"/>
      <c r="S174" s="344"/>
      <c r="T174" s="344"/>
      <c r="U174" s="344"/>
      <c r="V174" s="344"/>
      <c r="W174" s="344"/>
      <c r="X174" s="344"/>
      <c r="Y174" s="344"/>
      <c r="Z174" s="344"/>
      <c r="AA174" s="344"/>
      <c r="AB174" s="344"/>
      <c r="AC174" s="344"/>
      <c r="AD174" s="344"/>
      <c r="AE174" s="344"/>
      <c r="AF174" s="344"/>
    </row>
    <row r="175" spans="1:32" ht="24.75" customHeight="1">
      <c r="A175" s="319" t="s">
        <v>1182</v>
      </c>
      <c r="B175" s="310">
        <v>6</v>
      </c>
      <c r="C175" s="311" t="s">
        <v>1158</v>
      </c>
      <c r="D175" s="346" t="s">
        <v>500</v>
      </c>
      <c r="E175" s="304">
        <v>0</v>
      </c>
      <c r="F175" s="301"/>
      <c r="G175" s="301"/>
      <c r="H175" s="301"/>
      <c r="I175" s="301"/>
      <c r="J175" s="326"/>
      <c r="K175" s="306"/>
      <c r="L175" s="307"/>
      <c r="M175" s="275"/>
      <c r="N175" s="330"/>
      <c r="O175" s="344"/>
      <c r="P175" s="344"/>
      <c r="Q175" s="344"/>
      <c r="R175" s="344"/>
      <c r="S175" s="344"/>
      <c r="T175" s="344"/>
      <c r="U175" s="344"/>
      <c r="V175" s="344"/>
      <c r="W175" s="344"/>
      <c r="X175" s="344"/>
      <c r="Y175" s="344"/>
      <c r="Z175" s="344"/>
      <c r="AA175" s="344"/>
      <c r="AB175" s="344"/>
      <c r="AC175" s="344"/>
      <c r="AD175" s="344"/>
      <c r="AE175" s="344"/>
      <c r="AF175" s="344"/>
    </row>
    <row r="176" spans="1:32" ht="24.75" customHeight="1">
      <c r="A176" s="319" t="s">
        <v>1183</v>
      </c>
      <c r="B176" s="310">
        <v>7</v>
      </c>
      <c r="C176" s="311" t="s">
        <v>1158</v>
      </c>
      <c r="D176" s="345" t="s">
        <v>503</v>
      </c>
      <c r="E176" s="304">
        <v>1</v>
      </c>
      <c r="F176" s="301"/>
      <c r="G176" s="301"/>
      <c r="H176" s="301"/>
      <c r="I176" s="301"/>
      <c r="J176" s="336">
        <f t="shared" ref="J176:J179" si="60">SUM(F176:I176)</f>
        <v>0</v>
      </c>
      <c r="K176" s="306">
        <f t="shared" ref="K176:K179" si="61">J176/E176</f>
        <v>0</v>
      </c>
      <c r="L176" s="307">
        <f t="shared" ref="L176:L179" si="62">IF(((J176/E176)*100)&gt;=100,100%,(J176/E176))</f>
        <v>0</v>
      </c>
      <c r="M176" s="275"/>
      <c r="N176" s="330"/>
      <c r="O176" s="344"/>
      <c r="P176" s="344"/>
      <c r="Q176" s="344"/>
      <c r="R176" s="344"/>
      <c r="S176" s="344"/>
      <c r="T176" s="344"/>
      <c r="U176" s="344"/>
      <c r="V176" s="344"/>
      <c r="W176" s="344"/>
      <c r="X176" s="344"/>
      <c r="Y176" s="344"/>
      <c r="Z176" s="344"/>
      <c r="AA176" s="344"/>
      <c r="AB176" s="344"/>
      <c r="AC176" s="344"/>
      <c r="AD176" s="344"/>
      <c r="AE176" s="344"/>
      <c r="AF176" s="344"/>
    </row>
    <row r="177" spans="1:32" ht="24.75" customHeight="1">
      <c r="A177" s="319" t="s">
        <v>1184</v>
      </c>
      <c r="B177" s="310">
        <v>8</v>
      </c>
      <c r="C177" s="311" t="s">
        <v>1158</v>
      </c>
      <c r="D177" s="345" t="s">
        <v>505</v>
      </c>
      <c r="E177" s="304">
        <v>2</v>
      </c>
      <c r="F177" s="301"/>
      <c r="G177" s="301"/>
      <c r="H177" s="301"/>
      <c r="I177" s="301"/>
      <c r="J177" s="336">
        <f t="shared" si="60"/>
        <v>0</v>
      </c>
      <c r="K177" s="306">
        <f t="shared" si="61"/>
        <v>0</v>
      </c>
      <c r="L177" s="307">
        <f t="shared" si="62"/>
        <v>0</v>
      </c>
      <c r="M177" s="275"/>
      <c r="N177" s="330"/>
      <c r="O177" s="344"/>
      <c r="P177" s="344"/>
      <c r="Q177" s="344"/>
      <c r="R177" s="344"/>
      <c r="S177" s="344"/>
      <c r="T177" s="344"/>
      <c r="U177" s="344"/>
      <c r="V177" s="344"/>
      <c r="W177" s="344"/>
      <c r="X177" s="344"/>
      <c r="Y177" s="344"/>
      <c r="Z177" s="344"/>
      <c r="AA177" s="344"/>
      <c r="AB177" s="344"/>
      <c r="AC177" s="344"/>
      <c r="AD177" s="344"/>
      <c r="AE177" s="344"/>
      <c r="AF177" s="344"/>
    </row>
    <row r="178" spans="1:32" ht="24.75" customHeight="1">
      <c r="A178" s="319" t="s">
        <v>1185</v>
      </c>
      <c r="B178" s="310">
        <v>9</v>
      </c>
      <c r="C178" s="311" t="s">
        <v>1158</v>
      </c>
      <c r="D178" s="345" t="s">
        <v>505</v>
      </c>
      <c r="E178" s="304">
        <v>2</v>
      </c>
      <c r="F178" s="301"/>
      <c r="G178" s="301"/>
      <c r="H178" s="301"/>
      <c r="I178" s="301"/>
      <c r="J178" s="336">
        <f t="shared" si="60"/>
        <v>0</v>
      </c>
      <c r="K178" s="306">
        <f t="shared" si="61"/>
        <v>0</v>
      </c>
      <c r="L178" s="307">
        <f t="shared" si="62"/>
        <v>0</v>
      </c>
      <c r="M178" s="275"/>
      <c r="N178" s="330"/>
      <c r="O178" s="344"/>
      <c r="P178" s="344"/>
      <c r="Q178" s="344"/>
      <c r="R178" s="344"/>
      <c r="S178" s="344"/>
      <c r="T178" s="344"/>
      <c r="U178" s="344"/>
      <c r="V178" s="344"/>
      <c r="W178" s="344"/>
      <c r="X178" s="344"/>
      <c r="Y178" s="344"/>
      <c r="Z178" s="344"/>
      <c r="AA178" s="344"/>
      <c r="AB178" s="344"/>
      <c r="AC178" s="344"/>
      <c r="AD178" s="344"/>
      <c r="AE178" s="344"/>
      <c r="AF178" s="344"/>
    </row>
    <row r="179" spans="1:32" ht="24.75" customHeight="1">
      <c r="A179" s="319" t="s">
        <v>1186</v>
      </c>
      <c r="B179" s="310">
        <v>10</v>
      </c>
      <c r="C179" s="311" t="s">
        <v>1158</v>
      </c>
      <c r="D179" s="345" t="s">
        <v>502</v>
      </c>
      <c r="E179" s="304">
        <v>2</v>
      </c>
      <c r="F179" s="301"/>
      <c r="G179" s="301"/>
      <c r="H179" s="301"/>
      <c r="I179" s="301">
        <v>2</v>
      </c>
      <c r="J179" s="336">
        <f t="shared" si="60"/>
        <v>2</v>
      </c>
      <c r="K179" s="306">
        <f t="shared" si="61"/>
        <v>1</v>
      </c>
      <c r="L179" s="307">
        <f t="shared" si="62"/>
        <v>1</v>
      </c>
      <c r="M179" s="275"/>
      <c r="N179" s="330"/>
      <c r="O179" s="344"/>
      <c r="P179" s="344"/>
      <c r="Q179" s="344"/>
      <c r="R179" s="344"/>
      <c r="S179" s="344"/>
      <c r="T179" s="344"/>
      <c r="U179" s="344"/>
      <c r="V179" s="344"/>
      <c r="W179" s="344"/>
      <c r="X179" s="344"/>
      <c r="Y179" s="344"/>
      <c r="Z179" s="344"/>
      <c r="AA179" s="344"/>
      <c r="AB179" s="344"/>
      <c r="AC179" s="344"/>
      <c r="AD179" s="344"/>
      <c r="AE179" s="344"/>
      <c r="AF179" s="344"/>
    </row>
    <row r="180" spans="1:32" ht="24.75" customHeight="1">
      <c r="A180" s="319" t="s">
        <v>1187</v>
      </c>
      <c r="B180" s="310">
        <v>11</v>
      </c>
      <c r="C180" s="311" t="s">
        <v>1158</v>
      </c>
      <c r="D180" s="345" t="s">
        <v>502</v>
      </c>
      <c r="E180" s="304"/>
      <c r="F180" s="301"/>
      <c r="G180" s="301"/>
      <c r="H180" s="301"/>
      <c r="I180" s="301"/>
      <c r="J180" s="326"/>
      <c r="K180" s="306"/>
      <c r="L180" s="307"/>
      <c r="M180" s="275" t="s">
        <v>1188</v>
      </c>
      <c r="N180" s="330"/>
      <c r="O180" s="344"/>
      <c r="P180" s="344"/>
      <c r="Q180" s="344"/>
      <c r="R180" s="344"/>
      <c r="S180" s="344"/>
      <c r="T180" s="344"/>
      <c r="U180" s="344"/>
      <c r="V180" s="344"/>
      <c r="W180" s="344"/>
      <c r="X180" s="344"/>
      <c r="Y180" s="344"/>
      <c r="Z180" s="344"/>
      <c r="AA180" s="344"/>
      <c r="AB180" s="344"/>
      <c r="AC180" s="344"/>
      <c r="AD180" s="344"/>
      <c r="AE180" s="344"/>
      <c r="AF180" s="344"/>
    </row>
    <row r="181" spans="1:32" ht="24.75" customHeight="1">
      <c r="A181" s="319" t="s">
        <v>1189</v>
      </c>
      <c r="B181" s="310">
        <v>12</v>
      </c>
      <c r="C181" s="311" t="s">
        <v>1158</v>
      </c>
      <c r="D181" s="345" t="s">
        <v>504</v>
      </c>
      <c r="E181" s="304"/>
      <c r="F181" s="301"/>
      <c r="G181" s="301"/>
      <c r="H181" s="301"/>
      <c r="I181" s="301"/>
      <c r="J181" s="326"/>
      <c r="K181" s="306"/>
      <c r="L181" s="307"/>
      <c r="M181" s="275" t="s">
        <v>1190</v>
      </c>
      <c r="N181" s="330"/>
      <c r="O181" s="344"/>
      <c r="P181" s="344"/>
      <c r="Q181" s="344"/>
      <c r="R181" s="344"/>
      <c r="S181" s="344"/>
      <c r="T181" s="344"/>
      <c r="U181" s="344"/>
      <c r="V181" s="344"/>
      <c r="W181" s="344"/>
      <c r="X181" s="344"/>
      <c r="Y181" s="344"/>
      <c r="Z181" s="344"/>
      <c r="AA181" s="344"/>
      <c r="AB181" s="344"/>
      <c r="AC181" s="344"/>
      <c r="AD181" s="344"/>
      <c r="AE181" s="344"/>
      <c r="AF181" s="344"/>
    </row>
    <row r="182" spans="1:32" ht="24.75" customHeight="1">
      <c r="A182" s="319" t="s">
        <v>1191</v>
      </c>
      <c r="B182" s="310">
        <v>13</v>
      </c>
      <c r="C182" s="311" t="s">
        <v>1158</v>
      </c>
      <c r="D182" s="345" t="s">
        <v>1179</v>
      </c>
      <c r="E182" s="304">
        <v>1</v>
      </c>
      <c r="F182" s="301"/>
      <c r="G182" s="301"/>
      <c r="H182" s="301"/>
      <c r="I182" s="301"/>
      <c r="J182" s="336">
        <f>SUM(F182:I182)</f>
        <v>0</v>
      </c>
      <c r="K182" s="306">
        <f>J182/E182</f>
        <v>0</v>
      </c>
      <c r="L182" s="307">
        <f>IF(((J182/E182)*100)&gt;=100,100%,(J182/E182))</f>
        <v>0</v>
      </c>
      <c r="M182" s="275"/>
      <c r="N182" s="330"/>
      <c r="O182" s="344"/>
      <c r="P182" s="344"/>
      <c r="Q182" s="344"/>
      <c r="R182" s="344"/>
      <c r="S182" s="344"/>
      <c r="T182" s="344"/>
      <c r="U182" s="344"/>
      <c r="V182" s="344"/>
      <c r="W182" s="344"/>
      <c r="X182" s="344"/>
      <c r="Y182" s="344"/>
      <c r="Z182" s="344"/>
      <c r="AA182" s="344"/>
      <c r="AB182" s="344"/>
      <c r="AC182" s="344"/>
      <c r="AD182" s="344"/>
      <c r="AE182" s="344"/>
      <c r="AF182" s="344"/>
    </row>
    <row r="183" spans="1:32" ht="24.75" customHeight="1">
      <c r="A183" s="319" t="s">
        <v>1192</v>
      </c>
      <c r="B183" s="310">
        <v>14</v>
      </c>
      <c r="C183" s="311" t="s">
        <v>1158</v>
      </c>
      <c r="D183" s="345" t="s">
        <v>504</v>
      </c>
      <c r="E183" s="304"/>
      <c r="F183" s="301"/>
      <c r="G183" s="301"/>
      <c r="H183" s="301"/>
      <c r="I183" s="301"/>
      <c r="J183" s="326"/>
      <c r="K183" s="306"/>
      <c r="L183" s="307"/>
      <c r="M183" s="275" t="s">
        <v>1190</v>
      </c>
      <c r="N183" s="330"/>
      <c r="O183" s="344"/>
      <c r="P183" s="344"/>
      <c r="Q183" s="344"/>
      <c r="R183" s="344"/>
      <c r="S183" s="344"/>
      <c r="T183" s="344"/>
      <c r="U183" s="344"/>
      <c r="V183" s="344"/>
      <c r="W183" s="344"/>
      <c r="X183" s="344"/>
      <c r="Y183" s="344"/>
      <c r="Z183" s="344"/>
      <c r="AA183" s="344"/>
      <c r="AB183" s="344"/>
      <c r="AC183" s="344"/>
      <c r="AD183" s="344"/>
      <c r="AE183" s="344"/>
      <c r="AF183" s="344"/>
    </row>
    <row r="184" spans="1:32" ht="24.75" customHeight="1">
      <c r="A184" s="319" t="s">
        <v>1193</v>
      </c>
      <c r="B184" s="310">
        <v>15</v>
      </c>
      <c r="C184" s="311" t="s">
        <v>1158</v>
      </c>
      <c r="D184" s="345" t="s">
        <v>1179</v>
      </c>
      <c r="E184" s="304">
        <v>6</v>
      </c>
      <c r="F184" s="301"/>
      <c r="G184" s="301"/>
      <c r="H184" s="301"/>
      <c r="I184" s="301"/>
      <c r="J184" s="336">
        <f t="shared" ref="J184:J185" si="63">SUM(F184:I184)</f>
        <v>0</v>
      </c>
      <c r="K184" s="306">
        <f t="shared" ref="K184:K185" si="64">J184/E184</f>
        <v>0</v>
      </c>
      <c r="L184" s="307">
        <f t="shared" ref="L184:L185" si="65">IF(((J184/E184)*100)&gt;=100,100%,(J184/E184))</f>
        <v>0</v>
      </c>
      <c r="M184" s="275"/>
      <c r="N184" s="330"/>
      <c r="O184" s="344"/>
      <c r="P184" s="344"/>
      <c r="Q184" s="344"/>
      <c r="R184" s="344"/>
      <c r="S184" s="344"/>
      <c r="T184" s="344"/>
      <c r="U184" s="344"/>
      <c r="V184" s="344"/>
      <c r="W184" s="344"/>
      <c r="X184" s="344"/>
      <c r="Y184" s="344"/>
      <c r="Z184" s="344"/>
      <c r="AA184" s="344"/>
      <c r="AB184" s="344"/>
      <c r="AC184" s="344"/>
      <c r="AD184" s="344"/>
      <c r="AE184" s="344"/>
      <c r="AF184" s="344"/>
    </row>
    <row r="185" spans="1:32" ht="24.75" customHeight="1">
      <c r="A185" s="319" t="s">
        <v>1194</v>
      </c>
      <c r="B185" s="310">
        <v>16</v>
      </c>
      <c r="C185" s="311" t="s">
        <v>1158</v>
      </c>
      <c r="D185" s="346" t="s">
        <v>500</v>
      </c>
      <c r="E185" s="304">
        <v>1</v>
      </c>
      <c r="F185" s="301"/>
      <c r="G185" s="301"/>
      <c r="H185" s="301"/>
      <c r="I185" s="301"/>
      <c r="J185" s="336">
        <f t="shared" si="63"/>
        <v>0</v>
      </c>
      <c r="K185" s="306">
        <f t="shared" si="64"/>
        <v>0</v>
      </c>
      <c r="L185" s="307">
        <f t="shared" si="65"/>
        <v>0</v>
      </c>
      <c r="M185" s="275"/>
      <c r="N185" s="330"/>
      <c r="O185" s="344"/>
      <c r="P185" s="344"/>
      <c r="Q185" s="344"/>
      <c r="R185" s="344"/>
      <c r="S185" s="344"/>
      <c r="T185" s="344"/>
      <c r="U185" s="344"/>
      <c r="V185" s="344"/>
      <c r="W185" s="344"/>
      <c r="X185" s="344"/>
      <c r="Y185" s="344"/>
      <c r="Z185" s="344"/>
      <c r="AA185" s="344"/>
      <c r="AB185" s="344"/>
      <c r="AC185" s="344"/>
      <c r="AD185" s="344"/>
      <c r="AE185" s="344"/>
      <c r="AF185" s="344"/>
    </row>
    <row r="186" spans="1:32" ht="24.75" customHeight="1">
      <c r="A186" s="319" t="s">
        <v>1195</v>
      </c>
      <c r="B186" s="310">
        <v>17</v>
      </c>
      <c r="C186" s="311" t="s">
        <v>1158</v>
      </c>
      <c r="D186" s="346" t="s">
        <v>500</v>
      </c>
      <c r="E186" s="304"/>
      <c r="F186" s="301"/>
      <c r="G186" s="301"/>
      <c r="H186" s="301"/>
      <c r="I186" s="301"/>
      <c r="J186" s="326"/>
      <c r="K186" s="306"/>
      <c r="L186" s="307"/>
      <c r="M186" s="275" t="s">
        <v>1190</v>
      </c>
      <c r="N186" s="306"/>
      <c r="O186" s="344"/>
      <c r="P186" s="344"/>
      <c r="Q186" s="344"/>
      <c r="R186" s="344"/>
      <c r="S186" s="344"/>
      <c r="T186" s="344"/>
      <c r="U186" s="344"/>
      <c r="V186" s="344"/>
      <c r="W186" s="344"/>
      <c r="X186" s="344"/>
      <c r="Y186" s="344"/>
      <c r="Z186" s="344"/>
      <c r="AA186" s="344"/>
      <c r="AB186" s="344"/>
      <c r="AC186" s="344"/>
      <c r="AD186" s="344"/>
      <c r="AE186" s="344"/>
      <c r="AF186" s="344"/>
    </row>
    <row r="187" spans="1:32" ht="24.75" customHeight="1">
      <c r="A187" s="319" t="s">
        <v>1196</v>
      </c>
      <c r="B187" s="310">
        <v>18</v>
      </c>
      <c r="C187" s="311" t="s">
        <v>1158</v>
      </c>
      <c r="D187" s="346" t="s">
        <v>500</v>
      </c>
      <c r="E187" s="304">
        <v>1</v>
      </c>
      <c r="F187" s="301"/>
      <c r="G187" s="301"/>
      <c r="H187" s="301"/>
      <c r="I187" s="301"/>
      <c r="J187" s="336">
        <f t="shared" ref="J187:J188" si="66">SUM(F187:I187)</f>
        <v>0</v>
      </c>
      <c r="K187" s="306">
        <f t="shared" ref="K187:K188" si="67">J187/E187</f>
        <v>0</v>
      </c>
      <c r="L187" s="307">
        <f t="shared" ref="L187:L188" si="68">IF(((J187/E187)*100)&gt;=100,100%,(J187/E187))</f>
        <v>0</v>
      </c>
      <c r="M187" s="275"/>
      <c r="N187" s="330"/>
      <c r="O187" s="344"/>
      <c r="P187" s="344"/>
      <c r="Q187" s="344"/>
      <c r="R187" s="344"/>
      <c r="S187" s="344"/>
      <c r="T187" s="344"/>
      <c r="U187" s="344"/>
      <c r="V187" s="344"/>
      <c r="W187" s="344"/>
      <c r="X187" s="344"/>
      <c r="Y187" s="344"/>
      <c r="Z187" s="344"/>
      <c r="AA187" s="344"/>
      <c r="AB187" s="344"/>
      <c r="AC187" s="344"/>
      <c r="AD187" s="344"/>
      <c r="AE187" s="344"/>
      <c r="AF187" s="344"/>
    </row>
    <row r="188" spans="1:32" ht="24.75" customHeight="1">
      <c r="A188" s="319" t="s">
        <v>1197</v>
      </c>
      <c r="B188" s="310">
        <v>19</v>
      </c>
      <c r="C188" s="311" t="s">
        <v>1158</v>
      </c>
      <c r="D188" s="346" t="s">
        <v>500</v>
      </c>
      <c r="E188" s="304">
        <v>4</v>
      </c>
      <c r="F188" s="301"/>
      <c r="G188" s="301"/>
      <c r="H188" s="301"/>
      <c r="I188" s="301">
        <v>0</v>
      </c>
      <c r="J188" s="336">
        <f t="shared" si="66"/>
        <v>0</v>
      </c>
      <c r="K188" s="306">
        <f t="shared" si="67"/>
        <v>0</v>
      </c>
      <c r="L188" s="307">
        <f t="shared" si="68"/>
        <v>0</v>
      </c>
      <c r="M188" s="275"/>
      <c r="N188" s="330"/>
      <c r="O188" s="344"/>
      <c r="P188" s="344"/>
      <c r="Q188" s="344"/>
      <c r="R188" s="344"/>
      <c r="S188" s="344"/>
      <c r="T188" s="344"/>
      <c r="U188" s="344"/>
      <c r="V188" s="344"/>
      <c r="W188" s="344"/>
      <c r="X188" s="344"/>
      <c r="Y188" s="344"/>
      <c r="Z188" s="344"/>
      <c r="AA188" s="344"/>
      <c r="AB188" s="344"/>
      <c r="AC188" s="344"/>
      <c r="AD188" s="344"/>
      <c r="AE188" s="344"/>
      <c r="AF188" s="344"/>
    </row>
    <row r="189" spans="1:32" ht="24.75" customHeight="1">
      <c r="A189" s="319" t="s">
        <v>1198</v>
      </c>
      <c r="B189" s="310">
        <v>20</v>
      </c>
      <c r="C189" s="311" t="s">
        <v>1158</v>
      </c>
      <c r="D189" s="345" t="s">
        <v>504</v>
      </c>
      <c r="E189" s="304"/>
      <c r="F189" s="301"/>
      <c r="G189" s="301"/>
      <c r="H189" s="301"/>
      <c r="I189" s="301"/>
      <c r="J189" s="326"/>
      <c r="K189" s="306"/>
      <c r="L189" s="307"/>
      <c r="M189" s="275" t="s">
        <v>1190</v>
      </c>
      <c r="N189" s="330"/>
      <c r="O189" s="344"/>
      <c r="P189" s="344"/>
      <c r="Q189" s="344"/>
      <c r="R189" s="344"/>
      <c r="S189" s="344"/>
      <c r="T189" s="344"/>
      <c r="U189" s="344"/>
      <c r="V189" s="344"/>
      <c r="W189" s="344"/>
      <c r="X189" s="344"/>
      <c r="Y189" s="344"/>
      <c r="Z189" s="344"/>
      <c r="AA189" s="344"/>
      <c r="AB189" s="344"/>
      <c r="AC189" s="344"/>
      <c r="AD189" s="344"/>
      <c r="AE189" s="344"/>
      <c r="AF189" s="344"/>
    </row>
    <row r="190" spans="1:32" ht="24.75" customHeight="1">
      <c r="A190" s="291" t="s">
        <v>1199</v>
      </c>
      <c r="B190" s="292">
        <f>COUNT(B191:B228)</f>
        <v>38</v>
      </c>
      <c r="C190" s="293"/>
      <c r="D190" s="294"/>
      <c r="E190" s="292">
        <f>COUNT(E191:E228)</f>
        <v>31</v>
      </c>
      <c r="F190" s="295"/>
      <c r="G190" s="295"/>
      <c r="H190" s="295"/>
      <c r="I190" s="295"/>
      <c r="J190" s="296"/>
      <c r="K190" s="297"/>
      <c r="L190" s="298">
        <f>AVERAGE(L191:L228)</f>
        <v>0.42557603686635948</v>
      </c>
      <c r="M190" s="347"/>
      <c r="N190" s="348"/>
      <c r="O190" s="348"/>
      <c r="P190" s="348"/>
      <c r="Q190" s="348"/>
      <c r="R190" s="348"/>
      <c r="S190" s="348"/>
      <c r="T190" s="348"/>
      <c r="U190" s="348"/>
      <c r="V190" s="348"/>
      <c r="W190" s="348"/>
      <c r="X190" s="348"/>
      <c r="Y190" s="348"/>
      <c r="Z190" s="348"/>
      <c r="AA190" s="348"/>
      <c r="AB190" s="348"/>
      <c r="AC190" s="348"/>
      <c r="AD190" s="348"/>
      <c r="AE190" s="348"/>
      <c r="AF190" s="348"/>
    </row>
    <row r="191" spans="1:32" ht="24.75" customHeight="1">
      <c r="A191" s="349" t="s">
        <v>1200</v>
      </c>
      <c r="B191" s="310">
        <v>1</v>
      </c>
      <c r="C191" s="311" t="s">
        <v>1201</v>
      </c>
      <c r="D191" s="312" t="s">
        <v>500</v>
      </c>
      <c r="E191" s="304">
        <v>1</v>
      </c>
      <c r="F191" s="301"/>
      <c r="G191" s="301">
        <v>0.25</v>
      </c>
      <c r="H191" s="301"/>
      <c r="I191" s="301"/>
      <c r="J191" s="326">
        <f t="shared" ref="J191:J218" si="69">SUM(F191:I191)</f>
        <v>0.25</v>
      </c>
      <c r="K191" s="306">
        <f t="shared" ref="K191:K218" si="70">J191/E191</f>
        <v>0.25</v>
      </c>
      <c r="L191" s="307">
        <f t="shared" ref="L191:L218" si="71">IF(((J191/E191)*100)&gt;=100,100%,(J191/E191))</f>
        <v>0.25</v>
      </c>
      <c r="M191" s="275"/>
      <c r="N191" s="275"/>
      <c r="O191" s="275"/>
      <c r="P191" s="275"/>
      <c r="Q191" s="275"/>
      <c r="R191" s="275"/>
      <c r="S191" s="275"/>
      <c r="T191" s="275"/>
      <c r="U191" s="275"/>
      <c r="V191" s="275"/>
      <c r="W191" s="275"/>
      <c r="X191" s="275"/>
      <c r="Y191" s="275"/>
      <c r="Z191" s="275"/>
      <c r="AA191" s="275"/>
      <c r="AB191" s="275"/>
      <c r="AC191" s="275"/>
      <c r="AD191" s="275"/>
      <c r="AE191" s="275"/>
      <c r="AF191" s="275"/>
    </row>
    <row r="192" spans="1:32" ht="24.75" customHeight="1">
      <c r="A192" s="349" t="s">
        <v>1202</v>
      </c>
      <c r="B192" s="310">
        <v>2</v>
      </c>
      <c r="C192" s="311" t="s">
        <v>1201</v>
      </c>
      <c r="D192" s="312" t="s">
        <v>500</v>
      </c>
      <c r="E192" s="304">
        <v>1</v>
      </c>
      <c r="F192" s="301"/>
      <c r="G192" s="301">
        <v>0.25</v>
      </c>
      <c r="H192" s="301"/>
      <c r="I192" s="301"/>
      <c r="J192" s="326">
        <f t="shared" si="69"/>
        <v>0.25</v>
      </c>
      <c r="K192" s="306">
        <f t="shared" si="70"/>
        <v>0.25</v>
      </c>
      <c r="L192" s="307">
        <f t="shared" si="71"/>
        <v>0.25</v>
      </c>
      <c r="M192" s="275"/>
      <c r="N192" s="275"/>
      <c r="O192" s="275"/>
      <c r="P192" s="275"/>
      <c r="Q192" s="275"/>
      <c r="R192" s="275"/>
      <c r="S192" s="275"/>
      <c r="T192" s="275"/>
      <c r="U192" s="275"/>
      <c r="V192" s="275"/>
      <c r="W192" s="275"/>
      <c r="X192" s="275"/>
      <c r="Y192" s="275"/>
      <c r="Z192" s="275"/>
      <c r="AA192" s="275"/>
      <c r="AB192" s="275"/>
      <c r="AC192" s="275"/>
      <c r="AD192" s="275"/>
      <c r="AE192" s="275"/>
      <c r="AF192" s="275"/>
    </row>
    <row r="193" spans="1:32" ht="24.75" customHeight="1">
      <c r="A193" s="349" t="s">
        <v>1203</v>
      </c>
      <c r="B193" s="310">
        <v>3</v>
      </c>
      <c r="C193" s="311" t="s">
        <v>1201</v>
      </c>
      <c r="D193" s="312" t="s">
        <v>500</v>
      </c>
      <c r="E193" s="304">
        <v>1</v>
      </c>
      <c r="F193" s="301"/>
      <c r="G193" s="301">
        <v>0.25</v>
      </c>
      <c r="H193" s="301"/>
      <c r="I193" s="301"/>
      <c r="J193" s="326">
        <f t="shared" si="69"/>
        <v>0.25</v>
      </c>
      <c r="K193" s="306">
        <f t="shared" si="70"/>
        <v>0.25</v>
      </c>
      <c r="L193" s="307">
        <f t="shared" si="71"/>
        <v>0.25</v>
      </c>
      <c r="M193" s="275"/>
      <c r="N193" s="275"/>
      <c r="O193" s="275"/>
      <c r="P193" s="275"/>
      <c r="Q193" s="275"/>
      <c r="R193" s="275"/>
      <c r="S193" s="275"/>
      <c r="T193" s="275"/>
      <c r="U193" s="275"/>
      <c r="V193" s="275"/>
      <c r="W193" s="275"/>
      <c r="X193" s="275"/>
      <c r="Y193" s="275"/>
      <c r="Z193" s="275"/>
      <c r="AA193" s="275"/>
      <c r="AB193" s="275"/>
      <c r="AC193" s="275"/>
      <c r="AD193" s="275"/>
      <c r="AE193" s="275"/>
      <c r="AF193" s="275"/>
    </row>
    <row r="194" spans="1:32" ht="24.75" customHeight="1">
      <c r="A194" s="349" t="s">
        <v>1204</v>
      </c>
      <c r="B194" s="310">
        <v>4</v>
      </c>
      <c r="C194" s="311" t="s">
        <v>1201</v>
      </c>
      <c r="D194" s="312" t="s">
        <v>503</v>
      </c>
      <c r="E194" s="304">
        <v>1</v>
      </c>
      <c r="F194" s="301"/>
      <c r="G194" s="301">
        <v>0</v>
      </c>
      <c r="H194" s="301"/>
      <c r="I194" s="301"/>
      <c r="J194" s="326">
        <f t="shared" si="69"/>
        <v>0</v>
      </c>
      <c r="K194" s="306">
        <f t="shared" si="70"/>
        <v>0</v>
      </c>
      <c r="L194" s="307">
        <f t="shared" si="71"/>
        <v>0</v>
      </c>
      <c r="M194" s="275"/>
      <c r="N194" s="275"/>
      <c r="O194" s="275"/>
      <c r="P194" s="275"/>
      <c r="Q194" s="275"/>
      <c r="R194" s="275"/>
      <c r="S194" s="275"/>
      <c r="T194" s="275"/>
      <c r="U194" s="275"/>
      <c r="V194" s="275"/>
      <c r="W194" s="275"/>
      <c r="X194" s="275"/>
      <c r="Y194" s="275"/>
      <c r="Z194" s="275"/>
      <c r="AA194" s="275"/>
      <c r="AB194" s="275"/>
      <c r="AC194" s="275"/>
      <c r="AD194" s="275"/>
      <c r="AE194" s="275"/>
      <c r="AF194" s="275"/>
    </row>
    <row r="195" spans="1:32" ht="24.75" customHeight="1">
      <c r="A195" s="349" t="s">
        <v>1205</v>
      </c>
      <c r="B195" s="310">
        <v>5</v>
      </c>
      <c r="C195" s="311" t="s">
        <v>1201</v>
      </c>
      <c r="D195" s="312" t="s">
        <v>503</v>
      </c>
      <c r="E195" s="314">
        <v>1</v>
      </c>
      <c r="F195" s="301"/>
      <c r="G195" s="315">
        <v>1</v>
      </c>
      <c r="H195" s="301"/>
      <c r="I195" s="301"/>
      <c r="J195" s="326">
        <f t="shared" si="69"/>
        <v>1</v>
      </c>
      <c r="K195" s="306">
        <f t="shared" si="70"/>
        <v>1</v>
      </c>
      <c r="L195" s="307">
        <f t="shared" si="71"/>
        <v>1</v>
      </c>
      <c r="M195" s="275"/>
      <c r="N195" s="275"/>
      <c r="O195" s="275"/>
      <c r="P195" s="275"/>
      <c r="Q195" s="275"/>
      <c r="R195" s="275"/>
      <c r="S195" s="275"/>
      <c r="T195" s="275"/>
      <c r="U195" s="275"/>
      <c r="V195" s="275"/>
      <c r="W195" s="275"/>
      <c r="X195" s="275"/>
      <c r="Y195" s="275"/>
      <c r="Z195" s="275"/>
      <c r="AA195" s="275"/>
      <c r="AB195" s="275"/>
      <c r="AC195" s="275"/>
      <c r="AD195" s="275"/>
      <c r="AE195" s="275"/>
      <c r="AF195" s="275"/>
    </row>
    <row r="196" spans="1:32" ht="24.75" customHeight="1">
      <c r="A196" s="349" t="s">
        <v>1206</v>
      </c>
      <c r="B196" s="310">
        <v>6</v>
      </c>
      <c r="C196" s="311" t="s">
        <v>1201</v>
      </c>
      <c r="D196" s="312" t="s">
        <v>501</v>
      </c>
      <c r="E196" s="304">
        <v>1</v>
      </c>
      <c r="F196" s="301">
        <v>1</v>
      </c>
      <c r="G196" s="301"/>
      <c r="H196" s="301"/>
      <c r="I196" s="301"/>
      <c r="J196" s="326">
        <f t="shared" si="69"/>
        <v>1</v>
      </c>
      <c r="K196" s="306">
        <f t="shared" si="70"/>
        <v>1</v>
      </c>
      <c r="L196" s="307">
        <f t="shared" si="71"/>
        <v>1</v>
      </c>
      <c r="M196" s="275"/>
      <c r="N196" s="275"/>
      <c r="O196" s="275"/>
      <c r="P196" s="275"/>
      <c r="Q196" s="275"/>
      <c r="R196" s="275"/>
      <c r="S196" s="275"/>
      <c r="T196" s="275"/>
      <c r="U196" s="275"/>
      <c r="V196" s="275"/>
      <c r="W196" s="275"/>
      <c r="X196" s="275"/>
      <c r="Y196" s="275"/>
      <c r="Z196" s="275"/>
      <c r="AA196" s="275"/>
      <c r="AB196" s="275"/>
      <c r="AC196" s="275"/>
      <c r="AD196" s="275"/>
      <c r="AE196" s="275"/>
      <c r="AF196" s="275"/>
    </row>
    <row r="197" spans="1:32" ht="24.75" customHeight="1">
      <c r="A197" s="349" t="s">
        <v>1207</v>
      </c>
      <c r="B197" s="310">
        <v>7</v>
      </c>
      <c r="C197" s="311" t="s">
        <v>1201</v>
      </c>
      <c r="D197" s="312" t="s">
        <v>501</v>
      </c>
      <c r="E197" s="304">
        <v>1</v>
      </c>
      <c r="F197" s="301"/>
      <c r="G197" s="301">
        <v>1</v>
      </c>
      <c r="H197" s="301"/>
      <c r="I197" s="301"/>
      <c r="J197" s="326">
        <f t="shared" si="69"/>
        <v>1</v>
      </c>
      <c r="K197" s="306">
        <f t="shared" si="70"/>
        <v>1</v>
      </c>
      <c r="L197" s="307">
        <f t="shared" si="71"/>
        <v>1</v>
      </c>
      <c r="M197" s="275"/>
      <c r="N197" s="275"/>
      <c r="O197" s="275"/>
      <c r="P197" s="275"/>
      <c r="Q197" s="275"/>
      <c r="R197" s="275"/>
      <c r="S197" s="275"/>
      <c r="T197" s="275"/>
      <c r="U197" s="275"/>
      <c r="V197" s="275"/>
      <c r="W197" s="275"/>
      <c r="X197" s="275"/>
      <c r="Y197" s="275"/>
      <c r="Z197" s="275"/>
      <c r="AA197" s="275"/>
      <c r="AB197" s="275"/>
      <c r="AC197" s="275"/>
      <c r="AD197" s="275"/>
      <c r="AE197" s="275"/>
      <c r="AF197" s="275"/>
    </row>
    <row r="198" spans="1:32" ht="24.75" customHeight="1">
      <c r="A198" s="349" t="s">
        <v>1208</v>
      </c>
      <c r="B198" s="310">
        <v>8</v>
      </c>
      <c r="C198" s="311" t="s">
        <v>1201</v>
      </c>
      <c r="D198" s="312" t="s">
        <v>501</v>
      </c>
      <c r="E198" s="304">
        <v>20</v>
      </c>
      <c r="F198" s="301"/>
      <c r="G198" s="301">
        <v>42</v>
      </c>
      <c r="H198" s="301"/>
      <c r="I198" s="301"/>
      <c r="J198" s="326">
        <f t="shared" si="69"/>
        <v>42</v>
      </c>
      <c r="K198" s="306">
        <f t="shared" si="70"/>
        <v>2.1</v>
      </c>
      <c r="L198" s="307">
        <f t="shared" si="71"/>
        <v>1</v>
      </c>
      <c r="M198" s="275"/>
      <c r="N198" s="275"/>
      <c r="O198" s="275"/>
      <c r="P198" s="275"/>
      <c r="Q198" s="275"/>
      <c r="R198" s="275"/>
      <c r="S198" s="275"/>
      <c r="T198" s="275"/>
      <c r="U198" s="275"/>
      <c r="V198" s="275"/>
      <c r="W198" s="275"/>
      <c r="X198" s="275"/>
      <c r="Y198" s="275"/>
      <c r="Z198" s="275"/>
      <c r="AA198" s="275"/>
      <c r="AB198" s="275"/>
      <c r="AC198" s="275"/>
      <c r="AD198" s="275"/>
      <c r="AE198" s="275"/>
      <c r="AF198" s="275"/>
    </row>
    <row r="199" spans="1:32" ht="24.75" customHeight="1">
      <c r="A199" s="349" t="s">
        <v>1209</v>
      </c>
      <c r="B199" s="310">
        <v>9</v>
      </c>
      <c r="C199" s="311" t="s">
        <v>1201</v>
      </c>
      <c r="D199" s="312" t="s">
        <v>501</v>
      </c>
      <c r="E199" s="314">
        <v>1</v>
      </c>
      <c r="F199" s="301"/>
      <c r="G199" s="301">
        <v>3</v>
      </c>
      <c r="H199" s="301"/>
      <c r="I199" s="301"/>
      <c r="J199" s="326">
        <f t="shared" si="69"/>
        <v>3</v>
      </c>
      <c r="K199" s="306">
        <f t="shared" si="70"/>
        <v>3</v>
      </c>
      <c r="L199" s="307">
        <f t="shared" si="71"/>
        <v>1</v>
      </c>
      <c r="M199" s="275"/>
      <c r="N199" s="275"/>
      <c r="O199" s="275"/>
      <c r="P199" s="275"/>
      <c r="Q199" s="275"/>
      <c r="R199" s="275"/>
      <c r="S199" s="275"/>
      <c r="T199" s="275"/>
      <c r="U199" s="275"/>
      <c r="V199" s="275"/>
      <c r="W199" s="275"/>
      <c r="X199" s="275"/>
      <c r="Y199" s="275"/>
      <c r="Z199" s="275"/>
      <c r="AA199" s="275"/>
      <c r="AB199" s="275"/>
      <c r="AC199" s="275"/>
      <c r="AD199" s="275"/>
      <c r="AE199" s="275"/>
      <c r="AF199" s="275"/>
    </row>
    <row r="200" spans="1:32" ht="24.75" customHeight="1">
      <c r="A200" s="349" t="s">
        <v>1210</v>
      </c>
      <c r="B200" s="310">
        <v>10</v>
      </c>
      <c r="C200" s="311" t="s">
        <v>1201</v>
      </c>
      <c r="D200" s="312" t="s">
        <v>504</v>
      </c>
      <c r="E200" s="314">
        <v>1</v>
      </c>
      <c r="F200" s="301"/>
      <c r="G200" s="301">
        <v>0</v>
      </c>
      <c r="H200" s="301"/>
      <c r="I200" s="301"/>
      <c r="J200" s="326">
        <f t="shared" si="69"/>
        <v>0</v>
      </c>
      <c r="K200" s="306">
        <f t="shared" si="70"/>
        <v>0</v>
      </c>
      <c r="L200" s="307">
        <f t="shared" si="71"/>
        <v>0</v>
      </c>
      <c r="M200" s="275"/>
      <c r="N200" s="275"/>
      <c r="O200" s="275"/>
      <c r="P200" s="275"/>
      <c r="Q200" s="275"/>
      <c r="R200" s="275"/>
      <c r="S200" s="275"/>
      <c r="T200" s="275"/>
      <c r="U200" s="275"/>
      <c r="V200" s="275"/>
      <c r="W200" s="275"/>
      <c r="X200" s="275"/>
      <c r="Y200" s="275"/>
      <c r="Z200" s="275"/>
      <c r="AA200" s="275"/>
      <c r="AB200" s="275"/>
      <c r="AC200" s="275"/>
      <c r="AD200" s="275"/>
      <c r="AE200" s="275"/>
      <c r="AF200" s="275"/>
    </row>
    <row r="201" spans="1:32" ht="24.75" customHeight="1">
      <c r="A201" s="349" t="s">
        <v>1211</v>
      </c>
      <c r="B201" s="310">
        <v>11</v>
      </c>
      <c r="C201" s="311" t="s">
        <v>1201</v>
      </c>
      <c r="D201" s="312" t="s">
        <v>504</v>
      </c>
      <c r="E201" s="314">
        <v>1</v>
      </c>
      <c r="F201" s="301"/>
      <c r="G201" s="301">
        <v>1</v>
      </c>
      <c r="H201" s="301"/>
      <c r="I201" s="301"/>
      <c r="J201" s="326">
        <f t="shared" si="69"/>
        <v>1</v>
      </c>
      <c r="K201" s="306">
        <f t="shared" si="70"/>
        <v>1</v>
      </c>
      <c r="L201" s="307">
        <f t="shared" si="71"/>
        <v>1</v>
      </c>
      <c r="M201" s="275"/>
      <c r="N201" s="275"/>
      <c r="O201" s="275"/>
      <c r="P201" s="275"/>
      <c r="Q201" s="275"/>
      <c r="R201" s="275"/>
      <c r="S201" s="275"/>
      <c r="T201" s="275"/>
      <c r="U201" s="275"/>
      <c r="V201" s="275"/>
      <c r="W201" s="275"/>
      <c r="X201" s="275"/>
      <c r="Y201" s="275"/>
      <c r="Z201" s="275"/>
      <c r="AA201" s="275"/>
      <c r="AB201" s="275"/>
      <c r="AC201" s="275"/>
      <c r="AD201" s="275"/>
      <c r="AE201" s="275"/>
      <c r="AF201" s="275"/>
    </row>
    <row r="202" spans="1:32" ht="24.75" customHeight="1">
      <c r="A202" s="349" t="s">
        <v>1212</v>
      </c>
      <c r="B202" s="310">
        <v>12</v>
      </c>
      <c r="C202" s="311" t="s">
        <v>1201</v>
      </c>
      <c r="D202" s="312" t="s">
        <v>1046</v>
      </c>
      <c r="E202" s="304">
        <v>80</v>
      </c>
      <c r="F202" s="301">
        <v>20</v>
      </c>
      <c r="G202" s="301">
        <v>20</v>
      </c>
      <c r="H202" s="301"/>
      <c r="I202" s="301"/>
      <c r="J202" s="326">
        <f t="shared" si="69"/>
        <v>40</v>
      </c>
      <c r="K202" s="306">
        <f t="shared" si="70"/>
        <v>0.5</v>
      </c>
      <c r="L202" s="307">
        <f t="shared" si="71"/>
        <v>0.5</v>
      </c>
      <c r="M202" s="275"/>
      <c r="N202" s="275"/>
      <c r="O202" s="275"/>
      <c r="P202" s="275"/>
      <c r="Q202" s="275"/>
      <c r="R202" s="275"/>
      <c r="S202" s="275"/>
      <c r="T202" s="275"/>
      <c r="U202" s="275"/>
      <c r="V202" s="275"/>
      <c r="W202" s="275"/>
      <c r="X202" s="275"/>
      <c r="Y202" s="275"/>
      <c r="Z202" s="275"/>
      <c r="AA202" s="275"/>
      <c r="AB202" s="275"/>
      <c r="AC202" s="275"/>
      <c r="AD202" s="275"/>
      <c r="AE202" s="275"/>
      <c r="AF202" s="275"/>
    </row>
    <row r="203" spans="1:32" ht="24.75" customHeight="1">
      <c r="A203" s="349" t="s">
        <v>1213</v>
      </c>
      <c r="B203" s="310">
        <v>13</v>
      </c>
      <c r="C203" s="311" t="s">
        <v>1201</v>
      </c>
      <c r="D203" s="312" t="s">
        <v>1046</v>
      </c>
      <c r="E203" s="304">
        <v>80</v>
      </c>
      <c r="F203" s="301">
        <v>20</v>
      </c>
      <c r="G203" s="301">
        <v>20</v>
      </c>
      <c r="H203" s="301"/>
      <c r="I203" s="301"/>
      <c r="J203" s="326">
        <f t="shared" si="69"/>
        <v>40</v>
      </c>
      <c r="K203" s="306">
        <f t="shared" si="70"/>
        <v>0.5</v>
      </c>
      <c r="L203" s="307">
        <f t="shared" si="71"/>
        <v>0.5</v>
      </c>
      <c r="M203" s="275"/>
      <c r="N203" s="275"/>
      <c r="O203" s="275"/>
      <c r="P203" s="275"/>
      <c r="Q203" s="275"/>
      <c r="R203" s="275"/>
      <c r="S203" s="275"/>
      <c r="T203" s="275"/>
      <c r="U203" s="275"/>
      <c r="V203" s="275"/>
      <c r="W203" s="275"/>
      <c r="X203" s="275"/>
      <c r="Y203" s="275"/>
      <c r="Z203" s="275"/>
      <c r="AA203" s="275"/>
      <c r="AB203" s="275"/>
      <c r="AC203" s="275"/>
      <c r="AD203" s="275"/>
      <c r="AE203" s="275"/>
      <c r="AF203" s="275"/>
    </row>
    <row r="204" spans="1:32" ht="24.75" customHeight="1">
      <c r="A204" s="349" t="s">
        <v>1214</v>
      </c>
      <c r="B204" s="310">
        <v>14</v>
      </c>
      <c r="C204" s="311" t="s">
        <v>1201</v>
      </c>
      <c r="D204" s="312" t="s">
        <v>1046</v>
      </c>
      <c r="E204" s="304">
        <v>14</v>
      </c>
      <c r="F204" s="301">
        <v>1</v>
      </c>
      <c r="G204" s="301">
        <v>1</v>
      </c>
      <c r="H204" s="301"/>
      <c r="I204" s="301"/>
      <c r="J204" s="326">
        <f t="shared" si="69"/>
        <v>2</v>
      </c>
      <c r="K204" s="306">
        <f t="shared" si="70"/>
        <v>0.14285714285714285</v>
      </c>
      <c r="L204" s="307">
        <f t="shared" si="71"/>
        <v>0.14285714285714285</v>
      </c>
      <c r="M204" s="275"/>
      <c r="N204" s="275"/>
      <c r="O204" s="275"/>
      <c r="P204" s="275"/>
      <c r="Q204" s="275"/>
      <c r="R204" s="275"/>
      <c r="S204" s="275"/>
      <c r="T204" s="275"/>
      <c r="U204" s="275"/>
      <c r="V204" s="275"/>
      <c r="W204" s="275"/>
      <c r="X204" s="275"/>
      <c r="Y204" s="275"/>
      <c r="Z204" s="275"/>
      <c r="AA204" s="275"/>
      <c r="AB204" s="275"/>
      <c r="AC204" s="275"/>
      <c r="AD204" s="275"/>
      <c r="AE204" s="275"/>
      <c r="AF204" s="275"/>
    </row>
    <row r="205" spans="1:32" ht="24.75" customHeight="1">
      <c r="A205" s="349" t="s">
        <v>1215</v>
      </c>
      <c r="B205" s="310">
        <v>15</v>
      </c>
      <c r="C205" s="311" t="s">
        <v>1201</v>
      </c>
      <c r="D205" s="312" t="s">
        <v>1046</v>
      </c>
      <c r="E205" s="304">
        <v>1</v>
      </c>
      <c r="F205" s="301">
        <v>0.1</v>
      </c>
      <c r="G205" s="301">
        <v>0.1</v>
      </c>
      <c r="H205" s="301"/>
      <c r="I205" s="301"/>
      <c r="J205" s="326">
        <f t="shared" si="69"/>
        <v>0.2</v>
      </c>
      <c r="K205" s="306">
        <f t="shared" si="70"/>
        <v>0.2</v>
      </c>
      <c r="L205" s="307">
        <f t="shared" si="71"/>
        <v>0.2</v>
      </c>
      <c r="M205" s="275"/>
      <c r="N205" s="275"/>
      <c r="O205" s="275"/>
      <c r="P205" s="275"/>
      <c r="Q205" s="275"/>
      <c r="R205" s="275"/>
      <c r="S205" s="275"/>
      <c r="T205" s="275"/>
      <c r="U205" s="275"/>
      <c r="V205" s="275"/>
      <c r="W205" s="275"/>
      <c r="X205" s="275"/>
      <c r="Y205" s="275"/>
      <c r="Z205" s="275"/>
      <c r="AA205" s="275"/>
      <c r="AB205" s="275"/>
      <c r="AC205" s="275"/>
      <c r="AD205" s="275"/>
      <c r="AE205" s="275"/>
      <c r="AF205" s="275"/>
    </row>
    <row r="206" spans="1:32" ht="24.75" customHeight="1">
      <c r="A206" s="349" t="s">
        <v>1216</v>
      </c>
      <c r="B206" s="310">
        <v>16</v>
      </c>
      <c r="C206" s="311" t="s">
        <v>1201</v>
      </c>
      <c r="D206" s="312" t="s">
        <v>505</v>
      </c>
      <c r="E206" s="304">
        <v>1</v>
      </c>
      <c r="F206" s="301">
        <v>0.1</v>
      </c>
      <c r="G206" s="301"/>
      <c r="H206" s="301"/>
      <c r="I206" s="301"/>
      <c r="J206" s="326">
        <f t="shared" si="69"/>
        <v>0.1</v>
      </c>
      <c r="K206" s="306">
        <f t="shared" si="70"/>
        <v>0.1</v>
      </c>
      <c r="L206" s="307">
        <f t="shared" si="71"/>
        <v>0.1</v>
      </c>
      <c r="M206" s="275"/>
      <c r="N206" s="275"/>
      <c r="O206" s="275"/>
      <c r="P206" s="275"/>
      <c r="Q206" s="275"/>
      <c r="R206" s="275"/>
      <c r="S206" s="275"/>
      <c r="T206" s="275"/>
      <c r="U206" s="275"/>
      <c r="V206" s="275"/>
      <c r="W206" s="275"/>
      <c r="X206" s="275"/>
      <c r="Y206" s="275"/>
      <c r="Z206" s="275"/>
      <c r="AA206" s="275"/>
      <c r="AB206" s="275"/>
      <c r="AC206" s="275"/>
      <c r="AD206" s="275"/>
      <c r="AE206" s="275"/>
      <c r="AF206" s="275"/>
    </row>
    <row r="207" spans="1:32" ht="24.75" customHeight="1">
      <c r="A207" s="349" t="s">
        <v>1217</v>
      </c>
      <c r="B207" s="310">
        <v>17</v>
      </c>
      <c r="C207" s="311" t="s">
        <v>1201</v>
      </c>
      <c r="D207" s="312" t="s">
        <v>505</v>
      </c>
      <c r="E207" s="304">
        <v>1</v>
      </c>
      <c r="F207" s="301"/>
      <c r="G207" s="301">
        <v>0</v>
      </c>
      <c r="H207" s="301"/>
      <c r="I207" s="301"/>
      <c r="J207" s="326">
        <f t="shared" si="69"/>
        <v>0</v>
      </c>
      <c r="K207" s="306">
        <f t="shared" si="70"/>
        <v>0</v>
      </c>
      <c r="L207" s="307">
        <f t="shared" si="71"/>
        <v>0</v>
      </c>
      <c r="M207" s="275"/>
      <c r="N207" s="275"/>
      <c r="O207" s="275"/>
      <c r="P207" s="275"/>
      <c r="Q207" s="275"/>
      <c r="R207" s="275"/>
      <c r="S207" s="275"/>
      <c r="T207" s="275"/>
      <c r="U207" s="275"/>
      <c r="V207" s="275"/>
      <c r="W207" s="275"/>
      <c r="X207" s="275"/>
      <c r="Y207" s="275"/>
      <c r="Z207" s="275"/>
      <c r="AA207" s="275"/>
      <c r="AB207" s="275"/>
      <c r="AC207" s="275"/>
      <c r="AD207" s="275"/>
      <c r="AE207" s="275"/>
      <c r="AF207" s="275"/>
    </row>
    <row r="208" spans="1:32" ht="24.75" customHeight="1">
      <c r="A208" s="349" t="s">
        <v>1218</v>
      </c>
      <c r="B208" s="310">
        <v>18</v>
      </c>
      <c r="C208" s="311" t="s">
        <v>1201</v>
      </c>
      <c r="D208" s="312" t="s">
        <v>505</v>
      </c>
      <c r="E208" s="304">
        <v>1</v>
      </c>
      <c r="F208" s="301"/>
      <c r="G208" s="301">
        <v>0</v>
      </c>
      <c r="H208" s="301"/>
      <c r="I208" s="301"/>
      <c r="J208" s="326">
        <f t="shared" si="69"/>
        <v>0</v>
      </c>
      <c r="K208" s="306">
        <f t="shared" si="70"/>
        <v>0</v>
      </c>
      <c r="L208" s="307">
        <f t="shared" si="71"/>
        <v>0</v>
      </c>
      <c r="M208" s="275"/>
      <c r="N208" s="275"/>
      <c r="O208" s="275"/>
      <c r="P208" s="275"/>
      <c r="Q208" s="275"/>
      <c r="R208" s="275"/>
      <c r="S208" s="275"/>
      <c r="T208" s="275"/>
      <c r="U208" s="275"/>
      <c r="V208" s="275"/>
      <c r="W208" s="275"/>
      <c r="X208" s="275"/>
      <c r="Y208" s="275"/>
      <c r="Z208" s="275"/>
      <c r="AA208" s="275"/>
      <c r="AB208" s="275"/>
      <c r="AC208" s="275"/>
      <c r="AD208" s="275"/>
      <c r="AE208" s="275"/>
      <c r="AF208" s="275"/>
    </row>
    <row r="209" spans="1:32" ht="24.75" customHeight="1">
      <c r="A209" s="349" t="s">
        <v>1219</v>
      </c>
      <c r="B209" s="310">
        <v>19</v>
      </c>
      <c r="C209" s="311" t="s">
        <v>1201</v>
      </c>
      <c r="D209" s="312" t="s">
        <v>505</v>
      </c>
      <c r="E209" s="304">
        <v>5</v>
      </c>
      <c r="F209" s="301"/>
      <c r="G209" s="301">
        <v>0</v>
      </c>
      <c r="H209" s="301"/>
      <c r="I209" s="301"/>
      <c r="J209" s="326">
        <f t="shared" si="69"/>
        <v>0</v>
      </c>
      <c r="K209" s="306">
        <f t="shared" si="70"/>
        <v>0</v>
      </c>
      <c r="L209" s="307">
        <f t="shared" si="71"/>
        <v>0</v>
      </c>
      <c r="M209" s="275"/>
      <c r="N209" s="275"/>
      <c r="O209" s="275"/>
      <c r="P209" s="275"/>
      <c r="Q209" s="275"/>
      <c r="R209" s="275"/>
      <c r="S209" s="275"/>
      <c r="T209" s="275"/>
      <c r="U209" s="275"/>
      <c r="V209" s="275"/>
      <c r="W209" s="275"/>
      <c r="X209" s="275"/>
      <c r="Y209" s="275"/>
      <c r="Z209" s="275"/>
      <c r="AA209" s="275"/>
      <c r="AB209" s="275"/>
      <c r="AC209" s="275"/>
      <c r="AD209" s="275"/>
      <c r="AE209" s="275"/>
      <c r="AF209" s="275"/>
    </row>
    <row r="210" spans="1:32" ht="24.75" customHeight="1">
      <c r="A210" s="349" t="s">
        <v>1220</v>
      </c>
      <c r="B210" s="310">
        <v>20</v>
      </c>
      <c r="C210" s="311" t="s">
        <v>1201</v>
      </c>
      <c r="D210" s="312" t="s">
        <v>505</v>
      </c>
      <c r="E210" s="304">
        <v>1</v>
      </c>
      <c r="F210" s="301"/>
      <c r="G210" s="301">
        <v>0</v>
      </c>
      <c r="H210" s="301"/>
      <c r="I210" s="301"/>
      <c r="J210" s="326">
        <f t="shared" si="69"/>
        <v>0</v>
      </c>
      <c r="K210" s="306">
        <f t="shared" si="70"/>
        <v>0</v>
      </c>
      <c r="L210" s="307">
        <f t="shared" si="71"/>
        <v>0</v>
      </c>
      <c r="M210" s="275"/>
      <c r="N210" s="275"/>
      <c r="O210" s="275"/>
      <c r="P210" s="275"/>
      <c r="Q210" s="275"/>
      <c r="R210" s="275"/>
      <c r="S210" s="275"/>
      <c r="T210" s="275"/>
      <c r="U210" s="275"/>
      <c r="V210" s="275"/>
      <c r="W210" s="275"/>
      <c r="X210" s="275"/>
      <c r="Y210" s="275"/>
      <c r="Z210" s="275"/>
      <c r="AA210" s="275"/>
      <c r="AB210" s="275"/>
      <c r="AC210" s="275"/>
      <c r="AD210" s="275"/>
      <c r="AE210" s="275"/>
      <c r="AF210" s="275"/>
    </row>
    <row r="211" spans="1:32" ht="24.75" customHeight="1">
      <c r="A211" s="349" t="s">
        <v>1221</v>
      </c>
      <c r="B211" s="310">
        <v>21</v>
      </c>
      <c r="C211" s="311" t="s">
        <v>1201</v>
      </c>
      <c r="D211" s="312" t="s">
        <v>1070</v>
      </c>
      <c r="E211" s="304">
        <v>1</v>
      </c>
      <c r="F211" s="301"/>
      <c r="G211" s="301">
        <v>1</v>
      </c>
      <c r="H211" s="301"/>
      <c r="I211" s="301"/>
      <c r="J211" s="326">
        <f t="shared" si="69"/>
        <v>1</v>
      </c>
      <c r="K211" s="306">
        <f t="shared" si="70"/>
        <v>1</v>
      </c>
      <c r="L211" s="307">
        <f t="shared" si="71"/>
        <v>1</v>
      </c>
      <c r="M211" s="275"/>
      <c r="N211" s="275"/>
      <c r="O211" s="275"/>
      <c r="P211" s="275"/>
      <c r="Q211" s="275"/>
      <c r="R211" s="275"/>
      <c r="S211" s="275"/>
      <c r="T211" s="275"/>
      <c r="U211" s="275"/>
      <c r="V211" s="275"/>
      <c r="W211" s="275"/>
      <c r="X211" s="275"/>
      <c r="Y211" s="275"/>
      <c r="Z211" s="275"/>
      <c r="AA211" s="275"/>
      <c r="AB211" s="275"/>
      <c r="AC211" s="275"/>
      <c r="AD211" s="275"/>
      <c r="AE211" s="275"/>
      <c r="AF211" s="275"/>
    </row>
    <row r="212" spans="1:32" ht="24.75" customHeight="1">
      <c r="A212" s="349" t="s">
        <v>1222</v>
      </c>
      <c r="B212" s="310">
        <v>22</v>
      </c>
      <c r="C212" s="311" t="s">
        <v>1223</v>
      </c>
      <c r="D212" s="312" t="s">
        <v>1070</v>
      </c>
      <c r="E212" s="304">
        <v>1</v>
      </c>
      <c r="F212" s="301"/>
      <c r="G212" s="301">
        <v>1</v>
      </c>
      <c r="H212" s="301"/>
      <c r="I212" s="301"/>
      <c r="J212" s="326">
        <f t="shared" si="69"/>
        <v>1</v>
      </c>
      <c r="K212" s="306">
        <f t="shared" si="70"/>
        <v>1</v>
      </c>
      <c r="L212" s="307">
        <f t="shared" si="71"/>
        <v>1</v>
      </c>
      <c r="M212" s="275"/>
      <c r="N212" s="275"/>
      <c r="O212" s="275"/>
      <c r="P212" s="275"/>
      <c r="Q212" s="275"/>
      <c r="R212" s="275"/>
      <c r="S212" s="275"/>
      <c r="T212" s="275"/>
      <c r="U212" s="275"/>
      <c r="V212" s="275"/>
      <c r="W212" s="275"/>
      <c r="X212" s="275"/>
      <c r="Y212" s="275"/>
      <c r="Z212" s="275"/>
      <c r="AA212" s="275"/>
      <c r="AB212" s="275"/>
      <c r="AC212" s="275"/>
      <c r="AD212" s="275"/>
      <c r="AE212" s="275"/>
      <c r="AF212" s="275"/>
    </row>
    <row r="213" spans="1:32" ht="24.75" customHeight="1">
      <c r="A213" s="349" t="s">
        <v>1224</v>
      </c>
      <c r="B213" s="310">
        <v>23</v>
      </c>
      <c r="C213" s="311" t="s">
        <v>1223</v>
      </c>
      <c r="D213" s="312" t="s">
        <v>505</v>
      </c>
      <c r="E213" s="304">
        <v>1</v>
      </c>
      <c r="F213" s="301"/>
      <c r="G213" s="301">
        <v>0</v>
      </c>
      <c r="H213" s="301"/>
      <c r="I213" s="301"/>
      <c r="J213" s="326">
        <f t="shared" si="69"/>
        <v>0</v>
      </c>
      <c r="K213" s="306">
        <f t="shared" si="70"/>
        <v>0</v>
      </c>
      <c r="L213" s="307">
        <f t="shared" si="71"/>
        <v>0</v>
      </c>
      <c r="M213" s="275"/>
      <c r="N213" s="275"/>
      <c r="O213" s="275"/>
      <c r="P213" s="275"/>
      <c r="Q213" s="275"/>
      <c r="R213" s="275"/>
      <c r="S213" s="275"/>
      <c r="T213" s="275"/>
      <c r="U213" s="275"/>
      <c r="V213" s="275"/>
      <c r="W213" s="275"/>
      <c r="X213" s="275"/>
      <c r="Y213" s="275"/>
      <c r="Z213" s="275"/>
      <c r="AA213" s="275"/>
      <c r="AB213" s="275"/>
      <c r="AC213" s="275"/>
      <c r="AD213" s="275"/>
      <c r="AE213" s="275"/>
      <c r="AF213" s="275"/>
    </row>
    <row r="214" spans="1:32" ht="24.75" customHeight="1">
      <c r="A214" s="349" t="s">
        <v>1225</v>
      </c>
      <c r="B214" s="310">
        <v>24</v>
      </c>
      <c r="C214" s="311" t="s">
        <v>1223</v>
      </c>
      <c r="D214" s="312" t="s">
        <v>505</v>
      </c>
      <c r="E214" s="304">
        <v>1</v>
      </c>
      <c r="F214" s="301"/>
      <c r="G214" s="301">
        <v>1</v>
      </c>
      <c r="H214" s="301"/>
      <c r="I214" s="301"/>
      <c r="J214" s="326">
        <f t="shared" si="69"/>
        <v>1</v>
      </c>
      <c r="K214" s="306">
        <f t="shared" si="70"/>
        <v>1</v>
      </c>
      <c r="L214" s="307">
        <f t="shared" si="71"/>
        <v>1</v>
      </c>
      <c r="M214" s="275"/>
      <c r="N214" s="275"/>
      <c r="O214" s="275"/>
      <c r="P214" s="275"/>
      <c r="Q214" s="275"/>
      <c r="R214" s="275"/>
      <c r="S214" s="275"/>
      <c r="T214" s="275"/>
      <c r="U214" s="275"/>
      <c r="V214" s="275"/>
      <c r="W214" s="275"/>
      <c r="X214" s="275"/>
      <c r="Y214" s="275"/>
      <c r="Z214" s="275"/>
      <c r="AA214" s="275"/>
      <c r="AB214" s="275"/>
      <c r="AC214" s="275"/>
      <c r="AD214" s="275"/>
      <c r="AE214" s="275"/>
      <c r="AF214" s="275"/>
    </row>
    <row r="215" spans="1:32" ht="24.75" customHeight="1">
      <c r="A215" s="349" t="s">
        <v>1226</v>
      </c>
      <c r="B215" s="310">
        <v>25</v>
      </c>
      <c r="C215" s="311" t="s">
        <v>1223</v>
      </c>
      <c r="D215" s="312" t="s">
        <v>505</v>
      </c>
      <c r="E215" s="304">
        <v>10</v>
      </c>
      <c r="F215" s="301"/>
      <c r="G215" s="301">
        <v>10</v>
      </c>
      <c r="H215" s="301"/>
      <c r="I215" s="301"/>
      <c r="J215" s="326">
        <f t="shared" si="69"/>
        <v>10</v>
      </c>
      <c r="K215" s="306">
        <f t="shared" si="70"/>
        <v>1</v>
      </c>
      <c r="L215" s="307">
        <f t="shared" si="71"/>
        <v>1</v>
      </c>
      <c r="M215" s="275"/>
      <c r="N215" s="275"/>
      <c r="O215" s="275"/>
      <c r="P215" s="275"/>
      <c r="Q215" s="275"/>
      <c r="R215" s="275"/>
      <c r="S215" s="275"/>
      <c r="T215" s="275"/>
      <c r="U215" s="275"/>
      <c r="V215" s="275"/>
      <c r="W215" s="275"/>
      <c r="X215" s="275"/>
      <c r="Y215" s="275"/>
      <c r="Z215" s="275"/>
      <c r="AA215" s="275"/>
      <c r="AB215" s="275"/>
      <c r="AC215" s="275"/>
      <c r="AD215" s="275"/>
      <c r="AE215" s="275"/>
      <c r="AF215" s="275"/>
    </row>
    <row r="216" spans="1:32" ht="24.75" customHeight="1">
      <c r="A216" s="349" t="s">
        <v>1227</v>
      </c>
      <c r="B216" s="310">
        <v>26</v>
      </c>
      <c r="C216" s="311" t="s">
        <v>1223</v>
      </c>
      <c r="D216" s="312" t="s">
        <v>1046</v>
      </c>
      <c r="E216" s="304">
        <v>20</v>
      </c>
      <c r="F216" s="301"/>
      <c r="G216" s="301">
        <v>0</v>
      </c>
      <c r="H216" s="301"/>
      <c r="I216" s="301"/>
      <c r="J216" s="326">
        <f t="shared" si="69"/>
        <v>0</v>
      </c>
      <c r="K216" s="306">
        <f t="shared" si="70"/>
        <v>0</v>
      </c>
      <c r="L216" s="307">
        <f t="shared" si="71"/>
        <v>0</v>
      </c>
      <c r="M216" s="275"/>
      <c r="N216" s="275"/>
      <c r="O216" s="275"/>
      <c r="P216" s="275"/>
      <c r="Q216" s="275"/>
      <c r="R216" s="275"/>
      <c r="S216" s="275"/>
      <c r="T216" s="275"/>
      <c r="U216" s="275"/>
      <c r="V216" s="275"/>
      <c r="W216" s="275"/>
      <c r="X216" s="275"/>
      <c r="Y216" s="275"/>
      <c r="Z216" s="275"/>
      <c r="AA216" s="275"/>
      <c r="AB216" s="275"/>
      <c r="AC216" s="275"/>
      <c r="AD216" s="275"/>
      <c r="AE216" s="275"/>
      <c r="AF216" s="275"/>
    </row>
    <row r="217" spans="1:32" ht="24.75" customHeight="1">
      <c r="A217" s="349" t="s">
        <v>1228</v>
      </c>
      <c r="B217" s="310">
        <v>27</v>
      </c>
      <c r="C217" s="311" t="s">
        <v>1223</v>
      </c>
      <c r="D217" s="312" t="s">
        <v>1046</v>
      </c>
      <c r="E217" s="304">
        <v>20</v>
      </c>
      <c r="F217" s="301"/>
      <c r="G217" s="301">
        <v>0</v>
      </c>
      <c r="H217" s="301"/>
      <c r="I217" s="301"/>
      <c r="J217" s="326">
        <f t="shared" si="69"/>
        <v>0</v>
      </c>
      <c r="K217" s="306">
        <f t="shared" si="70"/>
        <v>0</v>
      </c>
      <c r="L217" s="307">
        <f t="shared" si="71"/>
        <v>0</v>
      </c>
      <c r="M217" s="275"/>
      <c r="N217" s="275"/>
      <c r="O217" s="275"/>
      <c r="P217" s="275"/>
      <c r="Q217" s="275"/>
      <c r="R217" s="275"/>
      <c r="S217" s="275"/>
      <c r="T217" s="275"/>
      <c r="U217" s="275"/>
      <c r="V217" s="275"/>
      <c r="W217" s="275"/>
      <c r="X217" s="275"/>
      <c r="Y217" s="275"/>
      <c r="Z217" s="275"/>
      <c r="AA217" s="275"/>
      <c r="AB217" s="275"/>
      <c r="AC217" s="275"/>
      <c r="AD217" s="275"/>
      <c r="AE217" s="275"/>
      <c r="AF217" s="275"/>
    </row>
    <row r="218" spans="1:32" ht="24.75" customHeight="1">
      <c r="A218" s="349" t="s">
        <v>1229</v>
      </c>
      <c r="B218" s="310">
        <v>28</v>
      </c>
      <c r="C218" s="311" t="s">
        <v>1223</v>
      </c>
      <c r="D218" s="312" t="s">
        <v>1046</v>
      </c>
      <c r="E218" s="304">
        <v>5</v>
      </c>
      <c r="F218" s="301"/>
      <c r="G218" s="301"/>
      <c r="H218" s="301"/>
      <c r="I218" s="301"/>
      <c r="J218" s="326">
        <f t="shared" si="69"/>
        <v>0</v>
      </c>
      <c r="K218" s="306">
        <f t="shared" si="70"/>
        <v>0</v>
      </c>
      <c r="L218" s="307">
        <f t="shared" si="71"/>
        <v>0</v>
      </c>
      <c r="M218" s="275"/>
      <c r="N218" s="275"/>
      <c r="O218" s="275"/>
      <c r="P218" s="275"/>
      <c r="Q218" s="275"/>
      <c r="R218" s="275"/>
      <c r="S218" s="275"/>
      <c r="T218" s="275"/>
      <c r="U218" s="275"/>
      <c r="V218" s="275"/>
      <c r="W218" s="275"/>
      <c r="X218" s="275"/>
      <c r="Y218" s="275"/>
      <c r="Z218" s="275"/>
      <c r="AA218" s="275"/>
      <c r="AB218" s="275"/>
      <c r="AC218" s="275"/>
      <c r="AD218" s="275"/>
      <c r="AE218" s="275"/>
      <c r="AF218" s="275"/>
    </row>
    <row r="219" spans="1:32" ht="24.75" customHeight="1">
      <c r="A219" s="349" t="s">
        <v>1230</v>
      </c>
      <c r="B219" s="310">
        <v>29</v>
      </c>
      <c r="C219" s="311" t="s">
        <v>1223</v>
      </c>
      <c r="D219" s="312" t="s">
        <v>504</v>
      </c>
      <c r="E219" s="304"/>
      <c r="F219" s="301"/>
      <c r="G219" s="301"/>
      <c r="H219" s="301"/>
      <c r="I219" s="301"/>
      <c r="J219" s="326"/>
      <c r="K219" s="306"/>
      <c r="L219" s="307"/>
      <c r="M219" s="275" t="s">
        <v>1159</v>
      </c>
      <c r="N219" s="275"/>
      <c r="O219" s="275"/>
      <c r="P219" s="275"/>
      <c r="Q219" s="275"/>
      <c r="R219" s="275"/>
      <c r="S219" s="275"/>
      <c r="T219" s="275"/>
      <c r="U219" s="275"/>
      <c r="V219" s="275"/>
      <c r="W219" s="275"/>
      <c r="X219" s="275"/>
      <c r="Y219" s="275"/>
      <c r="Z219" s="275"/>
      <c r="AA219" s="275"/>
      <c r="AB219" s="275"/>
      <c r="AC219" s="275"/>
      <c r="AD219" s="275"/>
      <c r="AE219" s="275"/>
      <c r="AF219" s="275"/>
    </row>
    <row r="220" spans="1:32" ht="24.75" customHeight="1">
      <c r="A220" s="349" t="s">
        <v>1231</v>
      </c>
      <c r="B220" s="310">
        <v>30</v>
      </c>
      <c r="C220" s="311" t="s">
        <v>1223</v>
      </c>
      <c r="D220" s="312" t="s">
        <v>504</v>
      </c>
      <c r="E220" s="314">
        <v>1</v>
      </c>
      <c r="F220" s="301"/>
      <c r="G220" s="301">
        <v>0</v>
      </c>
      <c r="H220" s="301"/>
      <c r="I220" s="301"/>
      <c r="J220" s="326">
        <f t="shared" ref="J220:J222" si="72">SUM(F220:I220)</f>
        <v>0</v>
      </c>
      <c r="K220" s="306">
        <f t="shared" ref="K220:K222" si="73">J220/E220</f>
        <v>0</v>
      </c>
      <c r="L220" s="307">
        <f t="shared" ref="L220:L222" si="74">IF(((J220/E220)*100)&gt;=100,100%,(J220/E220))</f>
        <v>0</v>
      </c>
      <c r="M220" s="275"/>
      <c r="N220" s="275"/>
      <c r="O220" s="275"/>
      <c r="P220" s="275"/>
      <c r="Q220" s="275"/>
      <c r="R220" s="275"/>
      <c r="S220" s="275"/>
      <c r="T220" s="275"/>
      <c r="U220" s="275"/>
      <c r="V220" s="275"/>
      <c r="W220" s="275"/>
      <c r="X220" s="275"/>
      <c r="Y220" s="275"/>
      <c r="Z220" s="275"/>
      <c r="AA220" s="275"/>
      <c r="AB220" s="275"/>
      <c r="AC220" s="275"/>
      <c r="AD220" s="275"/>
      <c r="AE220" s="275"/>
      <c r="AF220" s="275"/>
    </row>
    <row r="221" spans="1:32" ht="24.75" customHeight="1">
      <c r="A221" s="349" t="s">
        <v>1232</v>
      </c>
      <c r="B221" s="310">
        <v>31</v>
      </c>
      <c r="C221" s="311" t="s">
        <v>1223</v>
      </c>
      <c r="D221" s="312" t="s">
        <v>504</v>
      </c>
      <c r="E221" s="314">
        <v>1</v>
      </c>
      <c r="F221" s="301"/>
      <c r="G221" s="301">
        <v>0</v>
      </c>
      <c r="H221" s="301"/>
      <c r="I221" s="301"/>
      <c r="J221" s="326">
        <f t="shared" si="72"/>
        <v>0</v>
      </c>
      <c r="K221" s="306">
        <f t="shared" si="73"/>
        <v>0</v>
      </c>
      <c r="L221" s="307">
        <f t="shared" si="74"/>
        <v>0</v>
      </c>
      <c r="M221" s="275"/>
      <c r="N221" s="275"/>
      <c r="O221" s="275"/>
      <c r="P221" s="275"/>
      <c r="Q221" s="275"/>
      <c r="R221" s="275"/>
      <c r="S221" s="275"/>
      <c r="T221" s="275"/>
      <c r="U221" s="275"/>
      <c r="V221" s="275"/>
      <c r="W221" s="275"/>
      <c r="X221" s="275"/>
      <c r="Y221" s="275"/>
      <c r="Z221" s="275"/>
      <c r="AA221" s="275"/>
      <c r="AB221" s="275"/>
      <c r="AC221" s="275"/>
      <c r="AD221" s="275"/>
      <c r="AE221" s="275"/>
      <c r="AF221" s="275"/>
    </row>
    <row r="222" spans="1:32" ht="24.75" customHeight="1">
      <c r="A222" s="349" t="s">
        <v>1233</v>
      </c>
      <c r="B222" s="310">
        <v>32</v>
      </c>
      <c r="C222" s="311" t="s">
        <v>1223</v>
      </c>
      <c r="D222" s="312" t="s">
        <v>501</v>
      </c>
      <c r="E222" s="304">
        <v>1</v>
      </c>
      <c r="F222" s="301"/>
      <c r="G222" s="301">
        <v>1</v>
      </c>
      <c r="H222" s="301"/>
      <c r="I222" s="301"/>
      <c r="J222" s="326">
        <f t="shared" si="72"/>
        <v>1</v>
      </c>
      <c r="K222" s="306">
        <f t="shared" si="73"/>
        <v>1</v>
      </c>
      <c r="L222" s="307">
        <f t="shared" si="74"/>
        <v>1</v>
      </c>
      <c r="M222" s="275"/>
      <c r="N222" s="275"/>
      <c r="O222" s="275"/>
      <c r="P222" s="275"/>
      <c r="Q222" s="275"/>
      <c r="R222" s="275"/>
      <c r="S222" s="275"/>
      <c r="T222" s="275"/>
      <c r="U222" s="275"/>
      <c r="V222" s="275"/>
      <c r="W222" s="275"/>
      <c r="X222" s="275"/>
      <c r="Y222" s="275"/>
      <c r="Z222" s="275"/>
      <c r="AA222" s="275"/>
      <c r="AB222" s="275"/>
      <c r="AC222" s="275"/>
      <c r="AD222" s="275"/>
      <c r="AE222" s="275"/>
      <c r="AF222" s="275"/>
    </row>
    <row r="223" spans="1:32" ht="24.75" customHeight="1">
      <c r="A223" s="349" t="s">
        <v>1234</v>
      </c>
      <c r="B223" s="310">
        <v>33</v>
      </c>
      <c r="C223" s="311" t="s">
        <v>1223</v>
      </c>
      <c r="D223" s="312" t="s">
        <v>500</v>
      </c>
      <c r="E223" s="304"/>
      <c r="F223" s="301"/>
      <c r="G223" s="350"/>
      <c r="H223" s="350"/>
      <c r="I223" s="301"/>
      <c r="J223" s="326"/>
      <c r="K223" s="306"/>
      <c r="L223" s="307"/>
      <c r="M223" s="275" t="s">
        <v>1159</v>
      </c>
      <c r="N223" s="275"/>
      <c r="O223" s="275"/>
      <c r="P223" s="275"/>
      <c r="Q223" s="275"/>
      <c r="R223" s="275"/>
      <c r="S223" s="275"/>
      <c r="T223" s="275"/>
      <c r="U223" s="275"/>
      <c r="V223" s="275"/>
      <c r="W223" s="275"/>
      <c r="X223" s="275"/>
      <c r="Y223" s="275"/>
      <c r="Z223" s="275"/>
      <c r="AA223" s="275"/>
      <c r="AB223" s="275"/>
      <c r="AC223" s="275"/>
      <c r="AD223" s="275"/>
      <c r="AE223" s="275"/>
      <c r="AF223" s="275"/>
    </row>
    <row r="224" spans="1:32" ht="24.75" customHeight="1">
      <c r="A224" s="349" t="s">
        <v>1235</v>
      </c>
      <c r="B224" s="310">
        <v>34</v>
      </c>
      <c r="C224" s="311" t="s">
        <v>1223</v>
      </c>
      <c r="D224" s="312" t="s">
        <v>500</v>
      </c>
      <c r="E224" s="304"/>
      <c r="F224" s="350"/>
      <c r="G224" s="350"/>
      <c r="H224" s="350"/>
      <c r="I224" s="301"/>
      <c r="J224" s="326"/>
      <c r="K224" s="306"/>
      <c r="L224" s="307"/>
      <c r="M224" s="275" t="s">
        <v>1159</v>
      </c>
      <c r="N224" s="275"/>
      <c r="O224" s="275"/>
      <c r="P224" s="275"/>
      <c r="Q224" s="275"/>
      <c r="R224" s="275"/>
      <c r="S224" s="275"/>
      <c r="T224" s="275"/>
      <c r="U224" s="275"/>
      <c r="V224" s="275"/>
      <c r="W224" s="275"/>
      <c r="X224" s="275"/>
      <c r="Y224" s="275"/>
      <c r="Z224" s="275"/>
      <c r="AA224" s="275"/>
      <c r="AB224" s="275"/>
      <c r="AC224" s="275"/>
      <c r="AD224" s="275"/>
      <c r="AE224" s="275"/>
      <c r="AF224" s="275"/>
    </row>
    <row r="225" spans="1:32" ht="24.75" customHeight="1">
      <c r="A225" s="349" t="s">
        <v>1236</v>
      </c>
      <c r="B225" s="310">
        <v>35</v>
      </c>
      <c r="C225" s="311" t="s">
        <v>1223</v>
      </c>
      <c r="D225" s="312" t="s">
        <v>500</v>
      </c>
      <c r="E225" s="304"/>
      <c r="F225" s="301"/>
      <c r="G225" s="301"/>
      <c r="H225" s="301"/>
      <c r="I225" s="301"/>
      <c r="J225" s="326"/>
      <c r="K225" s="306"/>
      <c r="L225" s="307"/>
      <c r="M225" s="275" t="s">
        <v>1159</v>
      </c>
      <c r="N225" s="275"/>
      <c r="O225" s="275"/>
      <c r="P225" s="275"/>
      <c r="Q225" s="275"/>
      <c r="R225" s="275"/>
      <c r="S225" s="275"/>
      <c r="T225" s="275"/>
      <c r="U225" s="275"/>
      <c r="V225" s="275"/>
      <c r="W225" s="275"/>
      <c r="X225" s="275"/>
      <c r="Y225" s="275"/>
      <c r="Z225" s="275"/>
      <c r="AA225" s="275"/>
      <c r="AB225" s="275"/>
      <c r="AC225" s="275"/>
      <c r="AD225" s="275"/>
      <c r="AE225" s="275"/>
      <c r="AF225" s="275"/>
    </row>
    <row r="226" spans="1:32" ht="24.75" customHeight="1">
      <c r="A226" s="349" t="s">
        <v>1237</v>
      </c>
      <c r="B226" s="310">
        <v>36</v>
      </c>
      <c r="C226" s="311" t="s">
        <v>1223</v>
      </c>
      <c r="D226" s="312" t="s">
        <v>500</v>
      </c>
      <c r="E226" s="304"/>
      <c r="F226" s="301"/>
      <c r="G226" s="301"/>
      <c r="H226" s="301"/>
      <c r="I226" s="301"/>
      <c r="J226" s="326"/>
      <c r="K226" s="306"/>
      <c r="L226" s="307"/>
      <c r="M226" s="275" t="s">
        <v>1159</v>
      </c>
      <c r="N226" s="275"/>
      <c r="O226" s="275"/>
      <c r="P226" s="275"/>
      <c r="Q226" s="275"/>
      <c r="R226" s="275"/>
      <c r="S226" s="275"/>
      <c r="T226" s="275"/>
      <c r="U226" s="275"/>
      <c r="V226" s="275"/>
      <c r="W226" s="275"/>
      <c r="X226" s="275"/>
      <c r="Y226" s="275"/>
      <c r="Z226" s="275"/>
      <c r="AA226" s="275"/>
      <c r="AB226" s="275"/>
      <c r="AC226" s="275"/>
      <c r="AD226" s="275"/>
      <c r="AE226" s="275"/>
      <c r="AF226" s="275"/>
    </row>
    <row r="227" spans="1:32" ht="24.75" customHeight="1">
      <c r="A227" s="349" t="s">
        <v>1238</v>
      </c>
      <c r="B227" s="310">
        <v>37</v>
      </c>
      <c r="C227" s="311" t="s">
        <v>1223</v>
      </c>
      <c r="D227" s="312" t="s">
        <v>500</v>
      </c>
      <c r="E227" s="304"/>
      <c r="F227" s="350"/>
      <c r="G227" s="350"/>
      <c r="H227" s="350"/>
      <c r="I227" s="301"/>
      <c r="J227" s="326"/>
      <c r="K227" s="306"/>
      <c r="L227" s="307"/>
      <c r="M227" s="275" t="s">
        <v>1159</v>
      </c>
      <c r="N227" s="275"/>
      <c r="O227" s="275"/>
      <c r="P227" s="275"/>
      <c r="Q227" s="275"/>
      <c r="R227" s="275"/>
      <c r="S227" s="275"/>
      <c r="T227" s="275"/>
      <c r="U227" s="275"/>
      <c r="V227" s="275"/>
      <c r="W227" s="275"/>
      <c r="X227" s="275"/>
      <c r="Y227" s="275"/>
      <c r="Z227" s="275"/>
      <c r="AA227" s="275"/>
      <c r="AB227" s="275"/>
      <c r="AC227" s="275"/>
      <c r="AD227" s="275"/>
      <c r="AE227" s="275"/>
      <c r="AF227" s="275"/>
    </row>
    <row r="228" spans="1:32" ht="24.75" customHeight="1">
      <c r="A228" s="349" t="s">
        <v>1239</v>
      </c>
      <c r="B228" s="310">
        <v>38</v>
      </c>
      <c r="C228" s="311" t="s">
        <v>1223</v>
      </c>
      <c r="D228" s="312" t="s">
        <v>500</v>
      </c>
      <c r="E228" s="304"/>
      <c r="F228" s="350"/>
      <c r="G228" s="350"/>
      <c r="H228" s="350"/>
      <c r="I228" s="301"/>
      <c r="J228" s="326"/>
      <c r="K228" s="306"/>
      <c r="L228" s="307"/>
      <c r="M228" s="275" t="s">
        <v>1159</v>
      </c>
      <c r="N228" s="275"/>
      <c r="O228" s="275"/>
      <c r="P228" s="275"/>
      <c r="Q228" s="275"/>
      <c r="R228" s="275"/>
      <c r="S228" s="275"/>
      <c r="T228" s="275"/>
      <c r="U228" s="275"/>
      <c r="V228" s="275"/>
      <c r="W228" s="275"/>
      <c r="X228" s="275"/>
      <c r="Y228" s="275"/>
      <c r="Z228" s="275"/>
      <c r="AA228" s="275"/>
      <c r="AB228" s="275"/>
      <c r="AC228" s="275"/>
      <c r="AD228" s="275"/>
      <c r="AE228" s="275"/>
      <c r="AF228" s="275"/>
    </row>
    <row r="229" spans="1:32" ht="24.75" customHeight="1">
      <c r="A229" s="351" t="s">
        <v>1240</v>
      </c>
      <c r="B229" s="292">
        <f>COUNT(B230:B245)</f>
        <v>16</v>
      </c>
      <c r="C229" s="293"/>
      <c r="D229" s="294"/>
      <c r="E229" s="292">
        <f>COUNT(E230:E245)</f>
        <v>15</v>
      </c>
      <c r="F229" s="295"/>
      <c r="G229" s="295"/>
      <c r="H229" s="295"/>
      <c r="I229" s="295"/>
      <c r="J229" s="296"/>
      <c r="K229" s="297"/>
      <c r="L229" s="298">
        <f>AVERAGE(L230:L245)</f>
        <v>0.28111111111111109</v>
      </c>
      <c r="M229" s="299"/>
      <c r="N229" s="275"/>
      <c r="O229" s="275"/>
      <c r="P229" s="275"/>
      <c r="Q229" s="275"/>
      <c r="R229" s="275"/>
      <c r="S229" s="275"/>
      <c r="T229" s="275"/>
      <c r="U229" s="275"/>
      <c r="V229" s="275"/>
      <c r="W229" s="275"/>
      <c r="X229" s="275"/>
      <c r="Y229" s="275"/>
      <c r="Z229" s="275"/>
      <c r="AA229" s="275"/>
      <c r="AB229" s="275"/>
      <c r="AC229" s="275"/>
      <c r="AD229" s="275"/>
      <c r="AE229" s="275"/>
      <c r="AF229" s="275"/>
    </row>
    <row r="230" spans="1:32" ht="24.75" customHeight="1">
      <c r="A230" s="349" t="s">
        <v>1241</v>
      </c>
      <c r="B230" s="310">
        <v>1</v>
      </c>
      <c r="C230" s="352" t="s">
        <v>1242</v>
      </c>
      <c r="D230" s="353" t="s">
        <v>500</v>
      </c>
      <c r="E230" s="304">
        <v>0.25</v>
      </c>
      <c r="F230" s="301"/>
      <c r="G230" s="301"/>
      <c r="H230" s="301"/>
      <c r="I230" s="301"/>
      <c r="J230" s="326">
        <f t="shared" ref="J230:J231" si="75">SUM(F230:I230)</f>
        <v>0</v>
      </c>
      <c r="K230" s="306">
        <f t="shared" ref="K230:K231" si="76">J230/E230</f>
        <v>0</v>
      </c>
      <c r="L230" s="307">
        <f t="shared" ref="L230:L231" si="77">IF(((J230/E230)*100)&gt;=100,100%,(J230/E230))</f>
        <v>0</v>
      </c>
      <c r="M230" s="275"/>
      <c r="N230" s="333"/>
      <c r="O230" s="333"/>
      <c r="P230" s="333"/>
      <c r="Q230" s="333"/>
      <c r="R230" s="333"/>
      <c r="S230" s="333"/>
      <c r="T230" s="333"/>
      <c r="U230" s="333"/>
      <c r="V230" s="333"/>
      <c r="W230" s="333"/>
      <c r="X230" s="333"/>
      <c r="Y230" s="333"/>
      <c r="Z230" s="333"/>
      <c r="AA230" s="333"/>
      <c r="AB230" s="333"/>
      <c r="AC230" s="333"/>
      <c r="AD230" s="333"/>
      <c r="AE230" s="333"/>
      <c r="AF230" s="333"/>
    </row>
    <row r="231" spans="1:32" ht="24.75" customHeight="1">
      <c r="A231" s="349" t="s">
        <v>1243</v>
      </c>
      <c r="B231" s="310">
        <v>2</v>
      </c>
      <c r="C231" s="352" t="s">
        <v>1242</v>
      </c>
      <c r="D231" s="354" t="s">
        <v>504</v>
      </c>
      <c r="E231" s="304">
        <v>0.08</v>
      </c>
      <c r="F231" s="301"/>
      <c r="G231" s="301"/>
      <c r="H231" s="301"/>
      <c r="I231" s="301"/>
      <c r="J231" s="326">
        <f t="shared" si="75"/>
        <v>0</v>
      </c>
      <c r="K231" s="306">
        <f t="shared" si="76"/>
        <v>0</v>
      </c>
      <c r="L231" s="307">
        <f t="shared" si="77"/>
        <v>0</v>
      </c>
      <c r="M231" s="275"/>
      <c r="N231" s="333"/>
      <c r="O231" s="333"/>
      <c r="P231" s="333"/>
      <c r="Q231" s="333"/>
      <c r="R231" s="333"/>
      <c r="S231" s="333"/>
      <c r="T231" s="333"/>
      <c r="U231" s="333"/>
      <c r="V231" s="333"/>
      <c r="W231" s="333"/>
      <c r="X231" s="333"/>
      <c r="Y231" s="333"/>
      <c r="Z231" s="333"/>
      <c r="AA231" s="333"/>
      <c r="AB231" s="333"/>
      <c r="AC231" s="333"/>
      <c r="AD231" s="333"/>
      <c r="AE231" s="333"/>
      <c r="AF231" s="333"/>
    </row>
    <row r="232" spans="1:32" ht="24.75" customHeight="1">
      <c r="A232" s="349" t="s">
        <v>1244</v>
      </c>
      <c r="B232" s="310">
        <v>3</v>
      </c>
      <c r="C232" s="352" t="s">
        <v>1242</v>
      </c>
      <c r="D232" s="354" t="s">
        <v>502</v>
      </c>
      <c r="E232" s="304"/>
      <c r="F232" s="301"/>
      <c r="G232" s="301"/>
      <c r="H232" s="301"/>
      <c r="I232" s="301"/>
      <c r="J232" s="326"/>
      <c r="K232" s="306"/>
      <c r="L232" s="307"/>
      <c r="M232" s="275" t="s">
        <v>1245</v>
      </c>
      <c r="N232" s="333"/>
      <c r="O232" s="333"/>
      <c r="P232" s="333"/>
      <c r="Q232" s="333"/>
      <c r="R232" s="333"/>
      <c r="S232" s="333"/>
      <c r="T232" s="333"/>
      <c r="U232" s="333"/>
      <c r="V232" s="333"/>
      <c r="W232" s="333"/>
      <c r="X232" s="333"/>
      <c r="Y232" s="333"/>
      <c r="Z232" s="333"/>
      <c r="AA232" s="333"/>
      <c r="AB232" s="333"/>
      <c r="AC232" s="333"/>
      <c r="AD232" s="333"/>
      <c r="AE232" s="333"/>
      <c r="AF232" s="333"/>
    </row>
    <row r="233" spans="1:32" ht="24.75" customHeight="1">
      <c r="A233" s="349" t="s">
        <v>1246</v>
      </c>
      <c r="B233" s="310">
        <v>4</v>
      </c>
      <c r="C233" s="352" t="s">
        <v>1242</v>
      </c>
      <c r="D233" s="353" t="s">
        <v>500</v>
      </c>
      <c r="E233" s="304">
        <v>25</v>
      </c>
      <c r="F233" s="301"/>
      <c r="G233" s="301"/>
      <c r="H233" s="301"/>
      <c r="I233" s="301">
        <v>1</v>
      </c>
      <c r="J233" s="326">
        <f t="shared" ref="J233:J234" si="78">SUM(F233:I233)</f>
        <v>1</v>
      </c>
      <c r="K233" s="306">
        <f t="shared" ref="K233:K234" si="79">J233/E233</f>
        <v>0.04</v>
      </c>
      <c r="L233" s="307">
        <f t="shared" ref="L233:L234" si="80">IF(((J233/E233)*100)&gt;=100,100%,(J233/E233))</f>
        <v>0.04</v>
      </c>
      <c r="M233" s="275"/>
      <c r="N233" s="333"/>
      <c r="O233" s="333"/>
      <c r="P233" s="333"/>
      <c r="Q233" s="333"/>
      <c r="R233" s="333"/>
      <c r="S233" s="333"/>
      <c r="T233" s="333"/>
      <c r="U233" s="333"/>
      <c r="V233" s="333"/>
      <c r="W233" s="333"/>
      <c r="X233" s="333"/>
      <c r="Y233" s="333"/>
      <c r="Z233" s="333"/>
      <c r="AA233" s="333"/>
      <c r="AB233" s="333"/>
      <c r="AC233" s="333"/>
      <c r="AD233" s="333"/>
      <c r="AE233" s="333"/>
      <c r="AF233" s="333"/>
    </row>
    <row r="234" spans="1:32" ht="24.75" customHeight="1">
      <c r="A234" s="349" t="s">
        <v>1247</v>
      </c>
      <c r="B234" s="310">
        <v>5</v>
      </c>
      <c r="C234" s="352" t="s">
        <v>1242</v>
      </c>
      <c r="D234" s="354" t="s">
        <v>501</v>
      </c>
      <c r="E234" s="304">
        <v>3</v>
      </c>
      <c r="F234" s="301"/>
      <c r="G234" s="301"/>
      <c r="H234" s="301"/>
      <c r="I234" s="301">
        <v>1</v>
      </c>
      <c r="J234" s="326">
        <f t="shared" si="78"/>
        <v>1</v>
      </c>
      <c r="K234" s="306">
        <f t="shared" si="79"/>
        <v>0.33333333333333331</v>
      </c>
      <c r="L234" s="307">
        <f t="shared" si="80"/>
        <v>0.33333333333333331</v>
      </c>
      <c r="M234" s="275"/>
      <c r="N234" s="333"/>
      <c r="O234" s="333"/>
      <c r="P234" s="333"/>
      <c r="Q234" s="333"/>
      <c r="R234" s="333"/>
      <c r="S234" s="333"/>
      <c r="T234" s="333"/>
      <c r="U234" s="333"/>
      <c r="V234" s="333"/>
      <c r="W234" s="333"/>
      <c r="X234" s="333"/>
      <c r="Y234" s="333"/>
      <c r="Z234" s="333"/>
      <c r="AA234" s="333"/>
      <c r="AB234" s="333"/>
      <c r="AC234" s="333"/>
      <c r="AD234" s="333"/>
      <c r="AE234" s="333"/>
      <c r="AF234" s="333"/>
    </row>
    <row r="235" spans="1:32" ht="24.75" customHeight="1">
      <c r="A235" s="349" t="s">
        <v>1248</v>
      </c>
      <c r="B235" s="310">
        <v>6</v>
      </c>
      <c r="C235" s="352" t="s">
        <v>1242</v>
      </c>
      <c r="D235" s="354" t="s">
        <v>502</v>
      </c>
      <c r="E235" s="304">
        <v>0</v>
      </c>
      <c r="F235" s="301"/>
      <c r="G235" s="301"/>
      <c r="H235" s="301"/>
      <c r="I235" s="301"/>
      <c r="J235" s="326"/>
      <c r="K235" s="306"/>
      <c r="L235" s="307"/>
      <c r="M235" s="275" t="s">
        <v>1245</v>
      </c>
      <c r="N235" s="333"/>
      <c r="O235" s="333"/>
      <c r="P235" s="333"/>
      <c r="Q235" s="333"/>
      <c r="R235" s="333"/>
      <c r="S235" s="333"/>
      <c r="T235" s="333"/>
      <c r="U235" s="333"/>
      <c r="V235" s="333"/>
      <c r="W235" s="333"/>
      <c r="X235" s="333"/>
      <c r="Y235" s="333"/>
      <c r="Z235" s="333"/>
      <c r="AA235" s="333"/>
      <c r="AB235" s="333"/>
      <c r="AC235" s="333"/>
      <c r="AD235" s="333"/>
      <c r="AE235" s="333"/>
      <c r="AF235" s="333"/>
    </row>
    <row r="236" spans="1:32" ht="24.75" customHeight="1">
      <c r="A236" s="349" t="s">
        <v>1249</v>
      </c>
      <c r="B236" s="310">
        <v>7</v>
      </c>
      <c r="C236" s="352" t="s">
        <v>1242</v>
      </c>
      <c r="D236" s="354" t="s">
        <v>501</v>
      </c>
      <c r="E236" s="304">
        <v>1</v>
      </c>
      <c r="F236" s="301"/>
      <c r="G236" s="301"/>
      <c r="H236" s="301"/>
      <c r="I236" s="301">
        <v>100</v>
      </c>
      <c r="J236" s="326">
        <f t="shared" ref="J236:J237" si="81">SUM(F236:I236)</f>
        <v>100</v>
      </c>
      <c r="K236" s="306">
        <f t="shared" ref="K236:K237" si="82">J236/E236</f>
        <v>100</v>
      </c>
      <c r="L236" s="307">
        <f t="shared" ref="L236:L237" si="83">IF(((J236/E236)*100)&gt;=100,100%,(J236/E236))</f>
        <v>1</v>
      </c>
      <c r="M236" s="275"/>
      <c r="N236" s="333"/>
      <c r="O236" s="333"/>
      <c r="P236" s="333"/>
      <c r="Q236" s="333"/>
      <c r="R236" s="333"/>
      <c r="S236" s="333"/>
      <c r="T236" s="333"/>
      <c r="U236" s="333"/>
      <c r="V236" s="333"/>
      <c r="W236" s="333"/>
      <c r="X236" s="333"/>
      <c r="Y236" s="333"/>
      <c r="Z236" s="333"/>
      <c r="AA236" s="333"/>
      <c r="AB236" s="333"/>
      <c r="AC236" s="333"/>
      <c r="AD236" s="333"/>
      <c r="AE236" s="333"/>
      <c r="AF236" s="333"/>
    </row>
    <row r="237" spans="1:32" ht="24.75" customHeight="1">
      <c r="A237" s="349" t="s">
        <v>1250</v>
      </c>
      <c r="B237" s="310">
        <v>8</v>
      </c>
      <c r="C237" s="352" t="s">
        <v>1242</v>
      </c>
      <c r="D237" s="354" t="s">
        <v>501</v>
      </c>
      <c r="E237" s="304">
        <v>1</v>
      </c>
      <c r="F237" s="301"/>
      <c r="G237" s="301"/>
      <c r="H237" s="301"/>
      <c r="I237" s="301"/>
      <c r="J237" s="326">
        <f t="shared" si="81"/>
        <v>0</v>
      </c>
      <c r="K237" s="306">
        <f t="shared" si="82"/>
        <v>0</v>
      </c>
      <c r="L237" s="307">
        <f t="shared" si="83"/>
        <v>0</v>
      </c>
      <c r="M237" s="275"/>
      <c r="N237" s="333"/>
      <c r="O237" s="333"/>
      <c r="P237" s="333"/>
      <c r="Q237" s="333"/>
      <c r="R237" s="333"/>
      <c r="S237" s="333"/>
      <c r="T237" s="333"/>
      <c r="U237" s="333"/>
      <c r="V237" s="333"/>
      <c r="W237" s="333"/>
      <c r="X237" s="333"/>
      <c r="Y237" s="333"/>
      <c r="Z237" s="333"/>
      <c r="AA237" s="333"/>
      <c r="AB237" s="333"/>
      <c r="AC237" s="333"/>
      <c r="AD237" s="333"/>
      <c r="AE237" s="333"/>
      <c r="AF237" s="333"/>
    </row>
    <row r="238" spans="1:32" ht="24.75" customHeight="1">
      <c r="A238" s="349" t="s">
        <v>1251</v>
      </c>
      <c r="B238" s="310">
        <v>9</v>
      </c>
      <c r="C238" s="352" t="s">
        <v>1242</v>
      </c>
      <c r="D238" s="354" t="s">
        <v>501</v>
      </c>
      <c r="E238" s="304">
        <v>0</v>
      </c>
      <c r="F238" s="301"/>
      <c r="G238" s="301"/>
      <c r="H238" s="301"/>
      <c r="I238" s="301"/>
      <c r="J238" s="326"/>
      <c r="K238" s="306"/>
      <c r="L238" s="307"/>
      <c r="M238" s="275"/>
      <c r="N238" s="333"/>
      <c r="O238" s="333"/>
      <c r="P238" s="333"/>
      <c r="Q238" s="333"/>
      <c r="R238" s="333"/>
      <c r="S238" s="333"/>
      <c r="T238" s="333"/>
      <c r="U238" s="333"/>
      <c r="V238" s="333"/>
      <c r="W238" s="333"/>
      <c r="X238" s="333"/>
      <c r="Y238" s="333"/>
      <c r="Z238" s="333"/>
      <c r="AA238" s="333"/>
      <c r="AB238" s="333"/>
      <c r="AC238" s="333"/>
      <c r="AD238" s="333"/>
      <c r="AE238" s="333"/>
      <c r="AF238" s="333"/>
    </row>
    <row r="239" spans="1:32" ht="24.75" customHeight="1">
      <c r="A239" s="349" t="s">
        <v>1252</v>
      </c>
      <c r="B239" s="310">
        <v>10</v>
      </c>
      <c r="C239" s="352" t="s">
        <v>1242</v>
      </c>
      <c r="D239" s="353" t="s">
        <v>500</v>
      </c>
      <c r="E239" s="304">
        <v>2</v>
      </c>
      <c r="F239" s="301"/>
      <c r="G239" s="301"/>
      <c r="H239" s="301"/>
      <c r="I239" s="301">
        <v>2</v>
      </c>
      <c r="J239" s="326">
        <f t="shared" ref="J239:J242" si="84">SUM(F239:I239)</f>
        <v>2</v>
      </c>
      <c r="K239" s="306">
        <f t="shared" ref="K239:K242" si="85">J239/E239</f>
        <v>1</v>
      </c>
      <c r="L239" s="307">
        <f t="shared" ref="L239:L242" si="86">IF(((J239/E239)*100)&gt;=100,100%,(J239/E239))</f>
        <v>1</v>
      </c>
      <c r="M239" s="275"/>
      <c r="N239" s="333"/>
      <c r="O239" s="333"/>
      <c r="P239" s="333"/>
      <c r="Q239" s="333"/>
      <c r="R239" s="333"/>
      <c r="S239" s="333"/>
      <c r="T239" s="333"/>
      <c r="U239" s="333"/>
      <c r="V239" s="333"/>
      <c r="W239" s="333"/>
      <c r="X239" s="333"/>
      <c r="Y239" s="333"/>
      <c r="Z239" s="333"/>
      <c r="AA239" s="333"/>
      <c r="AB239" s="333"/>
      <c r="AC239" s="333"/>
      <c r="AD239" s="333"/>
      <c r="AE239" s="333"/>
      <c r="AF239" s="333"/>
    </row>
    <row r="240" spans="1:32" ht="24.75" customHeight="1">
      <c r="A240" s="349" t="s">
        <v>1253</v>
      </c>
      <c r="B240" s="310">
        <v>11</v>
      </c>
      <c r="C240" s="352" t="s">
        <v>1242</v>
      </c>
      <c r="D240" s="354" t="s">
        <v>502</v>
      </c>
      <c r="E240" s="304">
        <v>2</v>
      </c>
      <c r="F240" s="301"/>
      <c r="G240" s="301"/>
      <c r="H240" s="301"/>
      <c r="I240" s="301">
        <v>2</v>
      </c>
      <c r="J240" s="326">
        <f t="shared" si="84"/>
        <v>2</v>
      </c>
      <c r="K240" s="306">
        <f t="shared" si="85"/>
        <v>1</v>
      </c>
      <c r="L240" s="307">
        <f t="shared" si="86"/>
        <v>1</v>
      </c>
      <c r="M240" s="275"/>
      <c r="N240" s="333"/>
      <c r="O240" s="333"/>
      <c r="P240" s="333"/>
      <c r="Q240" s="333"/>
      <c r="R240" s="333"/>
      <c r="S240" s="333"/>
      <c r="T240" s="333"/>
      <c r="U240" s="333"/>
      <c r="V240" s="333"/>
      <c r="W240" s="333"/>
      <c r="X240" s="333"/>
      <c r="Y240" s="333"/>
      <c r="Z240" s="333"/>
      <c r="AA240" s="333"/>
      <c r="AB240" s="333"/>
      <c r="AC240" s="333"/>
      <c r="AD240" s="333"/>
      <c r="AE240" s="333"/>
      <c r="AF240" s="333"/>
    </row>
    <row r="241" spans="1:32" ht="24.75" customHeight="1">
      <c r="A241" s="349" t="s">
        <v>1254</v>
      </c>
      <c r="B241" s="310">
        <v>12</v>
      </c>
      <c r="C241" s="352" t="s">
        <v>1242</v>
      </c>
      <c r="D241" s="354" t="s">
        <v>505</v>
      </c>
      <c r="E241" s="304">
        <v>14</v>
      </c>
      <c r="F241" s="301"/>
      <c r="G241" s="301"/>
      <c r="H241" s="301"/>
      <c r="I241" s="301"/>
      <c r="J241" s="326">
        <f t="shared" si="84"/>
        <v>0</v>
      </c>
      <c r="K241" s="306">
        <f t="shared" si="85"/>
        <v>0</v>
      </c>
      <c r="L241" s="307">
        <f t="shared" si="86"/>
        <v>0</v>
      </c>
      <c r="M241" s="275"/>
      <c r="N241" s="333"/>
      <c r="O241" s="333"/>
      <c r="P241" s="333"/>
      <c r="Q241" s="333"/>
      <c r="R241" s="333"/>
      <c r="S241" s="333"/>
      <c r="T241" s="333"/>
      <c r="U241" s="333"/>
      <c r="V241" s="333"/>
      <c r="W241" s="333"/>
      <c r="X241" s="333"/>
      <c r="Y241" s="333"/>
      <c r="Z241" s="333"/>
      <c r="AA241" s="333"/>
      <c r="AB241" s="333"/>
      <c r="AC241" s="333"/>
      <c r="AD241" s="333"/>
      <c r="AE241" s="333"/>
      <c r="AF241" s="333"/>
    </row>
    <row r="242" spans="1:32" ht="24.75" customHeight="1">
      <c r="A242" s="349" t="s">
        <v>1255</v>
      </c>
      <c r="B242" s="310">
        <v>13</v>
      </c>
      <c r="C242" s="352" t="s">
        <v>1242</v>
      </c>
      <c r="D242" s="354" t="s">
        <v>503</v>
      </c>
      <c r="E242" s="304">
        <v>100</v>
      </c>
      <c r="F242" s="301"/>
      <c r="G242" s="301"/>
      <c r="H242" s="301"/>
      <c r="I242" s="301"/>
      <c r="J242" s="326">
        <f t="shared" si="84"/>
        <v>0</v>
      </c>
      <c r="K242" s="306">
        <f t="shared" si="85"/>
        <v>0</v>
      </c>
      <c r="L242" s="307">
        <f t="shared" si="86"/>
        <v>0</v>
      </c>
      <c r="M242" s="275"/>
      <c r="N242" s="333"/>
      <c r="O242" s="333"/>
      <c r="P242" s="333"/>
      <c r="Q242" s="333"/>
      <c r="R242" s="333"/>
      <c r="S242" s="333"/>
      <c r="T242" s="333"/>
      <c r="U242" s="333"/>
      <c r="V242" s="333"/>
      <c r="W242" s="333"/>
      <c r="X242" s="333"/>
      <c r="Y242" s="333"/>
      <c r="Z242" s="333"/>
      <c r="AA242" s="333"/>
      <c r="AB242" s="333"/>
      <c r="AC242" s="333"/>
      <c r="AD242" s="333"/>
      <c r="AE242" s="333"/>
      <c r="AF242" s="333"/>
    </row>
    <row r="243" spans="1:32" ht="24.75" customHeight="1">
      <c r="A243" s="349" t="s">
        <v>1256</v>
      </c>
      <c r="B243" s="310">
        <v>14</v>
      </c>
      <c r="C243" s="352" t="s">
        <v>1242</v>
      </c>
      <c r="D243" s="354" t="s">
        <v>503</v>
      </c>
      <c r="E243" s="304">
        <v>0</v>
      </c>
      <c r="F243" s="301"/>
      <c r="G243" s="301"/>
      <c r="H243" s="301"/>
      <c r="I243" s="301">
        <v>1</v>
      </c>
      <c r="J243" s="326"/>
      <c r="K243" s="306"/>
      <c r="L243" s="307"/>
      <c r="M243" s="275"/>
      <c r="N243" s="333"/>
      <c r="O243" s="333"/>
      <c r="P243" s="333"/>
      <c r="Q243" s="333"/>
      <c r="R243" s="333"/>
      <c r="S243" s="333"/>
      <c r="T243" s="333"/>
      <c r="U243" s="333"/>
      <c r="V243" s="333"/>
      <c r="W243" s="333"/>
      <c r="X243" s="333"/>
      <c r="Y243" s="333"/>
      <c r="Z243" s="333"/>
      <c r="AA243" s="333"/>
      <c r="AB243" s="333"/>
      <c r="AC243" s="333"/>
      <c r="AD243" s="333"/>
      <c r="AE243" s="333"/>
      <c r="AF243" s="333"/>
    </row>
    <row r="244" spans="1:32" ht="24.75" customHeight="1">
      <c r="A244" s="349" t="s">
        <v>1257</v>
      </c>
      <c r="B244" s="310">
        <v>15</v>
      </c>
      <c r="C244" s="352" t="s">
        <v>1242</v>
      </c>
      <c r="D244" s="354" t="s">
        <v>504</v>
      </c>
      <c r="E244" s="304">
        <v>1</v>
      </c>
      <c r="F244" s="301"/>
      <c r="G244" s="301"/>
      <c r="H244" s="301"/>
      <c r="I244" s="301"/>
      <c r="J244" s="326">
        <f t="shared" ref="J244:J245" si="87">SUM(F244:I244)</f>
        <v>0</v>
      </c>
      <c r="K244" s="306">
        <f t="shared" ref="K244:K245" si="88">J244/E244</f>
        <v>0</v>
      </c>
      <c r="L244" s="307">
        <f t="shared" ref="L244:L245" si="89">IF(((J244/E244)*100)&gt;=100,100%,(J244/E244))</f>
        <v>0</v>
      </c>
      <c r="M244" s="275"/>
      <c r="N244" s="333"/>
      <c r="O244" s="333"/>
      <c r="P244" s="333"/>
      <c r="Q244" s="333"/>
      <c r="R244" s="333"/>
      <c r="S244" s="333"/>
      <c r="T244" s="333"/>
      <c r="U244" s="333"/>
      <c r="V244" s="333"/>
      <c r="W244" s="333"/>
      <c r="X244" s="333"/>
      <c r="Y244" s="333"/>
      <c r="Z244" s="333"/>
      <c r="AA244" s="333"/>
      <c r="AB244" s="333"/>
      <c r="AC244" s="333"/>
      <c r="AD244" s="333"/>
      <c r="AE244" s="333"/>
      <c r="AF244" s="333"/>
    </row>
    <row r="245" spans="1:32" ht="24.75" customHeight="1">
      <c r="A245" s="349" t="s">
        <v>1258</v>
      </c>
      <c r="B245" s="310">
        <v>16</v>
      </c>
      <c r="C245" s="352" t="s">
        <v>1242</v>
      </c>
      <c r="D245" s="354" t="s">
        <v>504</v>
      </c>
      <c r="E245" s="304">
        <v>2</v>
      </c>
      <c r="F245" s="301"/>
      <c r="G245" s="301"/>
      <c r="H245" s="301"/>
      <c r="I245" s="301"/>
      <c r="J245" s="326">
        <f t="shared" si="87"/>
        <v>0</v>
      </c>
      <c r="K245" s="306">
        <f t="shared" si="88"/>
        <v>0</v>
      </c>
      <c r="L245" s="307">
        <f t="shared" si="89"/>
        <v>0</v>
      </c>
      <c r="M245" s="275"/>
      <c r="N245" s="333"/>
      <c r="O245" s="333"/>
      <c r="P245" s="333"/>
      <c r="Q245" s="333"/>
      <c r="R245" s="333"/>
      <c r="S245" s="333"/>
      <c r="T245" s="333"/>
      <c r="U245" s="333"/>
      <c r="V245" s="333"/>
      <c r="W245" s="333"/>
      <c r="X245" s="333"/>
      <c r="Y245" s="333"/>
      <c r="Z245" s="333"/>
      <c r="AA245" s="333"/>
      <c r="AB245" s="333"/>
      <c r="AC245" s="333"/>
      <c r="AD245" s="333"/>
      <c r="AE245" s="333"/>
      <c r="AF245" s="333"/>
    </row>
    <row r="246" spans="1:32" ht="24.75" customHeight="1">
      <c r="A246" s="355" t="s">
        <v>1259</v>
      </c>
      <c r="B246" s="292">
        <f>COUNT(B247:B268)</f>
        <v>22</v>
      </c>
      <c r="C246" s="293"/>
      <c r="D246" s="294"/>
      <c r="E246" s="292">
        <f>COUNT(E247:E268)</f>
        <v>18</v>
      </c>
      <c r="F246" s="295"/>
      <c r="G246" s="295"/>
      <c r="H246" s="295"/>
      <c r="I246" s="295"/>
      <c r="J246" s="296"/>
      <c r="K246" s="297"/>
      <c r="L246" s="298">
        <f>AVERAGE(L247:L268)</f>
        <v>0.97420634920634919</v>
      </c>
      <c r="M246" s="299"/>
      <c r="N246" s="275"/>
      <c r="O246" s="275"/>
      <c r="P246" s="275"/>
      <c r="Q246" s="275"/>
      <c r="R246" s="275"/>
      <c r="S246" s="275"/>
      <c r="T246" s="275"/>
      <c r="U246" s="275"/>
      <c r="V246" s="275"/>
      <c r="W246" s="275"/>
      <c r="X246" s="275"/>
      <c r="Y246" s="275"/>
      <c r="Z246" s="275"/>
      <c r="AA246" s="275"/>
      <c r="AB246" s="275"/>
      <c r="AC246" s="275"/>
      <c r="AD246" s="275"/>
      <c r="AE246" s="275"/>
      <c r="AF246" s="275"/>
    </row>
    <row r="247" spans="1:32" ht="24.75" customHeight="1">
      <c r="A247" s="349" t="s">
        <v>1260</v>
      </c>
      <c r="B247" s="310">
        <v>1</v>
      </c>
      <c r="C247" s="311" t="s">
        <v>1261</v>
      </c>
      <c r="D247" s="312" t="s">
        <v>500</v>
      </c>
      <c r="E247" s="304">
        <v>2</v>
      </c>
      <c r="F247" s="301"/>
      <c r="G247" s="301"/>
      <c r="H247" s="301">
        <v>2</v>
      </c>
      <c r="I247" s="301"/>
      <c r="J247" s="326">
        <f>SUM(F247:I247)</f>
        <v>2</v>
      </c>
      <c r="K247" s="306">
        <f>J247/E247</f>
        <v>1</v>
      </c>
      <c r="L247" s="307">
        <f>IF(((J247/E247)*100)&gt;=100,100%,(J247/E247))</f>
        <v>1</v>
      </c>
      <c r="M247" s="275"/>
      <c r="N247" s="275"/>
      <c r="O247" s="275"/>
      <c r="P247" s="275"/>
      <c r="Q247" s="275"/>
      <c r="R247" s="275"/>
      <c r="S247" s="275"/>
      <c r="T247" s="275"/>
      <c r="U247" s="275"/>
      <c r="V247" s="275"/>
      <c r="W247" s="275"/>
      <c r="X247" s="275"/>
      <c r="Y247" s="275"/>
      <c r="Z247" s="275"/>
      <c r="AA247" s="275"/>
      <c r="AB247" s="275"/>
      <c r="AC247" s="275"/>
      <c r="AD247" s="275"/>
      <c r="AE247" s="275"/>
      <c r="AF247" s="275"/>
    </row>
    <row r="248" spans="1:32" ht="24.75" customHeight="1">
      <c r="A248" s="349" t="s">
        <v>1262</v>
      </c>
      <c r="B248" s="310">
        <v>2</v>
      </c>
      <c r="C248" s="311" t="s">
        <v>1261</v>
      </c>
      <c r="D248" s="312" t="s">
        <v>500</v>
      </c>
      <c r="E248" s="304"/>
      <c r="F248" s="301"/>
      <c r="G248" s="301"/>
      <c r="H248" s="301">
        <v>2</v>
      </c>
      <c r="I248" s="301"/>
      <c r="J248" s="326"/>
      <c r="K248" s="306"/>
      <c r="L248" s="307"/>
      <c r="M248" s="332" t="s">
        <v>1173</v>
      </c>
      <c r="N248" s="275"/>
      <c r="O248" s="275"/>
      <c r="P248" s="275"/>
      <c r="Q248" s="275"/>
      <c r="R248" s="275"/>
      <c r="S248" s="275"/>
      <c r="T248" s="275"/>
      <c r="U248" s="275"/>
      <c r="V248" s="275"/>
      <c r="W248" s="275"/>
      <c r="X248" s="275"/>
      <c r="Y248" s="275"/>
      <c r="Z248" s="275"/>
      <c r="AA248" s="275"/>
      <c r="AB248" s="275"/>
      <c r="AC248" s="275"/>
      <c r="AD248" s="275"/>
      <c r="AE248" s="275"/>
      <c r="AF248" s="275"/>
    </row>
    <row r="249" spans="1:32" ht="24.75" customHeight="1">
      <c r="A249" s="349" t="s">
        <v>1263</v>
      </c>
      <c r="B249" s="310">
        <v>3</v>
      </c>
      <c r="C249" s="311" t="s">
        <v>1261</v>
      </c>
      <c r="D249" s="312" t="s">
        <v>500</v>
      </c>
      <c r="E249" s="304"/>
      <c r="F249" s="301"/>
      <c r="G249" s="301"/>
      <c r="H249" s="301"/>
      <c r="I249" s="301"/>
      <c r="J249" s="326"/>
      <c r="K249" s="306"/>
      <c r="L249" s="307"/>
      <c r="M249" s="332" t="s">
        <v>1264</v>
      </c>
      <c r="N249" s="275"/>
      <c r="O249" s="275"/>
      <c r="P249" s="275"/>
      <c r="Q249" s="275"/>
      <c r="R249" s="275"/>
      <c r="S249" s="275"/>
      <c r="T249" s="275"/>
      <c r="U249" s="275"/>
      <c r="V249" s="275"/>
      <c r="W249" s="275"/>
      <c r="X249" s="275"/>
      <c r="Y249" s="275"/>
      <c r="Z249" s="275"/>
      <c r="AA249" s="275"/>
      <c r="AB249" s="275"/>
      <c r="AC249" s="275"/>
      <c r="AD249" s="275"/>
      <c r="AE249" s="275"/>
      <c r="AF249" s="275"/>
    </row>
    <row r="250" spans="1:32" ht="24.75" customHeight="1">
      <c r="A250" s="349" t="s">
        <v>1265</v>
      </c>
      <c r="B250" s="310">
        <v>4</v>
      </c>
      <c r="C250" s="311" t="s">
        <v>1261</v>
      </c>
      <c r="D250" s="312" t="s">
        <v>1046</v>
      </c>
      <c r="E250" s="304">
        <v>1</v>
      </c>
      <c r="F250" s="301"/>
      <c r="G250" s="301"/>
      <c r="H250" s="301">
        <v>1</v>
      </c>
      <c r="I250" s="301"/>
      <c r="J250" s="326">
        <f t="shared" ref="J250:J263" si="90">SUM(F250:I250)</f>
        <v>1</v>
      </c>
      <c r="K250" s="306">
        <f t="shared" ref="K250:K263" si="91">J250/E250</f>
        <v>1</v>
      </c>
      <c r="L250" s="307">
        <f t="shared" ref="L250:L263" si="92">IF(((J250/E250)*100)&gt;=100,100%,(J250/E250))</f>
        <v>1</v>
      </c>
      <c r="M250" s="275"/>
      <c r="N250" s="275"/>
      <c r="O250" s="275"/>
      <c r="P250" s="275"/>
      <c r="Q250" s="275"/>
      <c r="R250" s="275"/>
      <c r="S250" s="275"/>
      <c r="T250" s="275"/>
      <c r="U250" s="275"/>
      <c r="V250" s="275"/>
      <c r="W250" s="275"/>
      <c r="X250" s="275"/>
      <c r="Y250" s="275"/>
      <c r="Z250" s="275"/>
      <c r="AA250" s="275"/>
      <c r="AB250" s="275"/>
      <c r="AC250" s="275"/>
      <c r="AD250" s="275"/>
      <c r="AE250" s="275"/>
      <c r="AF250" s="275"/>
    </row>
    <row r="251" spans="1:32" ht="24.75" customHeight="1">
      <c r="A251" s="349" t="s">
        <v>1266</v>
      </c>
      <c r="B251" s="310">
        <v>5</v>
      </c>
      <c r="C251" s="311" t="s">
        <v>1261</v>
      </c>
      <c r="D251" s="312" t="s">
        <v>1046</v>
      </c>
      <c r="E251" s="304">
        <v>1</v>
      </c>
      <c r="F251" s="301"/>
      <c r="G251" s="301"/>
      <c r="H251" s="301"/>
      <c r="I251" s="301">
        <v>1</v>
      </c>
      <c r="J251" s="326">
        <f t="shared" si="90"/>
        <v>1</v>
      </c>
      <c r="K251" s="306">
        <f t="shared" si="91"/>
        <v>1</v>
      </c>
      <c r="L251" s="307">
        <f t="shared" si="92"/>
        <v>1</v>
      </c>
      <c r="M251" s="275"/>
      <c r="N251" s="275"/>
      <c r="O251" s="275"/>
      <c r="P251" s="275"/>
      <c r="Q251" s="275"/>
      <c r="R251" s="275"/>
      <c r="S251" s="275"/>
      <c r="T251" s="275"/>
      <c r="U251" s="275"/>
      <c r="V251" s="275"/>
      <c r="W251" s="275"/>
      <c r="X251" s="275"/>
      <c r="Y251" s="275"/>
      <c r="Z251" s="275"/>
      <c r="AA251" s="275"/>
      <c r="AB251" s="275"/>
      <c r="AC251" s="275"/>
      <c r="AD251" s="275"/>
      <c r="AE251" s="275"/>
      <c r="AF251" s="275"/>
    </row>
    <row r="252" spans="1:32" ht="24.75" customHeight="1">
      <c r="A252" s="349" t="s">
        <v>1267</v>
      </c>
      <c r="B252" s="310">
        <v>6</v>
      </c>
      <c r="C252" s="311" t="s">
        <v>1261</v>
      </c>
      <c r="D252" s="312" t="s">
        <v>1046</v>
      </c>
      <c r="E252" s="304">
        <v>1</v>
      </c>
      <c r="F252" s="301"/>
      <c r="G252" s="301"/>
      <c r="H252" s="301">
        <v>1</v>
      </c>
      <c r="I252" s="301"/>
      <c r="J252" s="326">
        <f t="shared" si="90"/>
        <v>1</v>
      </c>
      <c r="K252" s="306">
        <f t="shared" si="91"/>
        <v>1</v>
      </c>
      <c r="L252" s="307">
        <f t="shared" si="92"/>
        <v>1</v>
      </c>
      <c r="M252" s="275"/>
      <c r="N252" s="275"/>
      <c r="O252" s="275"/>
      <c r="P252" s="275"/>
      <c r="Q252" s="275"/>
      <c r="R252" s="275"/>
      <c r="S252" s="275"/>
      <c r="T252" s="275"/>
      <c r="U252" s="275"/>
      <c r="V252" s="275"/>
      <c r="W252" s="275"/>
      <c r="X252" s="275"/>
      <c r="Y252" s="275"/>
      <c r="Z252" s="275"/>
      <c r="AA252" s="275"/>
      <c r="AB252" s="275"/>
      <c r="AC252" s="275"/>
      <c r="AD252" s="275"/>
      <c r="AE252" s="275"/>
      <c r="AF252" s="275"/>
    </row>
    <row r="253" spans="1:32" ht="24.75" customHeight="1">
      <c r="A253" s="349" t="s">
        <v>1268</v>
      </c>
      <c r="B253" s="310">
        <v>7</v>
      </c>
      <c r="C253" s="311" t="s">
        <v>1261</v>
      </c>
      <c r="D253" s="312" t="s">
        <v>1046</v>
      </c>
      <c r="E253" s="304">
        <v>1</v>
      </c>
      <c r="F253" s="301"/>
      <c r="G253" s="301"/>
      <c r="H253" s="301">
        <v>1</v>
      </c>
      <c r="I253" s="301"/>
      <c r="J253" s="326">
        <f t="shared" si="90"/>
        <v>1</v>
      </c>
      <c r="K253" s="306">
        <f t="shared" si="91"/>
        <v>1</v>
      </c>
      <c r="L253" s="307">
        <f t="shared" si="92"/>
        <v>1</v>
      </c>
      <c r="M253" s="275"/>
      <c r="N253" s="275"/>
      <c r="O253" s="275"/>
      <c r="P253" s="275"/>
      <c r="Q253" s="275"/>
      <c r="R253" s="275"/>
      <c r="S253" s="275"/>
      <c r="T253" s="275"/>
      <c r="U253" s="275"/>
      <c r="V253" s="275"/>
      <c r="W253" s="275"/>
      <c r="X253" s="275"/>
      <c r="Y253" s="275"/>
      <c r="Z253" s="275"/>
      <c r="AA253" s="275"/>
      <c r="AB253" s="275"/>
      <c r="AC253" s="275"/>
      <c r="AD253" s="275"/>
      <c r="AE253" s="275"/>
      <c r="AF253" s="275"/>
    </row>
    <row r="254" spans="1:32" ht="24.75" customHeight="1">
      <c r="A254" s="349" t="s">
        <v>1269</v>
      </c>
      <c r="B254" s="310">
        <v>8</v>
      </c>
      <c r="C254" s="311" t="s">
        <v>1261</v>
      </c>
      <c r="D254" s="312" t="s">
        <v>505</v>
      </c>
      <c r="E254" s="304">
        <v>2</v>
      </c>
      <c r="F254" s="301"/>
      <c r="G254" s="301">
        <v>3</v>
      </c>
      <c r="H254" s="301"/>
      <c r="I254" s="301"/>
      <c r="J254" s="326">
        <f t="shared" si="90"/>
        <v>3</v>
      </c>
      <c r="K254" s="306">
        <f t="shared" si="91"/>
        <v>1.5</v>
      </c>
      <c r="L254" s="307">
        <f t="shared" si="92"/>
        <v>1</v>
      </c>
      <c r="M254" s="275"/>
      <c r="N254" s="275"/>
      <c r="O254" s="275"/>
      <c r="P254" s="275"/>
      <c r="Q254" s="275"/>
      <c r="R254" s="275"/>
      <c r="S254" s="275"/>
      <c r="T254" s="275"/>
      <c r="U254" s="275"/>
      <c r="V254" s="275"/>
      <c r="W254" s="275"/>
      <c r="X254" s="275"/>
      <c r="Y254" s="275"/>
      <c r="Z254" s="275"/>
      <c r="AA254" s="275"/>
      <c r="AB254" s="275"/>
      <c r="AC254" s="275"/>
      <c r="AD254" s="275"/>
      <c r="AE254" s="275"/>
      <c r="AF254" s="275"/>
    </row>
    <row r="255" spans="1:32" ht="24.75" customHeight="1">
      <c r="A255" s="349" t="s">
        <v>1270</v>
      </c>
      <c r="B255" s="310">
        <v>9</v>
      </c>
      <c r="C255" s="311" t="s">
        <v>1261</v>
      </c>
      <c r="D255" s="312" t="s">
        <v>505</v>
      </c>
      <c r="E255" s="304">
        <v>1</v>
      </c>
      <c r="F255" s="301"/>
      <c r="G255" s="301">
        <v>1</v>
      </c>
      <c r="H255" s="301"/>
      <c r="I255" s="301"/>
      <c r="J255" s="326">
        <f t="shared" si="90"/>
        <v>1</v>
      </c>
      <c r="K255" s="306">
        <f t="shared" si="91"/>
        <v>1</v>
      </c>
      <c r="L255" s="307">
        <f t="shared" si="92"/>
        <v>1</v>
      </c>
      <c r="M255" s="275"/>
      <c r="N255" s="275"/>
      <c r="O255" s="275"/>
      <c r="P255" s="275"/>
      <c r="Q255" s="275"/>
      <c r="R255" s="275"/>
      <c r="S255" s="275"/>
      <c r="T255" s="275"/>
      <c r="U255" s="275"/>
      <c r="V255" s="275"/>
      <c r="W255" s="275"/>
      <c r="X255" s="275"/>
      <c r="Y255" s="275"/>
      <c r="Z255" s="275"/>
      <c r="AA255" s="275"/>
      <c r="AB255" s="275"/>
      <c r="AC255" s="275"/>
      <c r="AD255" s="275"/>
      <c r="AE255" s="275"/>
      <c r="AF255" s="275"/>
    </row>
    <row r="256" spans="1:32" ht="24.75" customHeight="1">
      <c r="A256" s="349" t="s">
        <v>1271</v>
      </c>
      <c r="B256" s="310">
        <v>10</v>
      </c>
      <c r="C256" s="311" t="s">
        <v>1261</v>
      </c>
      <c r="D256" s="312" t="s">
        <v>505</v>
      </c>
      <c r="E256" s="304">
        <v>1</v>
      </c>
      <c r="F256" s="301"/>
      <c r="G256" s="301"/>
      <c r="H256" s="301">
        <v>1</v>
      </c>
      <c r="I256" s="301"/>
      <c r="J256" s="326">
        <f t="shared" si="90"/>
        <v>1</v>
      </c>
      <c r="K256" s="306">
        <f t="shared" si="91"/>
        <v>1</v>
      </c>
      <c r="L256" s="307">
        <f t="shared" si="92"/>
        <v>1</v>
      </c>
      <c r="M256" s="275"/>
      <c r="N256" s="275"/>
      <c r="O256" s="275"/>
      <c r="P256" s="275"/>
      <c r="Q256" s="275"/>
      <c r="R256" s="275"/>
      <c r="S256" s="275"/>
      <c r="T256" s="275"/>
      <c r="U256" s="275"/>
      <c r="V256" s="275"/>
      <c r="W256" s="275"/>
      <c r="X256" s="275"/>
      <c r="Y256" s="275"/>
      <c r="Z256" s="275"/>
      <c r="AA256" s="275"/>
      <c r="AB256" s="275"/>
      <c r="AC256" s="275"/>
      <c r="AD256" s="275"/>
      <c r="AE256" s="275"/>
      <c r="AF256" s="275"/>
    </row>
    <row r="257" spans="1:32" ht="24.75" customHeight="1">
      <c r="A257" s="349" t="s">
        <v>1272</v>
      </c>
      <c r="B257" s="310">
        <v>11</v>
      </c>
      <c r="C257" s="311" t="s">
        <v>1261</v>
      </c>
      <c r="D257" s="312" t="s">
        <v>501</v>
      </c>
      <c r="E257" s="304">
        <v>1</v>
      </c>
      <c r="F257" s="301"/>
      <c r="G257" s="301">
        <v>100</v>
      </c>
      <c r="H257" s="301"/>
      <c r="I257" s="301">
        <v>100</v>
      </c>
      <c r="J257" s="326">
        <f t="shared" si="90"/>
        <v>200</v>
      </c>
      <c r="K257" s="306">
        <f t="shared" si="91"/>
        <v>200</v>
      </c>
      <c r="L257" s="307">
        <f t="shared" si="92"/>
        <v>1</v>
      </c>
      <c r="M257" s="275"/>
      <c r="N257" s="275"/>
      <c r="O257" s="275"/>
      <c r="P257" s="275"/>
      <c r="Q257" s="275"/>
      <c r="R257" s="275"/>
      <c r="S257" s="275"/>
      <c r="T257" s="275"/>
      <c r="U257" s="275"/>
      <c r="V257" s="275"/>
      <c r="W257" s="275"/>
      <c r="X257" s="275"/>
      <c r="Y257" s="275"/>
      <c r="Z257" s="275"/>
      <c r="AA257" s="275"/>
      <c r="AB257" s="275"/>
      <c r="AC257" s="275"/>
      <c r="AD257" s="275"/>
      <c r="AE257" s="275"/>
      <c r="AF257" s="275"/>
    </row>
    <row r="258" spans="1:32" ht="24.75" customHeight="1">
      <c r="A258" s="349" t="s">
        <v>1273</v>
      </c>
      <c r="B258" s="310">
        <v>12</v>
      </c>
      <c r="C258" s="311" t="s">
        <v>1261</v>
      </c>
      <c r="D258" s="312" t="s">
        <v>501</v>
      </c>
      <c r="E258" s="304">
        <v>56</v>
      </c>
      <c r="F258" s="301"/>
      <c r="G258" s="301"/>
      <c r="H258" s="301"/>
      <c r="I258" s="301">
        <v>30</v>
      </c>
      <c r="J258" s="326">
        <f t="shared" si="90"/>
        <v>30</v>
      </c>
      <c r="K258" s="306">
        <f t="shared" si="91"/>
        <v>0.5357142857142857</v>
      </c>
      <c r="L258" s="307">
        <f t="shared" si="92"/>
        <v>0.5357142857142857</v>
      </c>
      <c r="M258" s="275"/>
      <c r="N258" s="275"/>
      <c r="O258" s="275"/>
      <c r="P258" s="275"/>
      <c r="Q258" s="275"/>
      <c r="R258" s="275"/>
      <c r="S258" s="275"/>
      <c r="T258" s="275"/>
      <c r="U258" s="275"/>
      <c r="V258" s="275"/>
      <c r="W258" s="275"/>
      <c r="X258" s="275"/>
      <c r="Y258" s="275"/>
      <c r="Z258" s="275"/>
      <c r="AA258" s="275"/>
      <c r="AB258" s="275"/>
      <c r="AC258" s="275"/>
      <c r="AD258" s="275"/>
      <c r="AE258" s="275"/>
      <c r="AF258" s="275"/>
    </row>
    <row r="259" spans="1:32" ht="24.75" customHeight="1">
      <c r="A259" s="349" t="s">
        <v>1274</v>
      </c>
      <c r="B259" s="310">
        <v>13</v>
      </c>
      <c r="C259" s="311" t="s">
        <v>1261</v>
      </c>
      <c r="D259" s="312" t="s">
        <v>501</v>
      </c>
      <c r="E259" s="304">
        <v>33</v>
      </c>
      <c r="F259" s="301">
        <v>73</v>
      </c>
      <c r="G259" s="301">
        <v>38</v>
      </c>
      <c r="H259" s="301">
        <v>112</v>
      </c>
      <c r="I259" s="301">
        <v>87</v>
      </c>
      <c r="J259" s="326">
        <f t="shared" si="90"/>
        <v>310</v>
      </c>
      <c r="K259" s="306">
        <f t="shared" si="91"/>
        <v>9.3939393939393945</v>
      </c>
      <c r="L259" s="307">
        <f t="shared" si="92"/>
        <v>1</v>
      </c>
      <c r="M259" s="275"/>
      <c r="N259" s="275"/>
      <c r="O259" s="275"/>
      <c r="P259" s="275"/>
      <c r="Q259" s="275"/>
      <c r="R259" s="275"/>
      <c r="S259" s="275"/>
      <c r="T259" s="275"/>
      <c r="U259" s="275"/>
      <c r="V259" s="275"/>
      <c r="W259" s="275"/>
      <c r="X259" s="275"/>
      <c r="Y259" s="275"/>
      <c r="Z259" s="275"/>
      <c r="AA259" s="275"/>
      <c r="AB259" s="275"/>
      <c r="AC259" s="275"/>
      <c r="AD259" s="275"/>
      <c r="AE259" s="275"/>
      <c r="AF259" s="275"/>
    </row>
    <row r="260" spans="1:32" ht="24.75" customHeight="1">
      <c r="A260" s="349" t="s">
        <v>1275</v>
      </c>
      <c r="B260" s="310">
        <v>14</v>
      </c>
      <c r="C260" s="311" t="s">
        <v>1261</v>
      </c>
      <c r="D260" s="312" t="s">
        <v>1070</v>
      </c>
      <c r="E260" s="304">
        <v>1</v>
      </c>
      <c r="F260" s="301"/>
      <c r="G260" s="301"/>
      <c r="H260" s="301"/>
      <c r="I260" s="301">
        <v>1</v>
      </c>
      <c r="J260" s="326">
        <f t="shared" si="90"/>
        <v>1</v>
      </c>
      <c r="K260" s="306">
        <f t="shared" si="91"/>
        <v>1</v>
      </c>
      <c r="L260" s="307">
        <f t="shared" si="92"/>
        <v>1</v>
      </c>
      <c r="M260" s="275"/>
      <c r="N260" s="275"/>
      <c r="O260" s="275"/>
      <c r="P260" s="275"/>
      <c r="Q260" s="275"/>
      <c r="R260" s="275"/>
      <c r="S260" s="275"/>
      <c r="T260" s="275"/>
      <c r="U260" s="275"/>
      <c r="V260" s="275"/>
      <c r="W260" s="275"/>
      <c r="X260" s="275"/>
      <c r="Y260" s="275"/>
      <c r="Z260" s="275"/>
      <c r="AA260" s="275"/>
      <c r="AB260" s="275"/>
      <c r="AC260" s="275"/>
      <c r="AD260" s="275"/>
      <c r="AE260" s="275"/>
      <c r="AF260" s="275"/>
    </row>
    <row r="261" spans="1:32" ht="24.75" customHeight="1">
      <c r="A261" s="349" t="s">
        <v>1276</v>
      </c>
      <c r="B261" s="310">
        <v>15</v>
      </c>
      <c r="C261" s="311" t="s">
        <v>1261</v>
      </c>
      <c r="D261" s="312" t="s">
        <v>500</v>
      </c>
      <c r="E261" s="304">
        <v>2</v>
      </c>
      <c r="F261" s="301"/>
      <c r="G261" s="301"/>
      <c r="H261" s="301">
        <v>2</v>
      </c>
      <c r="I261" s="301"/>
      <c r="J261" s="326">
        <f t="shared" si="90"/>
        <v>2</v>
      </c>
      <c r="K261" s="306">
        <f t="shared" si="91"/>
        <v>1</v>
      </c>
      <c r="L261" s="307">
        <f t="shared" si="92"/>
        <v>1</v>
      </c>
      <c r="M261" s="275"/>
      <c r="N261" s="275"/>
      <c r="O261" s="275"/>
      <c r="P261" s="275"/>
      <c r="Q261" s="275"/>
      <c r="R261" s="275"/>
      <c r="S261" s="275"/>
      <c r="T261" s="275"/>
      <c r="U261" s="275"/>
      <c r="V261" s="275"/>
      <c r="W261" s="275"/>
      <c r="X261" s="275"/>
      <c r="Y261" s="275"/>
      <c r="Z261" s="275"/>
      <c r="AA261" s="275"/>
      <c r="AB261" s="275"/>
      <c r="AC261" s="275"/>
      <c r="AD261" s="275"/>
      <c r="AE261" s="275"/>
      <c r="AF261" s="275"/>
    </row>
    <row r="262" spans="1:32" ht="24.75" customHeight="1">
      <c r="A262" s="349" t="s">
        <v>1277</v>
      </c>
      <c r="B262" s="310">
        <v>16</v>
      </c>
      <c r="C262" s="311" t="s">
        <v>1261</v>
      </c>
      <c r="D262" s="312" t="s">
        <v>500</v>
      </c>
      <c r="E262" s="304">
        <v>1</v>
      </c>
      <c r="F262" s="301"/>
      <c r="G262" s="301"/>
      <c r="H262" s="301">
        <v>1</v>
      </c>
      <c r="I262" s="301"/>
      <c r="J262" s="326">
        <f t="shared" si="90"/>
        <v>1</v>
      </c>
      <c r="K262" s="306">
        <f t="shared" si="91"/>
        <v>1</v>
      </c>
      <c r="L262" s="307">
        <f t="shared" si="92"/>
        <v>1</v>
      </c>
      <c r="M262" s="275"/>
      <c r="N262" s="275"/>
      <c r="O262" s="275"/>
      <c r="P262" s="275"/>
      <c r="Q262" s="275"/>
      <c r="R262" s="275"/>
      <c r="S262" s="275"/>
      <c r="T262" s="275"/>
      <c r="U262" s="275"/>
      <c r="V262" s="275"/>
      <c r="W262" s="275"/>
      <c r="X262" s="275"/>
      <c r="Y262" s="275"/>
      <c r="Z262" s="275"/>
      <c r="AA262" s="275"/>
      <c r="AB262" s="275"/>
      <c r="AC262" s="275"/>
      <c r="AD262" s="275"/>
      <c r="AE262" s="275"/>
      <c r="AF262" s="275"/>
    </row>
    <row r="263" spans="1:32" ht="24.75" customHeight="1">
      <c r="A263" s="349" t="s">
        <v>1278</v>
      </c>
      <c r="B263" s="310">
        <v>17</v>
      </c>
      <c r="C263" s="311" t="s">
        <v>1261</v>
      </c>
      <c r="D263" s="312" t="s">
        <v>504</v>
      </c>
      <c r="E263" s="304">
        <v>1</v>
      </c>
      <c r="F263" s="301"/>
      <c r="G263" s="301"/>
      <c r="H263" s="301">
        <v>1</v>
      </c>
      <c r="I263" s="301"/>
      <c r="J263" s="326">
        <f t="shared" si="90"/>
        <v>1</v>
      </c>
      <c r="K263" s="306">
        <f t="shared" si="91"/>
        <v>1</v>
      </c>
      <c r="L263" s="307">
        <f t="shared" si="92"/>
        <v>1</v>
      </c>
      <c r="M263" s="275"/>
      <c r="N263" s="275"/>
      <c r="O263" s="275"/>
      <c r="P263" s="275"/>
      <c r="Q263" s="275"/>
      <c r="R263" s="275"/>
      <c r="S263" s="275"/>
      <c r="T263" s="275"/>
      <c r="U263" s="275"/>
      <c r="V263" s="275"/>
      <c r="W263" s="275"/>
      <c r="X263" s="275"/>
      <c r="Y263" s="275"/>
      <c r="Z263" s="275"/>
      <c r="AA263" s="275"/>
      <c r="AB263" s="275"/>
      <c r="AC263" s="275"/>
      <c r="AD263" s="275"/>
      <c r="AE263" s="275"/>
      <c r="AF263" s="275"/>
    </row>
    <row r="264" spans="1:32" ht="24.75" customHeight="1">
      <c r="A264" s="349" t="s">
        <v>1279</v>
      </c>
      <c r="B264" s="310">
        <v>18</v>
      </c>
      <c r="C264" s="311" t="s">
        <v>1261</v>
      </c>
      <c r="D264" s="312" t="s">
        <v>504</v>
      </c>
      <c r="E264" s="304"/>
      <c r="F264" s="301"/>
      <c r="G264" s="301"/>
      <c r="H264" s="301"/>
      <c r="I264" s="301"/>
      <c r="J264" s="326"/>
      <c r="K264" s="306"/>
      <c r="L264" s="307"/>
      <c r="M264" s="332" t="s">
        <v>1173</v>
      </c>
      <c r="N264" s="275"/>
      <c r="O264" s="275"/>
      <c r="P264" s="275"/>
      <c r="Q264" s="275"/>
      <c r="R264" s="275"/>
      <c r="S264" s="275"/>
      <c r="T264" s="275"/>
      <c r="U264" s="275"/>
      <c r="V264" s="275"/>
      <c r="W264" s="275"/>
      <c r="X264" s="275"/>
      <c r="Y264" s="275"/>
      <c r="Z264" s="275"/>
      <c r="AA264" s="275"/>
      <c r="AB264" s="275"/>
      <c r="AC264" s="275"/>
      <c r="AD264" s="275"/>
      <c r="AE264" s="275"/>
      <c r="AF264" s="275"/>
    </row>
    <row r="265" spans="1:32" ht="24.75" customHeight="1">
      <c r="A265" s="349" t="s">
        <v>1280</v>
      </c>
      <c r="B265" s="310">
        <v>19</v>
      </c>
      <c r="C265" s="311" t="s">
        <v>1261</v>
      </c>
      <c r="D265" s="312" t="s">
        <v>504</v>
      </c>
      <c r="E265" s="304">
        <v>1</v>
      </c>
      <c r="F265" s="301"/>
      <c r="G265" s="301"/>
      <c r="H265" s="301"/>
      <c r="I265" s="301">
        <v>1</v>
      </c>
      <c r="J265" s="326">
        <f t="shared" ref="J265:J266" si="93">SUM(F265:I265)</f>
        <v>1</v>
      </c>
      <c r="K265" s="306">
        <f t="shared" ref="K265:K266" si="94">J265/E265</f>
        <v>1</v>
      </c>
      <c r="L265" s="307">
        <f t="shared" ref="L265:L266" si="95">IF(((J265/E265)*100)&gt;=100,100%,(J265/E265))</f>
        <v>1</v>
      </c>
      <c r="M265" s="275"/>
      <c r="N265" s="275"/>
      <c r="O265" s="275"/>
      <c r="P265" s="275"/>
      <c r="Q265" s="275"/>
      <c r="R265" s="275"/>
      <c r="S265" s="275"/>
      <c r="T265" s="275"/>
      <c r="U265" s="275"/>
      <c r="V265" s="275"/>
      <c r="W265" s="275"/>
      <c r="X265" s="275"/>
      <c r="Y265" s="275"/>
      <c r="Z265" s="275"/>
      <c r="AA265" s="275"/>
      <c r="AB265" s="275"/>
      <c r="AC265" s="275"/>
      <c r="AD265" s="275"/>
      <c r="AE265" s="275"/>
      <c r="AF265" s="275"/>
    </row>
    <row r="266" spans="1:32" ht="24.75" customHeight="1">
      <c r="A266" s="349" t="s">
        <v>1281</v>
      </c>
      <c r="B266" s="310">
        <v>20</v>
      </c>
      <c r="C266" s="311" t="s">
        <v>1261</v>
      </c>
      <c r="D266" s="312" t="s">
        <v>500</v>
      </c>
      <c r="E266" s="304">
        <v>1</v>
      </c>
      <c r="F266" s="301">
        <v>0.1</v>
      </c>
      <c r="G266" s="301">
        <v>0.4</v>
      </c>
      <c r="H266" s="301">
        <v>1</v>
      </c>
      <c r="I266" s="301">
        <v>2</v>
      </c>
      <c r="J266" s="326">
        <f t="shared" si="93"/>
        <v>3.5</v>
      </c>
      <c r="K266" s="306">
        <f t="shared" si="94"/>
        <v>3.5</v>
      </c>
      <c r="L266" s="307">
        <f t="shared" si="95"/>
        <v>1</v>
      </c>
      <c r="M266" s="275"/>
      <c r="N266" s="275"/>
      <c r="O266" s="275"/>
      <c r="P266" s="275"/>
      <c r="Q266" s="275"/>
      <c r="R266" s="275"/>
      <c r="S266" s="275"/>
      <c r="T266" s="275"/>
      <c r="U266" s="275"/>
      <c r="V266" s="275"/>
      <c r="W266" s="275"/>
      <c r="X266" s="275"/>
      <c r="Y266" s="275"/>
      <c r="Z266" s="275"/>
      <c r="AA266" s="275"/>
      <c r="AB266" s="275"/>
      <c r="AC266" s="275"/>
      <c r="AD266" s="275"/>
      <c r="AE266" s="275"/>
      <c r="AF266" s="275"/>
    </row>
    <row r="267" spans="1:32" ht="24.75" customHeight="1">
      <c r="A267" s="349" t="s">
        <v>1282</v>
      </c>
      <c r="B267" s="310">
        <v>21</v>
      </c>
      <c r="C267" s="311" t="s">
        <v>1261</v>
      </c>
      <c r="D267" s="312" t="s">
        <v>1031</v>
      </c>
      <c r="E267" s="304"/>
      <c r="F267" s="301"/>
      <c r="G267" s="301"/>
      <c r="H267" s="301"/>
      <c r="I267" s="301">
        <v>1</v>
      </c>
      <c r="J267" s="326"/>
      <c r="K267" s="306"/>
      <c r="L267" s="307"/>
      <c r="M267" s="332" t="s">
        <v>1173</v>
      </c>
      <c r="N267" s="275"/>
      <c r="O267" s="275"/>
      <c r="P267" s="275"/>
      <c r="Q267" s="275"/>
      <c r="R267" s="275"/>
      <c r="S267" s="275"/>
      <c r="T267" s="275"/>
      <c r="U267" s="275"/>
      <c r="V267" s="275"/>
      <c r="W267" s="275"/>
      <c r="X267" s="275"/>
      <c r="Y267" s="275"/>
      <c r="Z267" s="275"/>
      <c r="AA267" s="275"/>
      <c r="AB267" s="275"/>
      <c r="AC267" s="275"/>
      <c r="AD267" s="275"/>
      <c r="AE267" s="275"/>
      <c r="AF267" s="275"/>
    </row>
    <row r="268" spans="1:32" ht="24.75" customHeight="1">
      <c r="A268" s="349" t="s">
        <v>1283</v>
      </c>
      <c r="B268" s="310">
        <v>22</v>
      </c>
      <c r="C268" s="311" t="s">
        <v>1261</v>
      </c>
      <c r="D268" s="312" t="s">
        <v>1014</v>
      </c>
      <c r="E268" s="304">
        <v>1</v>
      </c>
      <c r="F268" s="301">
        <v>0.25</v>
      </c>
      <c r="G268" s="301">
        <v>100</v>
      </c>
      <c r="H268" s="301">
        <v>100</v>
      </c>
      <c r="I268" s="301">
        <v>100</v>
      </c>
      <c r="J268" s="326">
        <f>SUM(F268:I268)</f>
        <v>300.25</v>
      </c>
      <c r="K268" s="306">
        <f>J268/E268</f>
        <v>300.25</v>
      </c>
      <c r="L268" s="307">
        <f>IF(((J268/E268)*100)&gt;=100,100%,(J268/E268))</f>
        <v>1</v>
      </c>
      <c r="M268" s="275"/>
      <c r="N268" s="275"/>
      <c r="O268" s="275"/>
      <c r="P268" s="275"/>
      <c r="Q268" s="275"/>
      <c r="R268" s="275"/>
      <c r="S268" s="275"/>
      <c r="T268" s="275"/>
      <c r="U268" s="275"/>
      <c r="V268" s="275"/>
      <c r="W268" s="275"/>
      <c r="X268" s="275"/>
      <c r="Y268" s="275"/>
      <c r="Z268" s="275"/>
      <c r="AA268" s="275"/>
      <c r="AB268" s="275"/>
      <c r="AC268" s="275"/>
      <c r="AD268" s="275"/>
      <c r="AE268" s="275"/>
      <c r="AF268" s="275"/>
    </row>
    <row r="269" spans="1:32" ht="24.75" customHeight="1">
      <c r="A269" s="291" t="s">
        <v>1284</v>
      </c>
      <c r="B269" s="292">
        <f>COUNT(B270:B274)</f>
        <v>5</v>
      </c>
      <c r="C269" s="293"/>
      <c r="D269" s="294"/>
      <c r="E269" s="292">
        <f>COUNT(E270:E274)</f>
        <v>3</v>
      </c>
      <c r="F269" s="295"/>
      <c r="G269" s="295"/>
      <c r="H269" s="295"/>
      <c r="I269" s="295"/>
      <c r="J269" s="296"/>
      <c r="K269" s="297"/>
      <c r="L269" s="298">
        <f>AVERAGE(L270:L274)</f>
        <v>1</v>
      </c>
      <c r="M269" s="299"/>
      <c r="N269" s="275"/>
      <c r="O269" s="275"/>
      <c r="P269" s="275"/>
      <c r="Q269" s="275"/>
      <c r="R269" s="275"/>
      <c r="S269" s="275"/>
      <c r="T269" s="275"/>
      <c r="U269" s="275"/>
      <c r="V269" s="275"/>
      <c r="W269" s="275"/>
      <c r="X269" s="275"/>
      <c r="Y269" s="275"/>
      <c r="Z269" s="275"/>
      <c r="AA269" s="275"/>
      <c r="AB269" s="275"/>
      <c r="AC269" s="275"/>
      <c r="AD269" s="275"/>
      <c r="AE269" s="275"/>
      <c r="AF269" s="275"/>
    </row>
    <row r="270" spans="1:32" ht="24.75" customHeight="1">
      <c r="A270" s="349" t="s">
        <v>1285</v>
      </c>
      <c r="B270" s="310">
        <v>1</v>
      </c>
      <c r="C270" s="311" t="s">
        <v>1286</v>
      </c>
      <c r="D270" s="312" t="s">
        <v>1287</v>
      </c>
      <c r="E270" s="304">
        <v>10</v>
      </c>
      <c r="F270" s="301"/>
      <c r="G270" s="301"/>
      <c r="H270" s="301"/>
      <c r="I270" s="301">
        <v>64</v>
      </c>
      <c r="J270" s="326">
        <f t="shared" ref="J270:J272" si="96">SUM(F270:I270)</f>
        <v>64</v>
      </c>
      <c r="K270" s="306">
        <f t="shared" ref="K270:K272" si="97">J270/E270</f>
        <v>6.4</v>
      </c>
      <c r="L270" s="307">
        <f t="shared" ref="L270:L272" si="98">IF(((J270/E270)*100)&gt;=100,100%,(J270/E270))</f>
        <v>1</v>
      </c>
      <c r="M270" s="275"/>
      <c r="N270" s="275"/>
      <c r="O270" s="275"/>
      <c r="P270" s="275"/>
      <c r="Q270" s="275"/>
      <c r="R270" s="275"/>
      <c r="S270" s="275"/>
      <c r="T270" s="275"/>
      <c r="U270" s="275"/>
      <c r="V270" s="275"/>
      <c r="W270" s="275"/>
      <c r="X270" s="275"/>
      <c r="Y270" s="275"/>
      <c r="Z270" s="275"/>
      <c r="AA270" s="275"/>
      <c r="AB270" s="275"/>
      <c r="AC270" s="275"/>
      <c r="AD270" s="275"/>
      <c r="AE270" s="275"/>
      <c r="AF270" s="275"/>
    </row>
    <row r="271" spans="1:32" ht="24.75" customHeight="1">
      <c r="A271" s="349" t="s">
        <v>1288</v>
      </c>
      <c r="B271" s="310">
        <v>2</v>
      </c>
      <c r="C271" s="311" t="s">
        <v>1286</v>
      </c>
      <c r="D271" s="312" t="s">
        <v>1289</v>
      </c>
      <c r="E271" s="304">
        <v>2</v>
      </c>
      <c r="F271" s="301"/>
      <c r="G271" s="301"/>
      <c r="H271" s="301"/>
      <c r="I271" s="301">
        <v>2</v>
      </c>
      <c r="J271" s="326">
        <f t="shared" si="96"/>
        <v>2</v>
      </c>
      <c r="K271" s="306">
        <f t="shared" si="97"/>
        <v>1</v>
      </c>
      <c r="L271" s="307">
        <f t="shared" si="98"/>
        <v>1</v>
      </c>
      <c r="M271" s="275"/>
      <c r="N271" s="275"/>
      <c r="O271" s="275"/>
      <c r="P271" s="275"/>
      <c r="Q271" s="275"/>
      <c r="R271" s="275"/>
      <c r="S271" s="275"/>
      <c r="T271" s="275"/>
      <c r="U271" s="275"/>
      <c r="V271" s="275"/>
      <c r="W271" s="275"/>
      <c r="X271" s="275"/>
      <c r="Y271" s="275"/>
      <c r="Z271" s="275"/>
      <c r="AA271" s="275"/>
      <c r="AB271" s="275"/>
      <c r="AC271" s="275"/>
      <c r="AD271" s="275"/>
      <c r="AE271" s="275"/>
      <c r="AF271" s="275"/>
    </row>
    <row r="272" spans="1:32" ht="24.75" customHeight="1">
      <c r="A272" s="349" t="s">
        <v>1290</v>
      </c>
      <c r="B272" s="310">
        <v>3</v>
      </c>
      <c r="C272" s="311" t="s">
        <v>1286</v>
      </c>
      <c r="D272" s="312" t="s">
        <v>1291</v>
      </c>
      <c r="E272" s="304">
        <v>1</v>
      </c>
      <c r="F272" s="301"/>
      <c r="G272" s="301"/>
      <c r="H272" s="301"/>
      <c r="I272" s="301">
        <v>1</v>
      </c>
      <c r="J272" s="326">
        <f t="shared" si="96"/>
        <v>1</v>
      </c>
      <c r="K272" s="306">
        <f t="shared" si="97"/>
        <v>1</v>
      </c>
      <c r="L272" s="307">
        <f t="shared" si="98"/>
        <v>1</v>
      </c>
      <c r="M272" s="275"/>
      <c r="N272" s="275"/>
      <c r="O272" s="275"/>
      <c r="P272" s="275"/>
      <c r="Q272" s="275"/>
      <c r="R272" s="275"/>
      <c r="S272" s="275"/>
      <c r="T272" s="275"/>
      <c r="U272" s="275"/>
      <c r="V272" s="275"/>
      <c r="W272" s="275"/>
      <c r="X272" s="275"/>
      <c r="Y272" s="275"/>
      <c r="Z272" s="275"/>
      <c r="AA272" s="275"/>
      <c r="AB272" s="275"/>
      <c r="AC272" s="275"/>
      <c r="AD272" s="275"/>
      <c r="AE272" s="275"/>
      <c r="AF272" s="275"/>
    </row>
    <row r="273" spans="1:32" ht="24.75" customHeight="1">
      <c r="A273" s="349" t="s">
        <v>1292</v>
      </c>
      <c r="B273" s="310">
        <v>4</v>
      </c>
      <c r="C273" s="311" t="s">
        <v>1286</v>
      </c>
      <c r="D273" s="312" t="s">
        <v>1289</v>
      </c>
      <c r="E273" s="304"/>
      <c r="F273" s="301"/>
      <c r="G273" s="301"/>
      <c r="H273" s="301"/>
      <c r="I273" s="301"/>
      <c r="J273" s="326"/>
      <c r="K273" s="306"/>
      <c r="L273" s="307"/>
      <c r="M273" s="275"/>
      <c r="N273" s="275"/>
      <c r="O273" s="275"/>
      <c r="P273" s="275"/>
      <c r="Q273" s="275"/>
      <c r="R273" s="275"/>
      <c r="S273" s="275"/>
      <c r="T273" s="275"/>
      <c r="U273" s="275"/>
      <c r="V273" s="275"/>
      <c r="W273" s="275"/>
      <c r="X273" s="275"/>
      <c r="Y273" s="275"/>
      <c r="Z273" s="275"/>
      <c r="AA273" s="275"/>
      <c r="AB273" s="275"/>
      <c r="AC273" s="275"/>
      <c r="AD273" s="275"/>
      <c r="AE273" s="275"/>
      <c r="AF273" s="275"/>
    </row>
    <row r="274" spans="1:32" ht="24.75" customHeight="1">
      <c r="A274" s="349" t="s">
        <v>1293</v>
      </c>
      <c r="B274" s="310">
        <v>5</v>
      </c>
      <c r="C274" s="311" t="s">
        <v>1286</v>
      </c>
      <c r="D274" s="312" t="s">
        <v>1294</v>
      </c>
      <c r="E274" s="304"/>
      <c r="F274" s="301"/>
      <c r="G274" s="301"/>
      <c r="H274" s="301"/>
      <c r="I274" s="301"/>
      <c r="J274" s="326"/>
      <c r="K274" s="306"/>
      <c r="L274" s="307"/>
      <c r="M274" s="275"/>
      <c r="N274" s="275"/>
      <c r="O274" s="275"/>
      <c r="P274" s="275"/>
      <c r="Q274" s="275"/>
      <c r="R274" s="275"/>
      <c r="S274" s="275"/>
      <c r="T274" s="275"/>
      <c r="U274" s="275"/>
      <c r="V274" s="275"/>
      <c r="W274" s="275"/>
      <c r="X274" s="275"/>
      <c r="Y274" s="275"/>
      <c r="Z274" s="275"/>
      <c r="AA274" s="275"/>
      <c r="AB274" s="275"/>
      <c r="AC274" s="275"/>
      <c r="AD274" s="275"/>
      <c r="AE274" s="275"/>
      <c r="AF274" s="275"/>
    </row>
    <row r="275" spans="1:32" ht="24.75" customHeight="1">
      <c r="A275" s="356" t="s">
        <v>1295</v>
      </c>
      <c r="B275" s="292">
        <f>COUNT(B276:B287)</f>
        <v>12</v>
      </c>
      <c r="C275" s="293"/>
      <c r="D275" s="294"/>
      <c r="E275" s="292">
        <f>COUNT(E276:E287)</f>
        <v>11</v>
      </c>
      <c r="F275" s="295"/>
      <c r="G275" s="295"/>
      <c r="H275" s="295"/>
      <c r="I275" s="295"/>
      <c r="J275" s="296"/>
      <c r="K275" s="297"/>
      <c r="L275" s="298">
        <f>AVERAGE(L276:L287)</f>
        <v>0.95736445628779332</v>
      </c>
      <c r="M275" s="299"/>
      <c r="N275" s="275"/>
      <c r="O275" s="275"/>
      <c r="P275" s="275"/>
      <c r="Q275" s="275"/>
      <c r="R275" s="275"/>
      <c r="S275" s="275"/>
      <c r="T275" s="275"/>
      <c r="U275" s="275"/>
      <c r="V275" s="275"/>
      <c r="W275" s="275"/>
      <c r="X275" s="275"/>
      <c r="Y275" s="275"/>
      <c r="Z275" s="275"/>
      <c r="AA275" s="275"/>
      <c r="AB275" s="275"/>
      <c r="AC275" s="275"/>
      <c r="AD275" s="275"/>
      <c r="AE275" s="275"/>
      <c r="AF275" s="275"/>
    </row>
    <row r="276" spans="1:32" ht="24.75" customHeight="1">
      <c r="A276" s="349" t="s">
        <v>1296</v>
      </c>
      <c r="B276" s="310">
        <v>1</v>
      </c>
      <c r="C276" s="357" t="s">
        <v>1295</v>
      </c>
      <c r="D276" s="358" t="s">
        <v>1297</v>
      </c>
      <c r="E276" s="304">
        <v>10</v>
      </c>
      <c r="F276" s="301">
        <v>613</v>
      </c>
      <c r="G276" s="301">
        <v>336</v>
      </c>
      <c r="H276" s="301">
        <v>234</v>
      </c>
      <c r="I276" s="301">
        <v>361</v>
      </c>
      <c r="J276" s="326">
        <f>SUM(F276:I276)</f>
        <v>1544</v>
      </c>
      <c r="K276" s="306">
        <f>(J276/E276)</f>
        <v>154.4</v>
      </c>
      <c r="L276" s="307">
        <f>IF(((J276/E276)*100)&gt;=100,100%,(IF(J276=0,"",(J276/E276))))</f>
        <v>1</v>
      </c>
      <c r="M276" s="275"/>
      <c r="N276" s="359"/>
      <c r="O276" s="359"/>
      <c r="P276" s="359"/>
      <c r="Q276" s="359"/>
      <c r="R276" s="359"/>
      <c r="S276" s="359"/>
      <c r="T276" s="359"/>
      <c r="U276" s="359"/>
      <c r="V276" s="359"/>
      <c r="W276" s="359"/>
      <c r="X276" s="359"/>
      <c r="Y276" s="359"/>
      <c r="Z276" s="359"/>
      <c r="AA276" s="359"/>
      <c r="AB276" s="359"/>
      <c r="AC276" s="359"/>
      <c r="AD276" s="359"/>
      <c r="AE276" s="359"/>
      <c r="AF276" s="359"/>
    </row>
    <row r="277" spans="1:32" ht="24.75" customHeight="1">
      <c r="A277" s="349" t="s">
        <v>1298</v>
      </c>
      <c r="B277" s="310">
        <v>2</v>
      </c>
      <c r="C277" s="357" t="s">
        <v>1295</v>
      </c>
      <c r="D277" s="304" t="s">
        <v>500</v>
      </c>
      <c r="E277" s="304"/>
      <c r="F277" s="301"/>
      <c r="G277" s="301"/>
      <c r="H277" s="301"/>
      <c r="I277" s="301"/>
      <c r="J277" s="326"/>
      <c r="K277" s="306"/>
      <c r="L277" s="307"/>
      <c r="M277" s="275" t="s">
        <v>1299</v>
      </c>
      <c r="N277" s="359"/>
      <c r="O277" s="359"/>
      <c r="P277" s="359"/>
      <c r="Q277" s="359"/>
      <c r="R277" s="359"/>
      <c r="S277" s="359"/>
      <c r="T277" s="359"/>
      <c r="U277" s="359"/>
      <c r="V277" s="359"/>
      <c r="W277" s="359"/>
      <c r="X277" s="359"/>
      <c r="Y277" s="359"/>
      <c r="Z277" s="359"/>
      <c r="AA277" s="359"/>
      <c r="AB277" s="359"/>
      <c r="AC277" s="359"/>
      <c r="AD277" s="359"/>
      <c r="AE277" s="359"/>
      <c r="AF277" s="359"/>
    </row>
    <row r="278" spans="1:32" ht="24.75" customHeight="1">
      <c r="A278" s="349" t="s">
        <v>1300</v>
      </c>
      <c r="B278" s="310">
        <v>3</v>
      </c>
      <c r="C278" s="357" t="s">
        <v>1295</v>
      </c>
      <c r="D278" s="304" t="s">
        <v>500</v>
      </c>
      <c r="E278" s="304">
        <v>1</v>
      </c>
      <c r="F278" s="301"/>
      <c r="G278" s="301">
        <v>0.5</v>
      </c>
      <c r="H278" s="301">
        <v>0.75</v>
      </c>
      <c r="I278" s="301">
        <v>1</v>
      </c>
      <c r="J278" s="326">
        <f t="shared" ref="J278:J287" si="99">SUM(F278:I278)</f>
        <v>2.25</v>
      </c>
      <c r="K278" s="306">
        <f t="shared" ref="K278:K287" si="100">(J278/E278)</f>
        <v>2.25</v>
      </c>
      <c r="L278" s="307">
        <f t="shared" ref="L278:L282" si="101">IF(((J278/E278)*100)&gt;=100,100%,(IF(J278=0,"",(J278/E278))))</f>
        <v>1</v>
      </c>
      <c r="M278" s="275"/>
      <c r="N278" s="359"/>
      <c r="O278" s="359"/>
      <c r="P278" s="359"/>
      <c r="Q278" s="359"/>
      <c r="R278" s="359"/>
      <c r="S278" s="359"/>
      <c r="T278" s="359"/>
      <c r="U278" s="359"/>
      <c r="V278" s="359"/>
      <c r="W278" s="359"/>
      <c r="X278" s="359"/>
      <c r="Y278" s="359"/>
      <c r="Z278" s="359"/>
      <c r="AA278" s="359"/>
      <c r="AB278" s="359"/>
      <c r="AC278" s="359"/>
      <c r="AD278" s="359"/>
      <c r="AE278" s="359"/>
      <c r="AF278" s="359"/>
    </row>
    <row r="279" spans="1:32" ht="24.75" customHeight="1">
      <c r="A279" s="349" t="s">
        <v>1301</v>
      </c>
      <c r="B279" s="310">
        <v>4</v>
      </c>
      <c r="C279" s="357" t="s">
        <v>1295</v>
      </c>
      <c r="D279" s="304" t="s">
        <v>500</v>
      </c>
      <c r="E279" s="304">
        <v>45</v>
      </c>
      <c r="F279" s="301"/>
      <c r="G279" s="301">
        <v>45</v>
      </c>
      <c r="H279" s="301">
        <v>45</v>
      </c>
      <c r="I279" s="301">
        <v>45</v>
      </c>
      <c r="J279" s="326">
        <f t="shared" si="99"/>
        <v>135</v>
      </c>
      <c r="K279" s="306">
        <f t="shared" si="100"/>
        <v>3</v>
      </c>
      <c r="L279" s="307">
        <f t="shared" si="101"/>
        <v>1</v>
      </c>
      <c r="M279" s="275"/>
      <c r="N279" s="359"/>
      <c r="O279" s="359"/>
      <c r="P279" s="359"/>
      <c r="Q279" s="359"/>
      <c r="R279" s="359"/>
      <c r="S279" s="359"/>
      <c r="T279" s="359"/>
      <c r="U279" s="359"/>
      <c r="V279" s="359"/>
      <c r="W279" s="359"/>
      <c r="X279" s="359"/>
      <c r="Y279" s="359"/>
      <c r="Z279" s="359"/>
      <c r="AA279" s="359"/>
      <c r="AB279" s="359"/>
      <c r="AC279" s="359"/>
      <c r="AD279" s="359"/>
      <c r="AE279" s="359"/>
      <c r="AF279" s="359"/>
    </row>
    <row r="280" spans="1:32" ht="24.75" customHeight="1">
      <c r="A280" s="349" t="s">
        <v>1302</v>
      </c>
      <c r="B280" s="310">
        <v>5</v>
      </c>
      <c r="C280" s="357" t="s">
        <v>1295</v>
      </c>
      <c r="D280" s="304" t="s">
        <v>1303</v>
      </c>
      <c r="E280" s="304">
        <v>186</v>
      </c>
      <c r="F280" s="301">
        <v>0</v>
      </c>
      <c r="G280" s="301">
        <v>23</v>
      </c>
      <c r="H280" s="301">
        <v>95</v>
      </c>
      <c r="I280" s="301">
        <v>72</v>
      </c>
      <c r="J280" s="326">
        <f t="shared" si="99"/>
        <v>190</v>
      </c>
      <c r="K280" s="306">
        <f t="shared" si="100"/>
        <v>1.021505376344086</v>
      </c>
      <c r="L280" s="307">
        <f t="shared" si="101"/>
        <v>1</v>
      </c>
      <c r="M280" s="275"/>
      <c r="N280" s="359"/>
      <c r="O280" s="359"/>
      <c r="P280" s="359"/>
      <c r="Q280" s="359"/>
      <c r="R280" s="359"/>
      <c r="S280" s="359"/>
      <c r="T280" s="359"/>
      <c r="U280" s="359"/>
      <c r="V280" s="359"/>
      <c r="W280" s="359"/>
      <c r="X280" s="359"/>
      <c r="Y280" s="359"/>
      <c r="Z280" s="359"/>
      <c r="AA280" s="359"/>
      <c r="AB280" s="359"/>
      <c r="AC280" s="359"/>
      <c r="AD280" s="359"/>
      <c r="AE280" s="359"/>
      <c r="AF280" s="359"/>
    </row>
    <row r="281" spans="1:32" ht="24.75" customHeight="1">
      <c r="A281" s="349" t="s">
        <v>1304</v>
      </c>
      <c r="B281" s="310">
        <v>6</v>
      </c>
      <c r="C281" s="357" t="s">
        <v>1295</v>
      </c>
      <c r="D281" s="358" t="s">
        <v>1305</v>
      </c>
      <c r="E281" s="304">
        <v>150</v>
      </c>
      <c r="F281" s="301">
        <v>98</v>
      </c>
      <c r="G281" s="301">
        <v>24</v>
      </c>
      <c r="H281" s="301">
        <v>111</v>
      </c>
      <c r="I281" s="301">
        <v>10</v>
      </c>
      <c r="J281" s="326">
        <f t="shared" si="99"/>
        <v>243</v>
      </c>
      <c r="K281" s="306">
        <f t="shared" si="100"/>
        <v>1.62</v>
      </c>
      <c r="L281" s="307">
        <f t="shared" si="101"/>
        <v>1</v>
      </c>
      <c r="M281" s="275"/>
      <c r="N281" s="359"/>
      <c r="O281" s="359"/>
      <c r="P281" s="359"/>
      <c r="Q281" s="359"/>
      <c r="R281" s="359"/>
      <c r="S281" s="359"/>
      <c r="T281" s="359"/>
      <c r="U281" s="359"/>
      <c r="V281" s="359"/>
      <c r="W281" s="359"/>
      <c r="X281" s="359"/>
      <c r="Y281" s="359"/>
      <c r="Z281" s="359"/>
      <c r="AA281" s="359"/>
      <c r="AB281" s="359"/>
      <c r="AC281" s="359"/>
      <c r="AD281" s="359"/>
      <c r="AE281" s="359"/>
      <c r="AF281" s="359"/>
    </row>
    <row r="282" spans="1:32" ht="24.75" customHeight="1">
      <c r="A282" s="349" t="s">
        <v>1306</v>
      </c>
      <c r="B282" s="310">
        <v>7</v>
      </c>
      <c r="C282" s="357" t="s">
        <v>1295</v>
      </c>
      <c r="D282" s="358" t="s">
        <v>1307</v>
      </c>
      <c r="E282" s="304">
        <v>44350</v>
      </c>
      <c r="F282" s="301">
        <v>15617</v>
      </c>
      <c r="G282" s="301">
        <v>7285</v>
      </c>
      <c r="H282" s="301">
        <v>6504</v>
      </c>
      <c r="I282" s="301">
        <v>12106</v>
      </c>
      <c r="J282" s="326">
        <f t="shared" si="99"/>
        <v>41512</v>
      </c>
      <c r="K282" s="306">
        <f t="shared" si="100"/>
        <v>0.93600901916572721</v>
      </c>
      <c r="L282" s="307">
        <f t="shared" si="101"/>
        <v>0.93600901916572721</v>
      </c>
      <c r="M282" s="275"/>
      <c r="N282" s="359"/>
      <c r="O282" s="359"/>
      <c r="P282" s="359"/>
      <c r="Q282" s="359"/>
      <c r="R282" s="359"/>
      <c r="S282" s="359"/>
      <c r="T282" s="359"/>
      <c r="U282" s="359"/>
      <c r="V282" s="359"/>
      <c r="W282" s="359"/>
      <c r="X282" s="359"/>
      <c r="Y282" s="359"/>
      <c r="Z282" s="359"/>
      <c r="AA282" s="359"/>
      <c r="AB282" s="359"/>
      <c r="AC282" s="359"/>
      <c r="AD282" s="359"/>
      <c r="AE282" s="359"/>
      <c r="AF282" s="359"/>
    </row>
    <row r="283" spans="1:32" ht="24.75" customHeight="1">
      <c r="A283" s="349" t="s">
        <v>1308</v>
      </c>
      <c r="B283" s="310">
        <v>8</v>
      </c>
      <c r="C283" s="357" t="s">
        <v>1295</v>
      </c>
      <c r="D283" s="358" t="s">
        <v>503</v>
      </c>
      <c r="E283" s="304">
        <v>147</v>
      </c>
      <c r="F283" s="301">
        <v>56</v>
      </c>
      <c r="G283" s="301">
        <v>132</v>
      </c>
      <c r="H283" s="301">
        <v>156</v>
      </c>
      <c r="I283" s="301">
        <v>156</v>
      </c>
      <c r="J283" s="326">
        <f t="shared" si="99"/>
        <v>500</v>
      </c>
      <c r="K283" s="306">
        <f t="shared" si="100"/>
        <v>3.4013605442176869</v>
      </c>
      <c r="L283" s="307">
        <f>IF(((J283/E283)*100)&gt;=100,100%,(IF(E283=0,"",(J283/E283))))</f>
        <v>1</v>
      </c>
      <c r="M283" s="275"/>
      <c r="N283" s="359"/>
      <c r="O283" s="359"/>
      <c r="P283" s="359"/>
      <c r="Q283" s="359"/>
      <c r="R283" s="359"/>
      <c r="S283" s="359"/>
      <c r="T283" s="359"/>
      <c r="U283" s="359"/>
      <c r="V283" s="359"/>
      <c r="W283" s="359"/>
      <c r="X283" s="359"/>
      <c r="Y283" s="359"/>
      <c r="Z283" s="359"/>
      <c r="AA283" s="359"/>
      <c r="AB283" s="359"/>
      <c r="AC283" s="359"/>
      <c r="AD283" s="359"/>
      <c r="AE283" s="359"/>
      <c r="AF283" s="359"/>
    </row>
    <row r="284" spans="1:32" ht="24.75" customHeight="1">
      <c r="A284" s="349" t="s">
        <v>1309</v>
      </c>
      <c r="B284" s="310">
        <v>9</v>
      </c>
      <c r="C284" s="357" t="s">
        <v>1295</v>
      </c>
      <c r="D284" s="358" t="s">
        <v>1310</v>
      </c>
      <c r="E284" s="304">
        <v>400</v>
      </c>
      <c r="F284" s="301">
        <v>5</v>
      </c>
      <c r="G284" s="301">
        <v>89</v>
      </c>
      <c r="H284" s="301">
        <v>71</v>
      </c>
      <c r="I284" s="301">
        <v>73</v>
      </c>
      <c r="J284" s="326">
        <f t="shared" si="99"/>
        <v>238</v>
      </c>
      <c r="K284" s="306">
        <f t="shared" si="100"/>
        <v>0.59499999999999997</v>
      </c>
      <c r="L284" s="307">
        <f t="shared" ref="L284:L287" si="102">IF(((J284/E284)*100)&gt;=100,100%,(IF(J284=0,"",(J284/E284))))</f>
        <v>0.59499999999999997</v>
      </c>
      <c r="M284" s="275"/>
      <c r="N284" s="359"/>
      <c r="O284" s="359"/>
      <c r="P284" s="359"/>
      <c r="Q284" s="359"/>
      <c r="R284" s="359"/>
      <c r="S284" s="359"/>
      <c r="T284" s="359"/>
      <c r="U284" s="359"/>
      <c r="V284" s="359"/>
      <c r="W284" s="359"/>
      <c r="X284" s="359"/>
      <c r="Y284" s="359"/>
      <c r="Z284" s="359"/>
      <c r="AA284" s="359"/>
      <c r="AB284" s="359"/>
      <c r="AC284" s="359"/>
      <c r="AD284" s="359"/>
      <c r="AE284" s="359"/>
      <c r="AF284" s="359"/>
    </row>
    <row r="285" spans="1:32" ht="24.75" customHeight="1">
      <c r="A285" s="349" t="s">
        <v>1311</v>
      </c>
      <c r="B285" s="310">
        <v>10</v>
      </c>
      <c r="C285" s="357" t="s">
        <v>1295</v>
      </c>
      <c r="D285" s="304" t="s">
        <v>1312</v>
      </c>
      <c r="E285" s="304">
        <v>24</v>
      </c>
      <c r="F285" s="301">
        <v>6</v>
      </c>
      <c r="G285" s="301">
        <v>7</v>
      </c>
      <c r="H285" s="301">
        <v>15</v>
      </c>
      <c r="I285" s="301">
        <v>9</v>
      </c>
      <c r="J285" s="326">
        <f t="shared" si="99"/>
        <v>37</v>
      </c>
      <c r="K285" s="306">
        <f t="shared" si="100"/>
        <v>1.5416666666666667</v>
      </c>
      <c r="L285" s="307">
        <f t="shared" si="102"/>
        <v>1</v>
      </c>
      <c r="M285" s="275"/>
      <c r="N285" s="359"/>
      <c r="O285" s="359"/>
      <c r="P285" s="359"/>
      <c r="Q285" s="359"/>
      <c r="R285" s="359"/>
      <c r="S285" s="359"/>
      <c r="T285" s="359"/>
      <c r="U285" s="359"/>
      <c r="V285" s="359"/>
      <c r="W285" s="359"/>
      <c r="X285" s="359"/>
      <c r="Y285" s="359"/>
      <c r="Z285" s="359"/>
      <c r="AA285" s="359"/>
      <c r="AB285" s="359"/>
      <c r="AC285" s="359"/>
      <c r="AD285" s="359"/>
      <c r="AE285" s="359"/>
      <c r="AF285" s="359"/>
    </row>
    <row r="286" spans="1:32" ht="24.75" customHeight="1">
      <c r="A286" s="349" t="s">
        <v>1313</v>
      </c>
      <c r="B286" s="310">
        <v>11</v>
      </c>
      <c r="C286" s="357" t="s">
        <v>1295</v>
      </c>
      <c r="D286" s="304" t="s">
        <v>501</v>
      </c>
      <c r="E286" s="304">
        <v>5280</v>
      </c>
      <c r="F286" s="301"/>
      <c r="G286" s="301">
        <v>1451</v>
      </c>
      <c r="H286" s="301">
        <v>25115</v>
      </c>
      <c r="I286" s="301">
        <v>11151</v>
      </c>
      <c r="J286" s="326">
        <f t="shared" si="99"/>
        <v>37717</v>
      </c>
      <c r="K286" s="306">
        <f t="shared" si="100"/>
        <v>7.1433712121212123</v>
      </c>
      <c r="L286" s="307">
        <f t="shared" si="102"/>
        <v>1</v>
      </c>
      <c r="M286" s="275"/>
      <c r="N286" s="359"/>
      <c r="O286" s="359"/>
      <c r="P286" s="359"/>
      <c r="Q286" s="359"/>
      <c r="R286" s="359"/>
      <c r="S286" s="359"/>
      <c r="T286" s="359"/>
      <c r="U286" s="359"/>
      <c r="V286" s="359"/>
      <c r="W286" s="359"/>
      <c r="X286" s="359"/>
      <c r="Y286" s="359"/>
      <c r="Z286" s="359"/>
      <c r="AA286" s="359"/>
      <c r="AB286" s="359"/>
      <c r="AC286" s="359"/>
      <c r="AD286" s="359"/>
      <c r="AE286" s="359"/>
      <c r="AF286" s="359"/>
    </row>
    <row r="287" spans="1:32" ht="24.75" customHeight="1">
      <c r="A287" s="349" t="s">
        <v>1314</v>
      </c>
      <c r="B287" s="310">
        <v>12</v>
      </c>
      <c r="C287" s="357" t="s">
        <v>1295</v>
      </c>
      <c r="D287" s="304" t="s">
        <v>501</v>
      </c>
      <c r="E287" s="304">
        <v>4280</v>
      </c>
      <c r="F287" s="301">
        <v>445</v>
      </c>
      <c r="G287" s="301">
        <v>1154</v>
      </c>
      <c r="H287" s="301">
        <v>2543</v>
      </c>
      <c r="I287" s="301">
        <v>975</v>
      </c>
      <c r="J287" s="326">
        <f t="shared" si="99"/>
        <v>5117</v>
      </c>
      <c r="K287" s="306">
        <f t="shared" si="100"/>
        <v>1.1955607476635515</v>
      </c>
      <c r="L287" s="307">
        <f t="shared" si="102"/>
        <v>1</v>
      </c>
      <c r="M287" s="275"/>
      <c r="N287" s="359"/>
      <c r="O287" s="359"/>
      <c r="P287" s="359"/>
      <c r="Q287" s="359"/>
      <c r="R287" s="359"/>
      <c r="S287" s="359"/>
      <c r="T287" s="359"/>
      <c r="U287" s="359"/>
      <c r="V287" s="359"/>
      <c r="W287" s="359"/>
      <c r="X287" s="359"/>
      <c r="Y287" s="359"/>
      <c r="Z287" s="359"/>
      <c r="AA287" s="359"/>
      <c r="AB287" s="359"/>
      <c r="AC287" s="359"/>
      <c r="AD287" s="359"/>
      <c r="AE287" s="359"/>
      <c r="AF287" s="359"/>
    </row>
    <row r="288" spans="1:32" ht="24.75" customHeight="1">
      <c r="A288" s="356" t="s">
        <v>1315</v>
      </c>
      <c r="B288" s="292">
        <f>COUNT(B289:B291)</f>
        <v>3</v>
      </c>
      <c r="C288" s="293"/>
      <c r="D288" s="294"/>
      <c r="E288" s="292">
        <f>COUNT(E289:E291)</f>
        <v>3</v>
      </c>
      <c r="F288" s="295"/>
      <c r="G288" s="295"/>
      <c r="H288" s="295"/>
      <c r="I288" s="295"/>
      <c r="J288" s="296"/>
      <c r="K288" s="297"/>
      <c r="L288" s="298">
        <f>AVERAGE(L289:L291)</f>
        <v>1</v>
      </c>
      <c r="M288" s="299"/>
      <c r="N288" s="275"/>
      <c r="O288" s="275"/>
      <c r="P288" s="275"/>
      <c r="Q288" s="275"/>
      <c r="R288" s="275"/>
      <c r="S288" s="275"/>
      <c r="T288" s="275"/>
      <c r="U288" s="275"/>
      <c r="V288" s="275"/>
      <c r="W288" s="275"/>
      <c r="X288" s="275"/>
      <c r="Y288" s="275"/>
      <c r="Z288" s="275"/>
      <c r="AA288" s="275"/>
      <c r="AB288" s="275"/>
      <c r="AC288" s="275"/>
      <c r="AD288" s="275"/>
      <c r="AE288" s="275"/>
      <c r="AF288" s="275"/>
    </row>
    <row r="289" spans="1:32" ht="24.75" customHeight="1">
      <c r="A289" s="349" t="s">
        <v>1316</v>
      </c>
      <c r="B289" s="310">
        <v>1</v>
      </c>
      <c r="C289" s="357" t="s">
        <v>1317</v>
      </c>
      <c r="D289" s="304" t="s">
        <v>500</v>
      </c>
      <c r="E289" s="304">
        <v>0</v>
      </c>
      <c r="F289" s="301"/>
      <c r="G289" s="301"/>
      <c r="H289" s="301"/>
      <c r="I289" s="301"/>
      <c r="J289" s="326"/>
      <c r="K289" s="306"/>
      <c r="L289" s="307"/>
      <c r="M289" s="275" t="s">
        <v>1318</v>
      </c>
      <c r="N289" s="359"/>
      <c r="O289" s="359"/>
      <c r="P289" s="359"/>
      <c r="Q289" s="359"/>
      <c r="R289" s="359"/>
      <c r="S289" s="359"/>
      <c r="T289" s="359"/>
      <c r="U289" s="359"/>
      <c r="V289" s="359"/>
      <c r="W289" s="359"/>
      <c r="X289" s="359"/>
      <c r="Y289" s="359"/>
      <c r="Z289" s="359"/>
      <c r="AA289" s="359"/>
      <c r="AB289" s="359"/>
      <c r="AC289" s="359"/>
      <c r="AD289" s="359"/>
      <c r="AE289" s="359"/>
      <c r="AF289" s="359"/>
    </row>
    <row r="290" spans="1:32" ht="24.75" customHeight="1">
      <c r="A290" s="349" t="s">
        <v>1319</v>
      </c>
      <c r="B290" s="310">
        <v>2</v>
      </c>
      <c r="C290" s="357" t="s">
        <v>1317</v>
      </c>
      <c r="D290" s="304" t="s">
        <v>501</v>
      </c>
      <c r="E290" s="304">
        <v>2500</v>
      </c>
      <c r="F290" s="301"/>
      <c r="G290" s="301">
        <v>1293</v>
      </c>
      <c r="H290" s="301"/>
      <c r="I290" s="301">
        <v>1575</v>
      </c>
      <c r="J290" s="326">
        <f t="shared" ref="J290:J291" si="103">SUM(F290:I290)</f>
        <v>2868</v>
      </c>
      <c r="K290" s="306">
        <f t="shared" ref="K290:K291" si="104">(J290/E290)</f>
        <v>1.1472</v>
      </c>
      <c r="L290" s="307">
        <f t="shared" ref="L290:L291" si="105">IF(((J290/E290)*100)&gt;=100,100%,(IF(E290=0,"",(J290/E290))))</f>
        <v>1</v>
      </c>
      <c r="M290" s="275"/>
      <c r="N290" s="359"/>
      <c r="O290" s="359"/>
      <c r="P290" s="359"/>
      <c r="Q290" s="359"/>
      <c r="R290" s="359"/>
      <c r="S290" s="359"/>
      <c r="T290" s="359"/>
      <c r="U290" s="359"/>
      <c r="V290" s="359"/>
      <c r="W290" s="359"/>
      <c r="X290" s="359"/>
      <c r="Y290" s="359"/>
      <c r="Z290" s="359"/>
      <c r="AA290" s="359"/>
      <c r="AB290" s="359"/>
      <c r="AC290" s="359"/>
      <c r="AD290" s="359"/>
      <c r="AE290" s="359"/>
      <c r="AF290" s="359"/>
    </row>
    <row r="291" spans="1:32" ht="24.75" customHeight="1">
      <c r="A291" s="349" t="s">
        <v>1320</v>
      </c>
      <c r="B291" s="360">
        <v>3</v>
      </c>
      <c r="C291" s="357" t="s">
        <v>1317</v>
      </c>
      <c r="D291" s="304" t="s">
        <v>502</v>
      </c>
      <c r="E291" s="304">
        <v>1</v>
      </c>
      <c r="F291" s="301"/>
      <c r="G291" s="301"/>
      <c r="H291" s="301"/>
      <c r="I291" s="301">
        <v>1</v>
      </c>
      <c r="J291" s="326">
        <f t="shared" si="103"/>
        <v>1</v>
      </c>
      <c r="K291" s="306">
        <f t="shared" si="104"/>
        <v>1</v>
      </c>
      <c r="L291" s="307">
        <f t="shared" si="105"/>
        <v>1</v>
      </c>
      <c r="M291" s="275"/>
      <c r="N291" s="359"/>
      <c r="O291" s="359"/>
      <c r="P291" s="359"/>
      <c r="Q291" s="359"/>
      <c r="R291" s="359"/>
      <c r="S291" s="359"/>
      <c r="T291" s="359"/>
      <c r="U291" s="359"/>
      <c r="V291" s="359"/>
      <c r="W291" s="359"/>
      <c r="X291" s="359"/>
      <c r="Y291" s="359"/>
      <c r="Z291" s="359"/>
      <c r="AA291" s="359"/>
      <c r="AB291" s="359"/>
      <c r="AC291" s="359"/>
      <c r="AD291" s="359"/>
      <c r="AE291" s="359"/>
      <c r="AF291" s="359"/>
    </row>
    <row r="292" spans="1:32" ht="24.75" customHeight="1">
      <c r="A292" s="356" t="s">
        <v>1321</v>
      </c>
      <c r="B292" s="292">
        <f>COUNT(B293:B303)</f>
        <v>11</v>
      </c>
      <c r="C292" s="293"/>
      <c r="D292" s="294"/>
      <c r="E292" s="292">
        <f>COUNT(E293:E303)</f>
        <v>10</v>
      </c>
      <c r="F292" s="295"/>
      <c r="G292" s="295"/>
      <c r="H292" s="295"/>
      <c r="I292" s="295"/>
      <c r="J292" s="296"/>
      <c r="K292" s="297"/>
      <c r="L292" s="298">
        <f>AVERAGE(L293:L303)</f>
        <v>0.89499999999999991</v>
      </c>
      <c r="M292" s="299"/>
      <c r="N292" s="275"/>
      <c r="O292" s="275"/>
      <c r="P292" s="275"/>
      <c r="Q292" s="275"/>
      <c r="R292" s="275"/>
      <c r="S292" s="275"/>
      <c r="T292" s="275"/>
      <c r="U292" s="275"/>
      <c r="V292" s="275"/>
      <c r="W292" s="275"/>
      <c r="X292" s="275"/>
      <c r="Y292" s="275"/>
      <c r="Z292" s="275"/>
      <c r="AA292" s="275"/>
      <c r="AB292" s="275"/>
      <c r="AC292" s="275"/>
      <c r="AD292" s="275"/>
      <c r="AE292" s="275"/>
      <c r="AF292" s="275"/>
    </row>
    <row r="293" spans="1:32" ht="24.75" customHeight="1">
      <c r="A293" s="349" t="s">
        <v>1322</v>
      </c>
      <c r="B293" s="360">
        <v>1</v>
      </c>
      <c r="C293" s="357" t="s">
        <v>1323</v>
      </c>
      <c r="D293" s="304" t="s">
        <v>500</v>
      </c>
      <c r="E293" s="304">
        <v>2</v>
      </c>
      <c r="F293" s="301">
        <v>0.5</v>
      </c>
      <c r="G293" s="301">
        <v>0</v>
      </c>
      <c r="H293" s="301">
        <v>1</v>
      </c>
      <c r="I293" s="301">
        <v>0</v>
      </c>
      <c r="J293" s="326">
        <f t="shared" ref="J293:J302" si="106">SUM(F293:I293)</f>
        <v>1.5</v>
      </c>
      <c r="K293" s="306">
        <f t="shared" ref="K293:K302" si="107">(J293/E293)</f>
        <v>0.75</v>
      </c>
      <c r="L293" s="307">
        <f t="shared" ref="L293:L302" si="108">IF(((J293/E293)*100)&gt;=100,100%,(IF(E293=0,"",(J293/E293))))</f>
        <v>0.75</v>
      </c>
      <c r="M293" s="275"/>
      <c r="N293" s="359"/>
      <c r="O293" s="359"/>
      <c r="P293" s="359"/>
      <c r="Q293" s="359"/>
      <c r="R293" s="359"/>
      <c r="S293" s="359"/>
      <c r="T293" s="359"/>
      <c r="U293" s="359"/>
      <c r="V293" s="359"/>
      <c r="W293" s="359"/>
      <c r="X293" s="359"/>
      <c r="Y293" s="359"/>
      <c r="Z293" s="359"/>
      <c r="AA293" s="359"/>
      <c r="AB293" s="359"/>
      <c r="AC293" s="359"/>
      <c r="AD293" s="359"/>
      <c r="AE293" s="359"/>
      <c r="AF293" s="359"/>
    </row>
    <row r="294" spans="1:32" ht="24.75" customHeight="1">
      <c r="A294" s="349" t="s">
        <v>1324</v>
      </c>
      <c r="B294" s="360">
        <v>2</v>
      </c>
      <c r="C294" s="357" t="s">
        <v>1323</v>
      </c>
      <c r="D294" s="304" t="s">
        <v>500</v>
      </c>
      <c r="E294" s="304">
        <v>1</v>
      </c>
      <c r="F294" s="301"/>
      <c r="G294" s="301"/>
      <c r="H294" s="301"/>
      <c r="I294" s="301">
        <v>1</v>
      </c>
      <c r="J294" s="326">
        <f t="shared" si="106"/>
        <v>1</v>
      </c>
      <c r="K294" s="306">
        <f t="shared" si="107"/>
        <v>1</v>
      </c>
      <c r="L294" s="307">
        <f t="shared" si="108"/>
        <v>1</v>
      </c>
      <c r="M294" s="275"/>
      <c r="N294" s="359"/>
      <c r="O294" s="359"/>
      <c r="P294" s="359"/>
      <c r="Q294" s="359"/>
      <c r="R294" s="359"/>
      <c r="S294" s="359"/>
      <c r="T294" s="359"/>
      <c r="U294" s="359"/>
      <c r="V294" s="359"/>
      <c r="W294" s="359"/>
      <c r="X294" s="359"/>
      <c r="Y294" s="359"/>
      <c r="Z294" s="359"/>
      <c r="AA294" s="359"/>
      <c r="AB294" s="359"/>
      <c r="AC294" s="359"/>
      <c r="AD294" s="359"/>
      <c r="AE294" s="359"/>
      <c r="AF294" s="359"/>
    </row>
    <row r="295" spans="1:32" ht="24.75" customHeight="1">
      <c r="A295" s="349" t="s">
        <v>1325</v>
      </c>
      <c r="B295" s="360">
        <v>3</v>
      </c>
      <c r="C295" s="357" t="s">
        <v>1323</v>
      </c>
      <c r="D295" s="304" t="s">
        <v>500</v>
      </c>
      <c r="E295" s="304">
        <v>1</v>
      </c>
      <c r="F295" s="301"/>
      <c r="G295" s="301">
        <v>1</v>
      </c>
      <c r="H295" s="301"/>
      <c r="I295" s="301">
        <v>0</v>
      </c>
      <c r="J295" s="326">
        <f t="shared" si="106"/>
        <v>1</v>
      </c>
      <c r="K295" s="306">
        <f t="shared" si="107"/>
        <v>1</v>
      </c>
      <c r="L295" s="307">
        <f t="shared" si="108"/>
        <v>1</v>
      </c>
      <c r="M295" s="275"/>
      <c r="N295" s="359"/>
      <c r="O295" s="359"/>
      <c r="P295" s="359"/>
      <c r="Q295" s="359"/>
      <c r="R295" s="359"/>
      <c r="S295" s="359"/>
      <c r="T295" s="359"/>
      <c r="U295" s="359"/>
      <c r="V295" s="359"/>
      <c r="W295" s="359"/>
      <c r="X295" s="359"/>
      <c r="Y295" s="359"/>
      <c r="Z295" s="359"/>
      <c r="AA295" s="359"/>
      <c r="AB295" s="359"/>
      <c r="AC295" s="359"/>
      <c r="AD295" s="359"/>
      <c r="AE295" s="359"/>
      <c r="AF295" s="359"/>
    </row>
    <row r="296" spans="1:32" ht="24.75" customHeight="1">
      <c r="A296" s="349" t="s">
        <v>1326</v>
      </c>
      <c r="B296" s="360">
        <v>4</v>
      </c>
      <c r="C296" s="357" t="s">
        <v>1323</v>
      </c>
      <c r="D296" s="304" t="s">
        <v>1327</v>
      </c>
      <c r="E296" s="304">
        <v>5</v>
      </c>
      <c r="F296" s="301"/>
      <c r="G296" s="301"/>
      <c r="H296" s="301"/>
      <c r="I296" s="301">
        <v>1</v>
      </c>
      <c r="J296" s="326">
        <f t="shared" si="106"/>
        <v>1</v>
      </c>
      <c r="K296" s="306">
        <f t="shared" si="107"/>
        <v>0.2</v>
      </c>
      <c r="L296" s="307">
        <f t="shared" si="108"/>
        <v>0.2</v>
      </c>
      <c r="M296" s="275"/>
      <c r="N296" s="359"/>
      <c r="O296" s="359"/>
      <c r="P296" s="359"/>
      <c r="Q296" s="359"/>
      <c r="R296" s="359"/>
      <c r="S296" s="359"/>
      <c r="T296" s="359"/>
      <c r="U296" s="359"/>
      <c r="V296" s="359"/>
      <c r="W296" s="359"/>
      <c r="X296" s="359"/>
      <c r="Y296" s="359"/>
      <c r="Z296" s="359"/>
      <c r="AA296" s="359"/>
      <c r="AB296" s="359"/>
      <c r="AC296" s="359"/>
      <c r="AD296" s="359"/>
      <c r="AE296" s="359"/>
      <c r="AF296" s="359"/>
    </row>
    <row r="297" spans="1:32" ht="24.75" customHeight="1">
      <c r="A297" s="349" t="s">
        <v>1328</v>
      </c>
      <c r="B297" s="360">
        <v>5</v>
      </c>
      <c r="C297" s="357" t="s">
        <v>1323</v>
      </c>
      <c r="D297" s="304" t="s">
        <v>1329</v>
      </c>
      <c r="E297" s="304">
        <v>2</v>
      </c>
      <c r="F297" s="301"/>
      <c r="G297" s="301"/>
      <c r="H297" s="301"/>
      <c r="I297" s="301">
        <v>2</v>
      </c>
      <c r="J297" s="326">
        <f t="shared" si="106"/>
        <v>2</v>
      </c>
      <c r="K297" s="306">
        <f t="shared" si="107"/>
        <v>1</v>
      </c>
      <c r="L297" s="307">
        <f t="shared" si="108"/>
        <v>1</v>
      </c>
      <c r="M297" s="275"/>
      <c r="N297" s="359"/>
      <c r="O297" s="359"/>
      <c r="P297" s="359"/>
      <c r="Q297" s="359"/>
      <c r="R297" s="359"/>
      <c r="S297" s="359"/>
      <c r="T297" s="359"/>
      <c r="U297" s="359"/>
      <c r="V297" s="359"/>
      <c r="W297" s="359"/>
      <c r="X297" s="359"/>
      <c r="Y297" s="359"/>
      <c r="Z297" s="359"/>
      <c r="AA297" s="359"/>
      <c r="AB297" s="359"/>
      <c r="AC297" s="359"/>
      <c r="AD297" s="359"/>
      <c r="AE297" s="359"/>
      <c r="AF297" s="359"/>
    </row>
    <row r="298" spans="1:32" ht="24.75" customHeight="1">
      <c r="A298" s="349" t="s">
        <v>1330</v>
      </c>
      <c r="B298" s="360">
        <v>6</v>
      </c>
      <c r="C298" s="357" t="s">
        <v>1323</v>
      </c>
      <c r="D298" s="304" t="s">
        <v>501</v>
      </c>
      <c r="E298" s="304">
        <v>50000</v>
      </c>
      <c r="F298" s="301">
        <v>161315</v>
      </c>
      <c r="G298" s="301">
        <v>97070</v>
      </c>
      <c r="H298" s="301">
        <v>218087</v>
      </c>
      <c r="I298" s="301">
        <v>221702</v>
      </c>
      <c r="J298" s="326">
        <f t="shared" si="106"/>
        <v>698174</v>
      </c>
      <c r="K298" s="306">
        <f t="shared" si="107"/>
        <v>13.963480000000001</v>
      </c>
      <c r="L298" s="307">
        <f t="shared" si="108"/>
        <v>1</v>
      </c>
      <c r="M298" s="275"/>
      <c r="N298" s="359"/>
      <c r="O298" s="359"/>
      <c r="P298" s="359"/>
      <c r="Q298" s="359"/>
      <c r="R298" s="359"/>
      <c r="S298" s="359"/>
      <c r="T298" s="359"/>
      <c r="U298" s="359"/>
      <c r="V298" s="359"/>
      <c r="W298" s="359"/>
      <c r="X298" s="359"/>
      <c r="Y298" s="359"/>
      <c r="Z298" s="359"/>
      <c r="AA298" s="359"/>
      <c r="AB298" s="359"/>
      <c r="AC298" s="359"/>
      <c r="AD298" s="359"/>
      <c r="AE298" s="359"/>
      <c r="AF298" s="359"/>
    </row>
    <row r="299" spans="1:32" ht="24.75" customHeight="1">
      <c r="A299" s="349" t="s">
        <v>1331</v>
      </c>
      <c r="B299" s="360">
        <v>7</v>
      </c>
      <c r="C299" s="357" t="s">
        <v>1323</v>
      </c>
      <c r="D299" s="358" t="s">
        <v>502</v>
      </c>
      <c r="E299" s="304">
        <v>1</v>
      </c>
      <c r="F299" s="301"/>
      <c r="G299" s="301">
        <v>0</v>
      </c>
      <c r="H299" s="301"/>
      <c r="I299" s="301">
        <v>1</v>
      </c>
      <c r="J299" s="326">
        <f t="shared" si="106"/>
        <v>1</v>
      </c>
      <c r="K299" s="306">
        <f t="shared" si="107"/>
        <v>1</v>
      </c>
      <c r="L299" s="307">
        <f t="shared" si="108"/>
        <v>1</v>
      </c>
      <c r="M299" s="275"/>
      <c r="N299" s="359"/>
      <c r="O299" s="359"/>
      <c r="P299" s="359"/>
      <c r="Q299" s="359"/>
      <c r="R299" s="359"/>
      <c r="S299" s="359"/>
      <c r="T299" s="359"/>
      <c r="U299" s="359"/>
      <c r="V299" s="359"/>
      <c r="W299" s="359"/>
      <c r="X299" s="359"/>
      <c r="Y299" s="359"/>
      <c r="Z299" s="359"/>
      <c r="AA299" s="359"/>
      <c r="AB299" s="359"/>
      <c r="AC299" s="359"/>
      <c r="AD299" s="359"/>
      <c r="AE299" s="359"/>
      <c r="AF299" s="359"/>
    </row>
    <row r="300" spans="1:32" ht="24.75" customHeight="1">
      <c r="A300" s="349" t="s">
        <v>1332</v>
      </c>
      <c r="B300" s="360">
        <v>8</v>
      </c>
      <c r="C300" s="357" t="s">
        <v>1323</v>
      </c>
      <c r="D300" s="358" t="s">
        <v>1327</v>
      </c>
      <c r="E300" s="304">
        <v>1</v>
      </c>
      <c r="F300" s="301"/>
      <c r="G300" s="301">
        <v>5</v>
      </c>
      <c r="H300" s="301"/>
      <c r="I300" s="301">
        <v>7</v>
      </c>
      <c r="J300" s="326">
        <f t="shared" si="106"/>
        <v>12</v>
      </c>
      <c r="K300" s="306">
        <f t="shared" si="107"/>
        <v>12</v>
      </c>
      <c r="L300" s="307">
        <f t="shared" si="108"/>
        <v>1</v>
      </c>
      <c r="M300" s="275"/>
      <c r="N300" s="359"/>
      <c r="O300" s="359"/>
      <c r="P300" s="359"/>
      <c r="Q300" s="359"/>
      <c r="R300" s="359"/>
      <c r="S300" s="359"/>
      <c r="T300" s="359"/>
      <c r="U300" s="359"/>
      <c r="V300" s="359"/>
      <c r="W300" s="359"/>
      <c r="X300" s="359"/>
      <c r="Y300" s="359"/>
      <c r="Z300" s="359"/>
      <c r="AA300" s="359"/>
      <c r="AB300" s="359"/>
      <c r="AC300" s="359"/>
      <c r="AD300" s="359"/>
      <c r="AE300" s="359"/>
      <c r="AF300" s="359"/>
    </row>
    <row r="301" spans="1:32" ht="24.75" customHeight="1">
      <c r="A301" s="349" t="s">
        <v>1333</v>
      </c>
      <c r="B301" s="360">
        <v>9</v>
      </c>
      <c r="C301" s="357" t="s">
        <v>1323</v>
      </c>
      <c r="D301" s="304" t="s">
        <v>502</v>
      </c>
      <c r="E301" s="304">
        <v>1</v>
      </c>
      <c r="F301" s="301"/>
      <c r="G301" s="301">
        <v>0</v>
      </c>
      <c r="H301" s="301"/>
      <c r="I301" s="301">
        <v>1</v>
      </c>
      <c r="J301" s="326">
        <f t="shared" si="106"/>
        <v>1</v>
      </c>
      <c r="K301" s="306">
        <f t="shared" si="107"/>
        <v>1</v>
      </c>
      <c r="L301" s="307">
        <f t="shared" si="108"/>
        <v>1</v>
      </c>
      <c r="M301" s="275"/>
      <c r="N301" s="359"/>
      <c r="O301" s="359"/>
      <c r="P301" s="359"/>
      <c r="Q301" s="359"/>
      <c r="R301" s="359"/>
      <c r="S301" s="359"/>
      <c r="T301" s="359"/>
      <c r="U301" s="359"/>
      <c r="V301" s="359"/>
      <c r="W301" s="359"/>
      <c r="X301" s="359"/>
      <c r="Y301" s="359"/>
      <c r="Z301" s="359"/>
      <c r="AA301" s="359"/>
      <c r="AB301" s="359"/>
      <c r="AC301" s="359"/>
      <c r="AD301" s="359"/>
      <c r="AE301" s="359"/>
      <c r="AF301" s="359"/>
    </row>
    <row r="302" spans="1:32" ht="24.75" customHeight="1">
      <c r="A302" s="349" t="s">
        <v>1334</v>
      </c>
      <c r="B302" s="360">
        <v>10</v>
      </c>
      <c r="C302" s="357" t="s">
        <v>1323</v>
      </c>
      <c r="D302" s="304" t="s">
        <v>500</v>
      </c>
      <c r="E302" s="304">
        <v>182</v>
      </c>
      <c r="F302" s="301">
        <v>34</v>
      </c>
      <c r="G302" s="301">
        <v>148</v>
      </c>
      <c r="H302" s="301"/>
      <c r="I302" s="301">
        <v>0</v>
      </c>
      <c r="J302" s="326">
        <f t="shared" si="106"/>
        <v>182</v>
      </c>
      <c r="K302" s="306">
        <f t="shared" si="107"/>
        <v>1</v>
      </c>
      <c r="L302" s="307">
        <f t="shared" si="108"/>
        <v>1</v>
      </c>
      <c r="M302" s="275"/>
      <c r="N302" s="359"/>
      <c r="O302" s="359"/>
      <c r="P302" s="359"/>
      <c r="Q302" s="359"/>
      <c r="R302" s="359"/>
      <c r="S302" s="359"/>
      <c r="T302" s="359"/>
      <c r="U302" s="359"/>
      <c r="V302" s="359"/>
      <c r="W302" s="359"/>
      <c r="X302" s="359"/>
      <c r="Y302" s="359"/>
      <c r="Z302" s="359"/>
      <c r="AA302" s="359"/>
      <c r="AB302" s="359"/>
      <c r="AC302" s="359"/>
      <c r="AD302" s="359"/>
      <c r="AE302" s="359"/>
      <c r="AF302" s="359"/>
    </row>
    <row r="303" spans="1:32" ht="57" customHeight="1">
      <c r="A303" s="349" t="s">
        <v>1335</v>
      </c>
      <c r="B303" s="360">
        <v>11</v>
      </c>
      <c r="C303" s="357" t="s">
        <v>1323</v>
      </c>
      <c r="D303" s="304" t="s">
        <v>500</v>
      </c>
      <c r="E303" s="304"/>
      <c r="F303" s="301"/>
      <c r="G303" s="301"/>
      <c r="H303" s="301"/>
      <c r="I303" s="301"/>
      <c r="J303" s="326"/>
      <c r="K303" s="306"/>
      <c r="L303" s="307"/>
      <c r="M303" s="275" t="s">
        <v>1318</v>
      </c>
      <c r="N303" s="359"/>
      <c r="O303" s="359"/>
      <c r="P303" s="359"/>
      <c r="Q303" s="359"/>
      <c r="R303" s="359"/>
      <c r="S303" s="359"/>
      <c r="T303" s="359"/>
      <c r="U303" s="359"/>
      <c r="V303" s="359"/>
      <c r="W303" s="359"/>
      <c r="X303" s="359"/>
      <c r="Y303" s="359"/>
      <c r="Z303" s="359"/>
      <c r="AA303" s="359"/>
      <c r="AB303" s="359"/>
      <c r="AC303" s="359"/>
      <c r="AD303" s="359"/>
      <c r="AE303" s="359"/>
      <c r="AF303" s="359"/>
    </row>
    <row r="304" spans="1:32" ht="24.75" customHeight="1">
      <c r="A304" s="356" t="s">
        <v>1336</v>
      </c>
      <c r="B304" s="292">
        <f>COUNT(B305:B306)</f>
        <v>2</v>
      </c>
      <c r="C304" s="293"/>
      <c r="D304" s="294"/>
      <c r="E304" s="292">
        <f>COUNT(E305:E306)</f>
        <v>2</v>
      </c>
      <c r="F304" s="295"/>
      <c r="G304" s="295"/>
      <c r="H304" s="295"/>
      <c r="I304" s="295"/>
      <c r="J304" s="296"/>
      <c r="K304" s="297"/>
      <c r="L304" s="298">
        <f>AVERAGE(L305:L306)</f>
        <v>0.65282355526257962</v>
      </c>
      <c r="M304" s="299"/>
      <c r="N304" s="275"/>
      <c r="O304" s="275"/>
      <c r="P304" s="275"/>
      <c r="Q304" s="275"/>
      <c r="R304" s="275"/>
      <c r="S304" s="275"/>
      <c r="T304" s="275"/>
      <c r="U304" s="275"/>
      <c r="V304" s="275"/>
      <c r="W304" s="275"/>
      <c r="X304" s="275"/>
      <c r="Y304" s="275"/>
      <c r="Z304" s="275"/>
      <c r="AA304" s="275"/>
      <c r="AB304" s="275"/>
      <c r="AC304" s="275"/>
      <c r="AD304" s="275"/>
      <c r="AE304" s="275"/>
      <c r="AF304" s="275"/>
    </row>
    <row r="305" spans="1:32" ht="24.75" customHeight="1">
      <c r="A305" s="349" t="s">
        <v>1337</v>
      </c>
      <c r="B305" s="360">
        <v>1</v>
      </c>
      <c r="C305" s="357" t="s">
        <v>1336</v>
      </c>
      <c r="D305" s="304" t="s">
        <v>500</v>
      </c>
      <c r="E305" s="304">
        <v>0</v>
      </c>
      <c r="F305" s="301"/>
      <c r="G305" s="301"/>
      <c r="H305" s="301"/>
      <c r="I305" s="301"/>
      <c r="J305" s="326">
        <f t="shared" ref="J305:J306" si="109">SUM(F305:I305)</f>
        <v>0</v>
      </c>
      <c r="K305" s="306"/>
      <c r="L305" s="307"/>
      <c r="M305" s="304" t="s">
        <v>1338</v>
      </c>
      <c r="N305" s="359"/>
      <c r="O305" s="359"/>
      <c r="P305" s="359"/>
      <c r="Q305" s="359"/>
      <c r="R305" s="359"/>
      <c r="S305" s="359"/>
      <c r="T305" s="359"/>
      <c r="U305" s="359"/>
      <c r="V305" s="359"/>
      <c r="W305" s="359"/>
      <c r="X305" s="359"/>
      <c r="Y305" s="359"/>
      <c r="Z305" s="359"/>
      <c r="AA305" s="359"/>
      <c r="AB305" s="359"/>
      <c r="AC305" s="359"/>
      <c r="AD305" s="359"/>
      <c r="AE305" s="359"/>
      <c r="AF305" s="359"/>
    </row>
    <row r="306" spans="1:32" ht="24.75" customHeight="1">
      <c r="A306" s="349" t="s">
        <v>1339</v>
      </c>
      <c r="B306" s="360">
        <v>2</v>
      </c>
      <c r="C306" s="357" t="s">
        <v>1336</v>
      </c>
      <c r="D306" s="304" t="s">
        <v>501</v>
      </c>
      <c r="E306" s="304">
        <v>4551</v>
      </c>
      <c r="F306" s="301">
        <v>666</v>
      </c>
      <c r="G306" s="301">
        <v>437</v>
      </c>
      <c r="H306" s="301">
        <v>902</v>
      </c>
      <c r="I306" s="301">
        <v>966</v>
      </c>
      <c r="J306" s="326">
        <f t="shared" si="109"/>
        <v>2971</v>
      </c>
      <c r="K306" s="306">
        <f>(J306/E306)</f>
        <v>0.65282355526257962</v>
      </c>
      <c r="L306" s="307">
        <f>IF(((J306/E306)*100)&gt;=100,100%,(IF(J306=0,"",(J306/E306))))</f>
        <v>0.65282355526257962</v>
      </c>
      <c r="M306" s="304"/>
      <c r="N306" s="359"/>
      <c r="O306" s="359"/>
      <c r="P306" s="359"/>
      <c r="Q306" s="359"/>
      <c r="R306" s="359"/>
      <c r="S306" s="359"/>
      <c r="T306" s="359"/>
      <c r="U306" s="359"/>
      <c r="V306" s="359"/>
      <c r="W306" s="359"/>
      <c r="X306" s="359"/>
      <c r="Y306" s="359"/>
      <c r="Z306" s="359"/>
      <c r="AA306" s="359"/>
      <c r="AB306" s="359"/>
      <c r="AC306" s="359"/>
      <c r="AD306" s="359"/>
      <c r="AE306" s="359"/>
      <c r="AF306" s="359"/>
    </row>
    <row r="307" spans="1:32" ht="24.75" customHeight="1">
      <c r="A307" s="356" t="s">
        <v>1340</v>
      </c>
      <c r="B307" s="292">
        <f>COUNT(B308:B309)</f>
        <v>2</v>
      </c>
      <c r="C307" s="293"/>
      <c r="D307" s="294"/>
      <c r="E307" s="292">
        <f>COUNT(E308:E323)</f>
        <v>16</v>
      </c>
      <c r="F307" s="295"/>
      <c r="G307" s="295"/>
      <c r="H307" s="295"/>
      <c r="I307" s="295"/>
      <c r="J307" s="296"/>
      <c r="K307" s="297"/>
      <c r="L307" s="298">
        <f>AVERAGE(L308:L323)</f>
        <v>0.93680000000000008</v>
      </c>
      <c r="M307" s="299"/>
      <c r="N307" s="275"/>
      <c r="O307" s="275"/>
      <c r="P307" s="275"/>
      <c r="Q307" s="275"/>
      <c r="R307" s="275"/>
      <c r="S307" s="275"/>
      <c r="T307" s="275"/>
      <c r="U307" s="275"/>
      <c r="V307" s="275"/>
      <c r="W307" s="275"/>
      <c r="X307" s="275"/>
      <c r="Y307" s="275"/>
      <c r="Z307" s="275"/>
      <c r="AA307" s="275"/>
      <c r="AB307" s="275"/>
      <c r="AC307" s="275"/>
      <c r="AD307" s="275"/>
      <c r="AE307" s="275"/>
      <c r="AF307" s="275"/>
    </row>
    <row r="308" spans="1:32" ht="24.75" customHeight="1">
      <c r="A308" s="349" t="s">
        <v>1341</v>
      </c>
      <c r="B308" s="360">
        <v>1</v>
      </c>
      <c r="C308" s="357" t="s">
        <v>1340</v>
      </c>
      <c r="D308" s="304" t="s">
        <v>501</v>
      </c>
      <c r="E308" s="360">
        <v>300</v>
      </c>
      <c r="F308" s="360">
        <v>339</v>
      </c>
      <c r="G308" s="360">
        <v>176</v>
      </c>
      <c r="H308" s="360">
        <v>1180</v>
      </c>
      <c r="I308" s="360">
        <v>2298</v>
      </c>
      <c r="J308" s="326">
        <f t="shared" ref="J308:J323" si="110">SUM(F308:I308)</f>
        <v>3993</v>
      </c>
      <c r="K308" s="306">
        <f t="shared" ref="K308:K323" si="111">(J308/E308)</f>
        <v>13.31</v>
      </c>
      <c r="L308" s="307">
        <f t="shared" ref="L308:L323" si="112">IF(((J308/E308)*100)&gt;=100,100%,(IF(E308=0,"",(J308/E308))))</f>
        <v>1</v>
      </c>
      <c r="M308" s="359"/>
      <c r="N308" s="359"/>
      <c r="O308" s="359"/>
      <c r="P308" s="359"/>
      <c r="Q308" s="359"/>
      <c r="R308" s="359"/>
      <c r="S308" s="359"/>
      <c r="T308" s="359"/>
      <c r="U308" s="359"/>
      <c r="V308" s="359"/>
      <c r="W308" s="359"/>
      <c r="X308" s="359"/>
      <c r="Y308" s="359"/>
      <c r="Z308" s="359"/>
      <c r="AA308" s="359"/>
      <c r="AB308" s="359"/>
      <c r="AC308" s="359"/>
      <c r="AD308" s="359"/>
      <c r="AE308" s="359"/>
      <c r="AF308" s="359"/>
    </row>
    <row r="309" spans="1:32" ht="24.75" customHeight="1">
      <c r="A309" s="349" t="s">
        <v>1342</v>
      </c>
      <c r="B309" s="360">
        <v>2</v>
      </c>
      <c r="C309" s="357" t="s">
        <v>1340</v>
      </c>
      <c r="D309" s="304" t="s">
        <v>501</v>
      </c>
      <c r="E309" s="360">
        <v>50</v>
      </c>
      <c r="F309" s="360">
        <v>96</v>
      </c>
      <c r="G309" s="360">
        <v>39</v>
      </c>
      <c r="H309" s="360">
        <v>83</v>
      </c>
      <c r="I309" s="360">
        <v>176</v>
      </c>
      <c r="J309" s="326">
        <f t="shared" si="110"/>
        <v>394</v>
      </c>
      <c r="K309" s="306">
        <f t="shared" si="111"/>
        <v>7.88</v>
      </c>
      <c r="L309" s="307">
        <f t="shared" si="112"/>
        <v>1</v>
      </c>
      <c r="M309" s="359"/>
      <c r="N309" s="359"/>
      <c r="O309" s="359"/>
      <c r="P309" s="359"/>
      <c r="Q309" s="359"/>
      <c r="R309" s="359"/>
      <c r="S309" s="359"/>
      <c r="T309" s="359"/>
      <c r="U309" s="359"/>
      <c r="V309" s="359"/>
      <c r="W309" s="359"/>
      <c r="X309" s="359"/>
      <c r="Y309" s="359"/>
      <c r="Z309" s="359"/>
      <c r="AA309" s="359"/>
      <c r="AB309" s="359"/>
      <c r="AC309" s="359"/>
      <c r="AD309" s="359"/>
      <c r="AE309" s="359"/>
      <c r="AF309" s="359"/>
    </row>
    <row r="310" spans="1:32" ht="24.75" customHeight="1">
      <c r="A310" s="349" t="s">
        <v>1343</v>
      </c>
      <c r="B310" s="360">
        <v>3</v>
      </c>
      <c r="C310" s="357" t="s">
        <v>1340</v>
      </c>
      <c r="D310" s="304" t="s">
        <v>501</v>
      </c>
      <c r="E310" s="360">
        <v>50</v>
      </c>
      <c r="F310" s="360">
        <v>0</v>
      </c>
      <c r="G310" s="360">
        <v>207</v>
      </c>
      <c r="H310" s="360">
        <v>213</v>
      </c>
      <c r="I310" s="360">
        <v>69</v>
      </c>
      <c r="J310" s="326">
        <f t="shared" si="110"/>
        <v>489</v>
      </c>
      <c r="K310" s="306">
        <f t="shared" si="111"/>
        <v>9.7799999999999994</v>
      </c>
      <c r="L310" s="307">
        <f t="shared" si="112"/>
        <v>1</v>
      </c>
      <c r="M310" s="359"/>
      <c r="N310" s="359"/>
      <c r="O310" s="359"/>
      <c r="P310" s="359"/>
      <c r="Q310" s="359"/>
      <c r="R310" s="359"/>
      <c r="S310" s="359"/>
      <c r="T310" s="359"/>
      <c r="U310" s="359"/>
      <c r="V310" s="359"/>
      <c r="W310" s="359"/>
      <c r="X310" s="359"/>
      <c r="Y310" s="359"/>
      <c r="Z310" s="359"/>
      <c r="AA310" s="359"/>
      <c r="AB310" s="359"/>
      <c r="AC310" s="359"/>
      <c r="AD310" s="359"/>
      <c r="AE310" s="359"/>
      <c r="AF310" s="359"/>
    </row>
    <row r="311" spans="1:32" ht="24.75" customHeight="1">
      <c r="A311" s="349" t="s">
        <v>1344</v>
      </c>
      <c r="B311" s="360">
        <v>4</v>
      </c>
      <c r="C311" s="357" t="s">
        <v>1340</v>
      </c>
      <c r="D311" s="304" t="s">
        <v>501</v>
      </c>
      <c r="E311" s="360">
        <v>400</v>
      </c>
      <c r="F311" s="360">
        <v>0</v>
      </c>
      <c r="G311" s="360">
        <v>355</v>
      </c>
      <c r="H311" s="360">
        <v>572</v>
      </c>
      <c r="I311" s="360">
        <v>78</v>
      </c>
      <c r="J311" s="326">
        <f t="shared" si="110"/>
        <v>1005</v>
      </c>
      <c r="K311" s="306">
        <f t="shared" si="111"/>
        <v>2.5125000000000002</v>
      </c>
      <c r="L311" s="307">
        <f t="shared" si="112"/>
        <v>1</v>
      </c>
      <c r="M311" s="359"/>
      <c r="N311" s="359"/>
      <c r="O311" s="359"/>
      <c r="P311" s="359"/>
      <c r="Q311" s="359"/>
      <c r="R311" s="359"/>
      <c r="S311" s="359"/>
      <c r="T311" s="359"/>
      <c r="U311" s="359"/>
      <c r="V311" s="359"/>
      <c r="W311" s="359"/>
      <c r="X311" s="359"/>
      <c r="Y311" s="359"/>
      <c r="Z311" s="359"/>
      <c r="AA311" s="359"/>
      <c r="AB311" s="359"/>
      <c r="AC311" s="359"/>
      <c r="AD311" s="359"/>
      <c r="AE311" s="359"/>
      <c r="AF311" s="359"/>
    </row>
    <row r="312" spans="1:32" ht="24.75" customHeight="1">
      <c r="A312" s="349" t="s">
        <v>1345</v>
      </c>
      <c r="B312" s="360">
        <v>5</v>
      </c>
      <c r="C312" s="357" t="s">
        <v>1340</v>
      </c>
      <c r="D312" s="304" t="s">
        <v>501</v>
      </c>
      <c r="E312" s="360">
        <v>2500</v>
      </c>
      <c r="F312" s="360">
        <v>645</v>
      </c>
      <c r="G312" s="360">
        <v>197</v>
      </c>
      <c r="H312" s="360">
        <v>1042</v>
      </c>
      <c r="I312" s="360">
        <v>588</v>
      </c>
      <c r="J312" s="326">
        <f t="shared" si="110"/>
        <v>2472</v>
      </c>
      <c r="K312" s="306">
        <f t="shared" si="111"/>
        <v>0.98880000000000001</v>
      </c>
      <c r="L312" s="307">
        <f t="shared" si="112"/>
        <v>0.98880000000000001</v>
      </c>
      <c r="M312" s="359"/>
      <c r="N312" s="359"/>
      <c r="O312" s="359"/>
      <c r="P312" s="359"/>
      <c r="Q312" s="359"/>
      <c r="R312" s="359"/>
      <c r="S312" s="359"/>
      <c r="T312" s="359"/>
      <c r="U312" s="359"/>
      <c r="V312" s="359"/>
      <c r="W312" s="359"/>
      <c r="X312" s="359"/>
      <c r="Y312" s="359"/>
      <c r="Z312" s="359"/>
      <c r="AA312" s="359"/>
      <c r="AB312" s="359"/>
      <c r="AC312" s="359"/>
      <c r="AD312" s="359"/>
      <c r="AE312" s="359"/>
      <c r="AF312" s="359"/>
    </row>
    <row r="313" spans="1:32" ht="24.75" customHeight="1">
      <c r="A313" s="349" t="s">
        <v>1346</v>
      </c>
      <c r="B313" s="360">
        <v>6</v>
      </c>
      <c r="C313" s="357" t="s">
        <v>1340</v>
      </c>
      <c r="D313" s="304" t="s">
        <v>1329</v>
      </c>
      <c r="E313" s="360">
        <v>4</v>
      </c>
      <c r="F313" s="360"/>
      <c r="G313" s="360"/>
      <c r="H313" s="360"/>
      <c r="I313" s="360">
        <v>4</v>
      </c>
      <c r="J313" s="326">
        <f t="shared" si="110"/>
        <v>4</v>
      </c>
      <c r="K313" s="306">
        <f t="shared" si="111"/>
        <v>1</v>
      </c>
      <c r="L313" s="307">
        <f t="shared" si="112"/>
        <v>1</v>
      </c>
      <c r="M313" s="359"/>
      <c r="N313" s="359"/>
      <c r="O313" s="359"/>
      <c r="P313" s="359"/>
      <c r="Q313" s="359"/>
      <c r="R313" s="359"/>
      <c r="S313" s="359"/>
      <c r="T313" s="359"/>
      <c r="U313" s="359"/>
      <c r="V313" s="359"/>
      <c r="W313" s="359"/>
      <c r="X313" s="359"/>
      <c r="Y313" s="359"/>
      <c r="Z313" s="359"/>
      <c r="AA313" s="359"/>
      <c r="AB313" s="359"/>
      <c r="AC313" s="359"/>
      <c r="AD313" s="359"/>
      <c r="AE313" s="359"/>
      <c r="AF313" s="359"/>
    </row>
    <row r="314" spans="1:32" ht="24.75" customHeight="1">
      <c r="A314" s="349" t="s">
        <v>1347</v>
      </c>
      <c r="B314" s="360">
        <v>7</v>
      </c>
      <c r="C314" s="357" t="s">
        <v>1340</v>
      </c>
      <c r="D314" s="304" t="s">
        <v>502</v>
      </c>
      <c r="E314" s="360">
        <v>1</v>
      </c>
      <c r="F314" s="360">
        <v>0</v>
      </c>
      <c r="G314" s="360">
        <v>0</v>
      </c>
      <c r="H314" s="360">
        <v>2</v>
      </c>
      <c r="I314" s="360">
        <v>0</v>
      </c>
      <c r="J314" s="326">
        <f t="shared" si="110"/>
        <v>2</v>
      </c>
      <c r="K314" s="306">
        <f t="shared" si="111"/>
        <v>2</v>
      </c>
      <c r="L314" s="307">
        <f t="shared" si="112"/>
        <v>1</v>
      </c>
      <c r="M314" s="359"/>
      <c r="N314" s="359"/>
      <c r="O314" s="359"/>
      <c r="P314" s="359"/>
      <c r="Q314" s="359"/>
      <c r="R314" s="359"/>
      <c r="S314" s="359"/>
      <c r="T314" s="359"/>
      <c r="U314" s="359"/>
      <c r="V314" s="359"/>
      <c r="W314" s="359"/>
      <c r="X314" s="359"/>
      <c r="Y314" s="359"/>
      <c r="Z314" s="359"/>
      <c r="AA314" s="359"/>
      <c r="AB314" s="359"/>
      <c r="AC314" s="359"/>
      <c r="AD314" s="359"/>
      <c r="AE314" s="359"/>
      <c r="AF314" s="359"/>
    </row>
    <row r="315" spans="1:32" ht="24.75" customHeight="1">
      <c r="A315" s="349" t="s">
        <v>1348</v>
      </c>
      <c r="B315" s="360">
        <v>8</v>
      </c>
      <c r="C315" s="357" t="s">
        <v>1340</v>
      </c>
      <c r="D315" s="304" t="s">
        <v>500</v>
      </c>
      <c r="E315" s="360">
        <v>160</v>
      </c>
      <c r="F315" s="360"/>
      <c r="G315" s="360"/>
      <c r="H315" s="360"/>
      <c r="I315" s="360">
        <v>343</v>
      </c>
      <c r="J315" s="326">
        <f t="shared" si="110"/>
        <v>343</v>
      </c>
      <c r="K315" s="306">
        <f t="shared" si="111"/>
        <v>2.1437499999999998</v>
      </c>
      <c r="L315" s="307">
        <f t="shared" si="112"/>
        <v>1</v>
      </c>
      <c r="M315" s="359"/>
      <c r="N315" s="359"/>
      <c r="O315" s="359"/>
      <c r="P315" s="359"/>
      <c r="Q315" s="359"/>
      <c r="R315" s="359"/>
      <c r="S315" s="359"/>
      <c r="T315" s="359"/>
      <c r="U315" s="359"/>
      <c r="V315" s="359"/>
      <c r="W315" s="359"/>
      <c r="X315" s="359"/>
      <c r="Y315" s="359"/>
      <c r="Z315" s="359"/>
      <c r="AA315" s="359"/>
      <c r="AB315" s="359"/>
      <c r="AC315" s="359"/>
      <c r="AD315" s="359"/>
      <c r="AE315" s="359"/>
      <c r="AF315" s="359"/>
    </row>
    <row r="316" spans="1:32" ht="24.75" customHeight="1">
      <c r="A316" s="349" t="s">
        <v>1349</v>
      </c>
      <c r="B316" s="360">
        <v>9</v>
      </c>
      <c r="C316" s="357" t="s">
        <v>1340</v>
      </c>
      <c r="D316" s="304" t="s">
        <v>500</v>
      </c>
      <c r="E316" s="360">
        <v>300</v>
      </c>
      <c r="F316" s="360"/>
      <c r="G316" s="360"/>
      <c r="H316" s="360"/>
      <c r="I316" s="360">
        <v>1325</v>
      </c>
      <c r="J316" s="326">
        <f t="shared" si="110"/>
        <v>1325</v>
      </c>
      <c r="K316" s="306">
        <f t="shared" si="111"/>
        <v>4.416666666666667</v>
      </c>
      <c r="L316" s="307">
        <f t="shared" si="112"/>
        <v>1</v>
      </c>
      <c r="M316" s="359"/>
      <c r="N316" s="359"/>
      <c r="O316" s="359"/>
      <c r="P316" s="359"/>
      <c r="Q316" s="359"/>
      <c r="R316" s="359"/>
      <c r="S316" s="359"/>
      <c r="T316" s="359"/>
      <c r="U316" s="359"/>
      <c r="V316" s="359"/>
      <c r="W316" s="359"/>
      <c r="X316" s="359"/>
      <c r="Y316" s="359"/>
      <c r="Z316" s="359"/>
      <c r="AA316" s="359"/>
      <c r="AB316" s="359"/>
      <c r="AC316" s="359"/>
      <c r="AD316" s="359"/>
      <c r="AE316" s="359"/>
      <c r="AF316" s="359"/>
    </row>
    <row r="317" spans="1:32" ht="24.75" customHeight="1">
      <c r="A317" s="349" t="s">
        <v>1350</v>
      </c>
      <c r="B317" s="360">
        <v>10</v>
      </c>
      <c r="C317" s="357" t="s">
        <v>1340</v>
      </c>
      <c r="D317" s="304" t="s">
        <v>500</v>
      </c>
      <c r="E317" s="360">
        <v>240</v>
      </c>
      <c r="F317" s="360">
        <v>63</v>
      </c>
      <c r="G317" s="360">
        <v>177</v>
      </c>
      <c r="H317" s="360">
        <v>188</v>
      </c>
      <c r="I317" s="360">
        <v>186</v>
      </c>
      <c r="J317" s="326">
        <f t="shared" si="110"/>
        <v>614</v>
      </c>
      <c r="K317" s="306">
        <f t="shared" si="111"/>
        <v>2.5583333333333331</v>
      </c>
      <c r="L317" s="307">
        <f t="shared" si="112"/>
        <v>1</v>
      </c>
      <c r="M317" s="359"/>
      <c r="N317" s="359"/>
      <c r="O317" s="359"/>
      <c r="P317" s="359"/>
      <c r="Q317" s="359"/>
      <c r="R317" s="359"/>
      <c r="S317" s="359"/>
      <c r="T317" s="359"/>
      <c r="U317" s="359"/>
      <c r="V317" s="359"/>
      <c r="W317" s="359"/>
      <c r="X317" s="359"/>
      <c r="Y317" s="359"/>
      <c r="Z317" s="359"/>
      <c r="AA317" s="359"/>
      <c r="AB317" s="359"/>
      <c r="AC317" s="359"/>
      <c r="AD317" s="359"/>
      <c r="AE317" s="359"/>
      <c r="AF317" s="359"/>
    </row>
    <row r="318" spans="1:32" ht="24.75" customHeight="1">
      <c r="A318" s="349" t="s">
        <v>1351</v>
      </c>
      <c r="B318" s="360">
        <v>11</v>
      </c>
      <c r="C318" s="357" t="s">
        <v>1340</v>
      </c>
      <c r="D318" s="304" t="s">
        <v>500</v>
      </c>
      <c r="E318" s="361">
        <v>0.4</v>
      </c>
      <c r="F318" s="360"/>
      <c r="G318" s="361">
        <v>0.01</v>
      </c>
      <c r="H318" s="360"/>
      <c r="I318" s="361">
        <v>0.42</v>
      </c>
      <c r="J318" s="326">
        <f t="shared" si="110"/>
        <v>0.43</v>
      </c>
      <c r="K318" s="306">
        <f t="shared" si="111"/>
        <v>1.075</v>
      </c>
      <c r="L318" s="307">
        <f t="shared" si="112"/>
        <v>1</v>
      </c>
      <c r="M318" s="359"/>
      <c r="N318" s="359"/>
      <c r="O318" s="359"/>
      <c r="P318" s="359"/>
      <c r="Q318" s="359"/>
      <c r="R318" s="359"/>
      <c r="S318" s="359"/>
      <c r="T318" s="359"/>
      <c r="U318" s="359"/>
      <c r="V318" s="359"/>
      <c r="W318" s="359"/>
      <c r="X318" s="359"/>
      <c r="Y318" s="359"/>
      <c r="Z318" s="359"/>
      <c r="AA318" s="359"/>
      <c r="AB318" s="359"/>
      <c r="AC318" s="359"/>
      <c r="AD318" s="359"/>
      <c r="AE318" s="359"/>
      <c r="AF318" s="359"/>
    </row>
    <row r="319" spans="1:32" ht="24.75" customHeight="1">
      <c r="A319" s="349" t="s">
        <v>1352</v>
      </c>
      <c r="B319" s="360">
        <v>12</v>
      </c>
      <c r="C319" s="357" t="s">
        <v>1340</v>
      </c>
      <c r="D319" s="304" t="s">
        <v>500</v>
      </c>
      <c r="E319" s="360">
        <v>85</v>
      </c>
      <c r="F319" s="360"/>
      <c r="G319" s="360"/>
      <c r="H319" s="360"/>
      <c r="I319" s="360">
        <v>115</v>
      </c>
      <c r="J319" s="326">
        <f t="shared" si="110"/>
        <v>115</v>
      </c>
      <c r="K319" s="306">
        <f t="shared" si="111"/>
        <v>1.3529411764705883</v>
      </c>
      <c r="L319" s="307">
        <f t="shared" si="112"/>
        <v>1</v>
      </c>
      <c r="M319" s="359"/>
      <c r="N319" s="359"/>
      <c r="O319" s="359"/>
      <c r="P319" s="359"/>
      <c r="Q319" s="359"/>
      <c r="R319" s="359"/>
      <c r="S319" s="359"/>
      <c r="T319" s="359"/>
      <c r="U319" s="359"/>
      <c r="V319" s="359"/>
      <c r="W319" s="359"/>
      <c r="X319" s="359"/>
      <c r="Y319" s="359"/>
      <c r="Z319" s="359"/>
      <c r="AA319" s="359"/>
      <c r="AB319" s="359"/>
      <c r="AC319" s="359"/>
      <c r="AD319" s="359"/>
      <c r="AE319" s="359"/>
      <c r="AF319" s="359"/>
    </row>
    <row r="320" spans="1:32" ht="24.75" customHeight="1">
      <c r="A320" s="349" t="s">
        <v>1353</v>
      </c>
      <c r="B320" s="360">
        <v>13</v>
      </c>
      <c r="C320" s="357" t="s">
        <v>1340</v>
      </c>
      <c r="D320" s="304" t="s">
        <v>500</v>
      </c>
      <c r="E320" s="361">
        <v>0.6</v>
      </c>
      <c r="F320" s="360"/>
      <c r="G320" s="360"/>
      <c r="H320" s="360"/>
      <c r="I320" s="360"/>
      <c r="J320" s="326">
        <f t="shared" si="110"/>
        <v>0</v>
      </c>
      <c r="K320" s="306">
        <f t="shared" si="111"/>
        <v>0</v>
      </c>
      <c r="L320" s="307">
        <f t="shared" si="112"/>
        <v>0</v>
      </c>
      <c r="M320" s="359"/>
      <c r="N320" s="359"/>
      <c r="O320" s="359"/>
      <c r="P320" s="359"/>
      <c r="Q320" s="359"/>
      <c r="R320" s="359"/>
      <c r="S320" s="359"/>
      <c r="T320" s="359"/>
      <c r="U320" s="359"/>
      <c r="V320" s="359"/>
      <c r="W320" s="359"/>
      <c r="X320" s="359"/>
      <c r="Y320" s="359"/>
      <c r="Z320" s="359"/>
      <c r="AA320" s="359"/>
      <c r="AB320" s="359"/>
      <c r="AC320" s="359"/>
      <c r="AD320" s="359"/>
      <c r="AE320" s="359"/>
      <c r="AF320" s="359"/>
    </row>
    <row r="321" spans="1:32" ht="24.75" customHeight="1">
      <c r="A321" s="349" t="s">
        <v>1354</v>
      </c>
      <c r="B321" s="360">
        <v>14</v>
      </c>
      <c r="C321" s="357" t="s">
        <v>1340</v>
      </c>
      <c r="D321" s="304" t="s">
        <v>501</v>
      </c>
      <c r="E321" s="360">
        <v>1</v>
      </c>
      <c r="F321" s="360"/>
      <c r="G321" s="360"/>
      <c r="H321" s="360"/>
      <c r="I321" s="360">
        <v>1</v>
      </c>
      <c r="J321" s="326">
        <f t="shared" si="110"/>
        <v>1</v>
      </c>
      <c r="K321" s="306">
        <f t="shared" si="111"/>
        <v>1</v>
      </c>
      <c r="L321" s="307">
        <f t="shared" si="112"/>
        <v>1</v>
      </c>
      <c r="M321" s="359"/>
      <c r="N321" s="359"/>
      <c r="O321" s="359"/>
      <c r="P321" s="359"/>
      <c r="Q321" s="359"/>
      <c r="R321" s="359"/>
      <c r="S321" s="359"/>
      <c r="T321" s="359"/>
      <c r="U321" s="359"/>
      <c r="V321" s="359"/>
      <c r="W321" s="359"/>
      <c r="X321" s="359"/>
      <c r="Y321" s="359"/>
      <c r="Z321" s="359"/>
      <c r="AA321" s="359"/>
      <c r="AB321" s="359"/>
      <c r="AC321" s="359"/>
      <c r="AD321" s="359"/>
      <c r="AE321" s="359"/>
      <c r="AF321" s="359"/>
    </row>
    <row r="322" spans="1:32" ht="24.75" customHeight="1">
      <c r="A322" s="349" t="s">
        <v>1355</v>
      </c>
      <c r="B322" s="360">
        <v>15</v>
      </c>
      <c r="C322" s="357" t="s">
        <v>1340</v>
      </c>
      <c r="D322" s="304" t="s">
        <v>1329</v>
      </c>
      <c r="E322" s="360">
        <v>3</v>
      </c>
      <c r="F322" s="360">
        <v>0</v>
      </c>
      <c r="G322" s="360">
        <v>2</v>
      </c>
      <c r="H322" s="360">
        <v>2</v>
      </c>
      <c r="I322" s="360">
        <v>3</v>
      </c>
      <c r="J322" s="326">
        <f t="shared" si="110"/>
        <v>7</v>
      </c>
      <c r="K322" s="306">
        <f t="shared" si="111"/>
        <v>2.3333333333333335</v>
      </c>
      <c r="L322" s="307">
        <f t="shared" si="112"/>
        <v>1</v>
      </c>
      <c r="M322" s="359"/>
      <c r="N322" s="359"/>
      <c r="O322" s="359"/>
      <c r="P322" s="359"/>
      <c r="Q322" s="359"/>
      <c r="R322" s="359"/>
      <c r="S322" s="359"/>
      <c r="T322" s="359"/>
      <c r="U322" s="359"/>
      <c r="V322" s="359"/>
      <c r="W322" s="359"/>
      <c r="X322" s="359"/>
      <c r="Y322" s="359"/>
      <c r="Z322" s="359"/>
      <c r="AA322" s="359"/>
      <c r="AB322" s="359"/>
      <c r="AC322" s="359"/>
      <c r="AD322" s="359"/>
      <c r="AE322" s="359"/>
      <c r="AF322" s="359"/>
    </row>
    <row r="323" spans="1:32" ht="24.75" customHeight="1">
      <c r="A323" s="349" t="s">
        <v>1356</v>
      </c>
      <c r="B323" s="360">
        <v>16</v>
      </c>
      <c r="C323" s="357" t="s">
        <v>1340</v>
      </c>
      <c r="D323" s="304" t="s">
        <v>504</v>
      </c>
      <c r="E323" s="360">
        <v>10</v>
      </c>
      <c r="F323" s="360">
        <v>5</v>
      </c>
      <c r="G323" s="360">
        <v>2</v>
      </c>
      <c r="H323" s="360">
        <v>7</v>
      </c>
      <c r="I323" s="360">
        <v>3</v>
      </c>
      <c r="J323" s="326">
        <f t="shared" si="110"/>
        <v>17</v>
      </c>
      <c r="K323" s="306">
        <f t="shared" si="111"/>
        <v>1.7</v>
      </c>
      <c r="L323" s="307">
        <f t="shared" si="112"/>
        <v>1</v>
      </c>
      <c r="M323" s="359"/>
      <c r="N323" s="359"/>
      <c r="O323" s="359"/>
      <c r="P323" s="359"/>
      <c r="Q323" s="359"/>
      <c r="R323" s="359"/>
      <c r="S323" s="359"/>
      <c r="T323" s="359"/>
      <c r="U323" s="359"/>
      <c r="V323" s="359"/>
      <c r="W323" s="359"/>
      <c r="X323" s="359"/>
      <c r="Y323" s="359"/>
      <c r="Z323" s="359"/>
      <c r="AA323" s="359"/>
      <c r="AB323" s="359"/>
      <c r="AC323" s="359"/>
      <c r="AD323" s="359"/>
      <c r="AE323" s="359"/>
      <c r="AF323" s="359"/>
    </row>
    <row r="324" spans="1:32" ht="24.75" customHeight="1">
      <c r="A324" s="356" t="s">
        <v>1357</v>
      </c>
      <c r="B324" s="292">
        <f>COUNT(B325:B326)</f>
        <v>2</v>
      </c>
      <c r="C324" s="293"/>
      <c r="D324" s="294"/>
      <c r="E324" s="292">
        <f>COUNT(E325:E326)</f>
        <v>1</v>
      </c>
      <c r="F324" s="295"/>
      <c r="G324" s="295"/>
      <c r="H324" s="295"/>
      <c r="I324" s="295"/>
      <c r="J324" s="296"/>
      <c r="K324" s="297"/>
      <c r="L324" s="298">
        <f>AVERAGE(L325:L326)</f>
        <v>1</v>
      </c>
      <c r="M324" s="299"/>
      <c r="N324" s="275"/>
      <c r="O324" s="275"/>
      <c r="P324" s="275"/>
      <c r="Q324" s="275"/>
      <c r="R324" s="275"/>
      <c r="S324" s="275"/>
      <c r="T324" s="275"/>
      <c r="U324" s="275"/>
      <c r="V324" s="275"/>
      <c r="W324" s="275"/>
      <c r="X324" s="275"/>
      <c r="Y324" s="275"/>
      <c r="Z324" s="275"/>
      <c r="AA324" s="275"/>
      <c r="AB324" s="275"/>
      <c r="AC324" s="275"/>
      <c r="AD324" s="275"/>
      <c r="AE324" s="275"/>
      <c r="AF324" s="275"/>
    </row>
    <row r="325" spans="1:32" ht="24.75" customHeight="1">
      <c r="A325" s="349" t="s">
        <v>1358</v>
      </c>
      <c r="B325" s="360">
        <v>1</v>
      </c>
      <c r="C325" s="357" t="s">
        <v>1357</v>
      </c>
      <c r="D325" s="304" t="s">
        <v>500</v>
      </c>
      <c r="E325" s="360">
        <v>20</v>
      </c>
      <c r="F325" s="360"/>
      <c r="G325" s="360"/>
      <c r="H325" s="360"/>
      <c r="I325" s="360">
        <v>91</v>
      </c>
      <c r="J325" s="326">
        <f>SUM(F325:I325)</f>
        <v>91</v>
      </c>
      <c r="K325" s="306">
        <f>(J325/E325)</f>
        <v>4.55</v>
      </c>
      <c r="L325" s="307">
        <f>IF(((J325/E325)*100)&gt;=100,100%,(IF(J325=0,"",(J325/E325))))</f>
        <v>1</v>
      </c>
      <c r="M325" s="359"/>
      <c r="N325" s="359"/>
      <c r="O325" s="359"/>
      <c r="P325" s="359"/>
      <c r="Q325" s="359"/>
      <c r="R325" s="359"/>
      <c r="S325" s="359"/>
      <c r="T325" s="359"/>
      <c r="U325" s="359"/>
      <c r="V325" s="359"/>
      <c r="W325" s="359"/>
      <c r="X325" s="359"/>
      <c r="Y325" s="359"/>
      <c r="Z325" s="359"/>
      <c r="AA325" s="359"/>
      <c r="AB325" s="359"/>
      <c r="AC325" s="359"/>
      <c r="AD325" s="359"/>
      <c r="AE325" s="359"/>
      <c r="AF325" s="359"/>
    </row>
    <row r="326" spans="1:32" ht="24.75" customHeight="1">
      <c r="A326" s="349" t="s">
        <v>1359</v>
      </c>
      <c r="B326" s="360">
        <v>2</v>
      </c>
      <c r="C326" s="357" t="s">
        <v>1357</v>
      </c>
      <c r="D326" s="304" t="s">
        <v>501</v>
      </c>
      <c r="E326" s="360"/>
      <c r="F326" s="360"/>
      <c r="G326" s="360"/>
      <c r="H326" s="360"/>
      <c r="I326" s="360"/>
      <c r="J326" s="360"/>
      <c r="K326" s="306"/>
      <c r="L326" s="307"/>
      <c r="M326" s="359"/>
      <c r="N326" s="359"/>
      <c r="O326" s="359"/>
      <c r="P326" s="359"/>
      <c r="Q326" s="359"/>
      <c r="R326" s="359"/>
      <c r="S326" s="359"/>
      <c r="T326" s="359"/>
      <c r="U326" s="359"/>
      <c r="V326" s="359"/>
      <c r="W326" s="359"/>
      <c r="X326" s="359"/>
      <c r="Y326" s="359"/>
      <c r="Z326" s="359"/>
      <c r="AA326" s="359"/>
      <c r="AB326" s="359"/>
      <c r="AC326" s="359"/>
      <c r="AD326" s="359"/>
      <c r="AE326" s="359"/>
      <c r="AF326" s="359"/>
    </row>
    <row r="327" spans="1:32" ht="24.75" customHeight="1">
      <c r="A327" s="356" t="s">
        <v>1360</v>
      </c>
      <c r="B327" s="292">
        <f>COUNT(B328:B329)</f>
        <v>2</v>
      </c>
      <c r="C327" s="293"/>
      <c r="D327" s="294"/>
      <c r="E327" s="292">
        <f>COUNT(E328:E329)</f>
        <v>2</v>
      </c>
      <c r="F327" s="295"/>
      <c r="G327" s="295"/>
      <c r="H327" s="295"/>
      <c r="I327" s="295"/>
      <c r="J327" s="296"/>
      <c r="K327" s="297"/>
      <c r="L327" s="298">
        <f>AVERAGE(L328:L329)</f>
        <v>1</v>
      </c>
      <c r="M327" s="299"/>
      <c r="N327" s="275"/>
      <c r="O327" s="275"/>
      <c r="P327" s="275"/>
      <c r="Q327" s="275"/>
      <c r="R327" s="275"/>
      <c r="S327" s="275"/>
      <c r="T327" s="275"/>
      <c r="U327" s="275"/>
      <c r="V327" s="275"/>
      <c r="W327" s="275"/>
      <c r="X327" s="275"/>
      <c r="Y327" s="275"/>
      <c r="Z327" s="275"/>
      <c r="AA327" s="275"/>
      <c r="AB327" s="275"/>
      <c r="AC327" s="275"/>
      <c r="AD327" s="275"/>
      <c r="AE327" s="275"/>
      <c r="AF327" s="275"/>
    </row>
    <row r="328" spans="1:32" ht="24.75" customHeight="1">
      <c r="A328" s="349" t="s">
        <v>1361</v>
      </c>
      <c r="B328" s="360">
        <v>1</v>
      </c>
      <c r="C328" s="357" t="s">
        <v>1362</v>
      </c>
      <c r="D328" s="304" t="s">
        <v>500</v>
      </c>
      <c r="E328" s="360">
        <v>195</v>
      </c>
      <c r="F328" s="360"/>
      <c r="G328" s="360"/>
      <c r="H328" s="360"/>
      <c r="I328" s="360">
        <v>300</v>
      </c>
      <c r="J328" s="326">
        <f t="shared" ref="J328:J329" si="113">SUM(F328:I328)</f>
        <v>300</v>
      </c>
      <c r="K328" s="306">
        <f t="shared" ref="K328:K329" si="114">(J328/E328)</f>
        <v>1.5384615384615385</v>
      </c>
      <c r="L328" s="307">
        <f t="shared" ref="L328:L329" si="115">IF(((J328/E328)*100)&gt;=100,100%,(IF(J328=0,"",(J328/E328))))</f>
        <v>1</v>
      </c>
      <c r="M328" s="359"/>
      <c r="N328" s="359"/>
      <c r="O328" s="359"/>
      <c r="P328" s="359"/>
      <c r="Q328" s="359"/>
      <c r="R328" s="359"/>
      <c r="S328" s="359"/>
      <c r="T328" s="359"/>
      <c r="U328" s="359"/>
      <c r="V328" s="359"/>
      <c r="W328" s="359"/>
      <c r="X328" s="359"/>
      <c r="Y328" s="359"/>
      <c r="Z328" s="359"/>
      <c r="AA328" s="359"/>
      <c r="AB328" s="359"/>
      <c r="AC328" s="359"/>
      <c r="AD328" s="359"/>
      <c r="AE328" s="359"/>
      <c r="AF328" s="359"/>
    </row>
    <row r="329" spans="1:32" ht="24.75" customHeight="1">
      <c r="A329" s="349" t="s">
        <v>1363</v>
      </c>
      <c r="B329" s="360">
        <v>2</v>
      </c>
      <c r="C329" s="357" t="s">
        <v>1362</v>
      </c>
      <c r="D329" s="304" t="s">
        <v>500</v>
      </c>
      <c r="E329" s="360">
        <v>0.4</v>
      </c>
      <c r="F329" s="360"/>
      <c r="G329" s="360"/>
      <c r="H329" s="360"/>
      <c r="I329" s="360">
        <v>0.4</v>
      </c>
      <c r="J329" s="326">
        <f t="shared" si="113"/>
        <v>0.4</v>
      </c>
      <c r="K329" s="306">
        <f t="shared" si="114"/>
        <v>1</v>
      </c>
      <c r="L329" s="307">
        <f t="shared" si="115"/>
        <v>1</v>
      </c>
      <c r="M329" s="359"/>
      <c r="N329" s="359"/>
      <c r="O329" s="359"/>
      <c r="P329" s="359"/>
      <c r="Q329" s="359"/>
      <c r="R329" s="359"/>
      <c r="S329" s="359"/>
      <c r="T329" s="359"/>
      <c r="U329" s="359"/>
      <c r="V329" s="359"/>
      <c r="W329" s="359"/>
      <c r="X329" s="359"/>
      <c r="Y329" s="359"/>
      <c r="Z329" s="359"/>
      <c r="AA329" s="359"/>
      <c r="AB329" s="359"/>
      <c r="AC329" s="359"/>
      <c r="AD329" s="359"/>
      <c r="AE329" s="359"/>
      <c r="AF329" s="359"/>
    </row>
    <row r="330" spans="1:32" ht="24.75" customHeight="1">
      <c r="A330" s="356" t="s">
        <v>1364</v>
      </c>
      <c r="B330" s="292">
        <f>COUNT(B331:B365)</f>
        <v>35</v>
      </c>
      <c r="C330" s="293"/>
      <c r="D330" s="294"/>
      <c r="E330" s="292">
        <f>COUNT(E331:E365)</f>
        <v>27</v>
      </c>
      <c r="F330" s="295"/>
      <c r="G330" s="295"/>
      <c r="H330" s="295"/>
      <c r="I330" s="295"/>
      <c r="J330" s="296"/>
      <c r="K330" s="297"/>
      <c r="L330" s="298">
        <f>AVERAGE(L331:L365)</f>
        <v>0.97777777777777775</v>
      </c>
      <c r="M330" s="299"/>
      <c r="N330" s="275"/>
      <c r="O330" s="275"/>
      <c r="P330" s="275"/>
      <c r="Q330" s="275"/>
      <c r="R330" s="275"/>
      <c r="S330" s="275"/>
      <c r="T330" s="275"/>
      <c r="U330" s="275"/>
      <c r="V330" s="275"/>
      <c r="W330" s="275"/>
      <c r="X330" s="275"/>
      <c r="Y330" s="275"/>
      <c r="Z330" s="275"/>
      <c r="AA330" s="275"/>
      <c r="AB330" s="275"/>
      <c r="AC330" s="275"/>
      <c r="AD330" s="275"/>
      <c r="AE330" s="275"/>
      <c r="AF330" s="275"/>
    </row>
    <row r="331" spans="1:32" ht="24.75" customHeight="1">
      <c r="A331" s="349" t="s">
        <v>1365</v>
      </c>
      <c r="B331" s="360">
        <v>1</v>
      </c>
      <c r="C331" s="357" t="s">
        <v>1366</v>
      </c>
      <c r="D331" s="304" t="s">
        <v>500</v>
      </c>
      <c r="E331" s="360">
        <v>6</v>
      </c>
      <c r="F331" s="360"/>
      <c r="G331" s="360"/>
      <c r="H331" s="360"/>
      <c r="I331" s="360">
        <v>6</v>
      </c>
      <c r="J331" s="326">
        <f t="shared" ref="J331:J332" si="116">SUM(F331:I331)</f>
        <v>6</v>
      </c>
      <c r="K331" s="306">
        <f t="shared" ref="K331:K332" si="117">(J331/E331)</f>
        <v>1</v>
      </c>
      <c r="L331" s="307">
        <f t="shared" ref="L331:L332" si="118">IF(((J331/E331)*100)&gt;=100,100%,(IF(J331=0,"",(J331/E331))))</f>
        <v>1</v>
      </c>
      <c r="M331" s="359"/>
      <c r="N331" s="359"/>
      <c r="O331" s="359"/>
      <c r="P331" s="359"/>
      <c r="Q331" s="359"/>
      <c r="R331" s="359"/>
      <c r="S331" s="359"/>
      <c r="T331" s="359"/>
      <c r="U331" s="359"/>
      <c r="V331" s="359"/>
      <c r="W331" s="359"/>
      <c r="X331" s="359"/>
      <c r="Y331" s="359"/>
      <c r="Z331" s="359"/>
      <c r="AA331" s="359"/>
      <c r="AB331" s="359"/>
      <c r="AC331" s="359"/>
      <c r="AD331" s="359"/>
      <c r="AE331" s="359"/>
      <c r="AF331" s="359"/>
    </row>
    <row r="332" spans="1:32" ht="24.75" customHeight="1">
      <c r="A332" s="349" t="s">
        <v>1367</v>
      </c>
      <c r="B332" s="360">
        <v>2</v>
      </c>
      <c r="C332" s="357" t="s">
        <v>1366</v>
      </c>
      <c r="D332" s="304" t="s">
        <v>505</v>
      </c>
      <c r="E332" s="360">
        <v>0.01</v>
      </c>
      <c r="F332" s="360"/>
      <c r="G332" s="360"/>
      <c r="H332" s="360"/>
      <c r="I332" s="360">
        <v>0.28999999999999998</v>
      </c>
      <c r="J332" s="326">
        <f t="shared" si="116"/>
        <v>0.28999999999999998</v>
      </c>
      <c r="K332" s="306">
        <f t="shared" si="117"/>
        <v>28.999999999999996</v>
      </c>
      <c r="L332" s="307">
        <f t="shared" si="118"/>
        <v>1</v>
      </c>
      <c r="M332" s="359"/>
      <c r="N332" s="359"/>
      <c r="O332" s="359"/>
      <c r="P332" s="359"/>
      <c r="Q332" s="359"/>
      <c r="R332" s="359"/>
      <c r="S332" s="359"/>
      <c r="T332" s="359"/>
      <c r="U332" s="359"/>
      <c r="V332" s="359"/>
      <c r="W332" s="359"/>
      <c r="X332" s="359"/>
      <c r="Y332" s="359"/>
      <c r="Z332" s="359"/>
      <c r="AA332" s="359"/>
      <c r="AB332" s="359"/>
      <c r="AC332" s="359"/>
      <c r="AD332" s="359"/>
      <c r="AE332" s="359"/>
      <c r="AF332" s="359"/>
    </row>
    <row r="333" spans="1:32" ht="24.75" customHeight="1">
      <c r="A333" s="349" t="s">
        <v>1368</v>
      </c>
      <c r="B333" s="360">
        <v>3</v>
      </c>
      <c r="C333" s="357" t="s">
        <v>1366</v>
      </c>
      <c r="D333" s="304" t="s">
        <v>500</v>
      </c>
      <c r="E333" s="360"/>
      <c r="F333" s="360"/>
      <c r="G333" s="360"/>
      <c r="H333" s="360"/>
      <c r="I333" s="360"/>
      <c r="J333" s="326"/>
      <c r="K333" s="306"/>
      <c r="L333" s="307"/>
      <c r="M333" s="359" t="s">
        <v>1369</v>
      </c>
      <c r="N333" s="359"/>
      <c r="O333" s="359"/>
      <c r="P333" s="359"/>
      <c r="Q333" s="359"/>
      <c r="R333" s="359"/>
      <c r="S333" s="359"/>
      <c r="T333" s="359"/>
      <c r="U333" s="359"/>
      <c r="V333" s="359"/>
      <c r="W333" s="359"/>
      <c r="X333" s="359"/>
      <c r="Y333" s="359"/>
      <c r="Z333" s="359"/>
      <c r="AA333" s="359"/>
      <c r="AB333" s="359"/>
      <c r="AC333" s="359"/>
      <c r="AD333" s="359"/>
      <c r="AE333" s="359"/>
      <c r="AF333" s="359"/>
    </row>
    <row r="334" spans="1:32" ht="24.75" customHeight="1">
      <c r="A334" s="349" t="s">
        <v>1370</v>
      </c>
      <c r="B334" s="360">
        <v>4</v>
      </c>
      <c r="C334" s="357" t="s">
        <v>1366</v>
      </c>
      <c r="D334" s="304" t="s">
        <v>500</v>
      </c>
      <c r="E334" s="360"/>
      <c r="F334" s="360"/>
      <c r="G334" s="360"/>
      <c r="H334" s="360"/>
      <c r="I334" s="360"/>
      <c r="J334" s="326"/>
      <c r="K334" s="306"/>
      <c r="L334" s="307"/>
      <c r="M334" s="359" t="s">
        <v>1369</v>
      </c>
      <c r="N334" s="359"/>
      <c r="O334" s="359"/>
      <c r="P334" s="359"/>
      <c r="Q334" s="359"/>
      <c r="R334" s="359"/>
      <c r="S334" s="359"/>
      <c r="T334" s="359"/>
      <c r="U334" s="359"/>
      <c r="V334" s="359"/>
      <c r="W334" s="359"/>
      <c r="X334" s="359"/>
      <c r="Y334" s="359"/>
      <c r="Z334" s="359"/>
      <c r="AA334" s="359"/>
      <c r="AB334" s="359"/>
      <c r="AC334" s="359"/>
      <c r="AD334" s="359"/>
      <c r="AE334" s="359"/>
      <c r="AF334" s="359"/>
    </row>
    <row r="335" spans="1:32" ht="24.75" customHeight="1">
      <c r="A335" s="349" t="s">
        <v>1371</v>
      </c>
      <c r="B335" s="360">
        <v>5</v>
      </c>
      <c r="C335" s="357" t="s">
        <v>1366</v>
      </c>
      <c r="D335" s="304" t="s">
        <v>500</v>
      </c>
      <c r="E335" s="360"/>
      <c r="F335" s="360"/>
      <c r="G335" s="360"/>
      <c r="H335" s="360"/>
      <c r="I335" s="360"/>
      <c r="J335" s="326"/>
      <c r="K335" s="306"/>
      <c r="L335" s="307"/>
      <c r="M335" s="359" t="s">
        <v>1369</v>
      </c>
      <c r="N335" s="359"/>
      <c r="O335" s="359"/>
      <c r="P335" s="359"/>
      <c r="Q335" s="359"/>
      <c r="R335" s="359"/>
      <c r="S335" s="359"/>
      <c r="T335" s="359"/>
      <c r="U335" s="359"/>
      <c r="V335" s="359"/>
      <c r="W335" s="359"/>
      <c r="X335" s="359"/>
      <c r="Y335" s="359"/>
      <c r="Z335" s="359"/>
      <c r="AA335" s="359"/>
      <c r="AB335" s="359"/>
      <c r="AC335" s="359"/>
      <c r="AD335" s="359"/>
      <c r="AE335" s="359"/>
      <c r="AF335" s="359"/>
    </row>
    <row r="336" spans="1:32" ht="24.75" customHeight="1">
      <c r="A336" s="349" t="s">
        <v>1372</v>
      </c>
      <c r="B336" s="360">
        <v>6</v>
      </c>
      <c r="C336" s="357" t="s">
        <v>1366</v>
      </c>
      <c r="D336" s="304" t="s">
        <v>500</v>
      </c>
      <c r="E336" s="360">
        <v>0.5</v>
      </c>
      <c r="F336" s="360"/>
      <c r="G336" s="360"/>
      <c r="H336" s="360"/>
      <c r="I336" s="360">
        <v>0.2</v>
      </c>
      <c r="J336" s="326">
        <f t="shared" ref="J336:J344" si="119">SUM(F336:I336)</f>
        <v>0.2</v>
      </c>
      <c r="K336" s="306">
        <f t="shared" ref="K336:K344" si="120">(J336/E336)</f>
        <v>0.4</v>
      </c>
      <c r="L336" s="307">
        <f t="shared" ref="L336:L344" si="121">IF(((J336/E336)*100)&gt;=100,100%,(IF(J336=0,"",(J336/E336))))</f>
        <v>0.4</v>
      </c>
      <c r="M336" s="359"/>
      <c r="N336" s="359"/>
      <c r="O336" s="359"/>
      <c r="P336" s="359"/>
      <c r="Q336" s="359"/>
      <c r="R336" s="359"/>
      <c r="S336" s="359"/>
      <c r="T336" s="359"/>
      <c r="U336" s="359"/>
      <c r="V336" s="359"/>
      <c r="W336" s="359"/>
      <c r="X336" s="359"/>
      <c r="Y336" s="359"/>
      <c r="Z336" s="359"/>
      <c r="AA336" s="359"/>
      <c r="AB336" s="359"/>
      <c r="AC336" s="359"/>
      <c r="AD336" s="359"/>
      <c r="AE336" s="359"/>
      <c r="AF336" s="359"/>
    </row>
    <row r="337" spans="1:32" ht="24.75" customHeight="1">
      <c r="A337" s="349" t="s">
        <v>1373</v>
      </c>
      <c r="B337" s="360">
        <v>7</v>
      </c>
      <c r="C337" s="357" t="s">
        <v>1366</v>
      </c>
      <c r="D337" s="304" t="s">
        <v>500</v>
      </c>
      <c r="E337" s="360">
        <v>3</v>
      </c>
      <c r="F337" s="360"/>
      <c r="G337" s="360"/>
      <c r="H337" s="360"/>
      <c r="I337" s="360">
        <v>3</v>
      </c>
      <c r="J337" s="326">
        <f t="shared" si="119"/>
        <v>3</v>
      </c>
      <c r="K337" s="306">
        <f t="shared" si="120"/>
        <v>1</v>
      </c>
      <c r="L337" s="307">
        <f t="shared" si="121"/>
        <v>1</v>
      </c>
      <c r="M337" s="359"/>
      <c r="N337" s="359"/>
      <c r="O337" s="359"/>
      <c r="P337" s="359"/>
      <c r="Q337" s="359"/>
      <c r="R337" s="359"/>
      <c r="S337" s="359"/>
      <c r="T337" s="359"/>
      <c r="U337" s="359"/>
      <c r="V337" s="359"/>
      <c r="W337" s="359"/>
      <c r="X337" s="359"/>
      <c r="Y337" s="359"/>
      <c r="Z337" s="359"/>
      <c r="AA337" s="359"/>
      <c r="AB337" s="359"/>
      <c r="AC337" s="359"/>
      <c r="AD337" s="359"/>
      <c r="AE337" s="359"/>
      <c r="AF337" s="359"/>
    </row>
    <row r="338" spans="1:32" ht="24.75" customHeight="1">
      <c r="A338" s="349" t="s">
        <v>1374</v>
      </c>
      <c r="B338" s="360">
        <v>8</v>
      </c>
      <c r="C338" s="357" t="s">
        <v>1366</v>
      </c>
      <c r="D338" s="304" t="s">
        <v>500</v>
      </c>
      <c r="E338" s="360">
        <v>5</v>
      </c>
      <c r="F338" s="360"/>
      <c r="G338" s="360"/>
      <c r="H338" s="360"/>
      <c r="I338" s="360">
        <v>5</v>
      </c>
      <c r="J338" s="326">
        <f t="shared" si="119"/>
        <v>5</v>
      </c>
      <c r="K338" s="306">
        <f t="shared" si="120"/>
        <v>1</v>
      </c>
      <c r="L338" s="307">
        <f t="shared" si="121"/>
        <v>1</v>
      </c>
      <c r="M338" s="359"/>
      <c r="N338" s="359"/>
      <c r="O338" s="359"/>
      <c r="P338" s="359"/>
      <c r="Q338" s="359"/>
      <c r="R338" s="359"/>
      <c r="S338" s="359"/>
      <c r="T338" s="359"/>
      <c r="U338" s="359"/>
      <c r="V338" s="359"/>
      <c r="W338" s="359"/>
      <c r="X338" s="359"/>
      <c r="Y338" s="359"/>
      <c r="Z338" s="359"/>
      <c r="AA338" s="359"/>
      <c r="AB338" s="359"/>
      <c r="AC338" s="359"/>
      <c r="AD338" s="359"/>
      <c r="AE338" s="359"/>
      <c r="AF338" s="359"/>
    </row>
    <row r="339" spans="1:32" ht="24.75" customHeight="1">
      <c r="A339" s="349" t="s">
        <v>1375</v>
      </c>
      <c r="B339" s="360">
        <v>9</v>
      </c>
      <c r="C339" s="357" t="s">
        <v>1366</v>
      </c>
      <c r="D339" s="304" t="s">
        <v>500</v>
      </c>
      <c r="E339" s="360">
        <v>5</v>
      </c>
      <c r="F339" s="360"/>
      <c r="G339" s="360"/>
      <c r="H339" s="360"/>
      <c r="I339" s="360">
        <v>5</v>
      </c>
      <c r="J339" s="326">
        <f t="shared" si="119"/>
        <v>5</v>
      </c>
      <c r="K339" s="306">
        <f t="shared" si="120"/>
        <v>1</v>
      </c>
      <c r="L339" s="307">
        <f t="shared" si="121"/>
        <v>1</v>
      </c>
      <c r="M339" s="359"/>
      <c r="N339" s="359"/>
      <c r="O339" s="359"/>
      <c r="P339" s="359"/>
      <c r="Q339" s="359"/>
      <c r="R339" s="359"/>
      <c r="S339" s="359"/>
      <c r="T339" s="359"/>
      <c r="U339" s="359"/>
      <c r="V339" s="359"/>
      <c r="W339" s="359"/>
      <c r="X339" s="359"/>
      <c r="Y339" s="359"/>
      <c r="Z339" s="359"/>
      <c r="AA339" s="359"/>
      <c r="AB339" s="359"/>
      <c r="AC339" s="359"/>
      <c r="AD339" s="359"/>
      <c r="AE339" s="359"/>
      <c r="AF339" s="359"/>
    </row>
    <row r="340" spans="1:32" ht="24.75" customHeight="1">
      <c r="A340" s="349" t="s">
        <v>1376</v>
      </c>
      <c r="B340" s="360">
        <v>10</v>
      </c>
      <c r="C340" s="357" t="s">
        <v>1366</v>
      </c>
      <c r="D340" s="304" t="s">
        <v>504</v>
      </c>
      <c r="E340" s="360">
        <v>1</v>
      </c>
      <c r="F340" s="360"/>
      <c r="G340" s="360"/>
      <c r="H340" s="360"/>
      <c r="I340" s="360">
        <v>1</v>
      </c>
      <c r="J340" s="326">
        <f t="shared" si="119"/>
        <v>1</v>
      </c>
      <c r="K340" s="306">
        <f t="shared" si="120"/>
        <v>1</v>
      </c>
      <c r="L340" s="307">
        <f t="shared" si="121"/>
        <v>1</v>
      </c>
      <c r="M340" s="359"/>
      <c r="N340" s="359"/>
      <c r="O340" s="359"/>
      <c r="P340" s="359"/>
      <c r="Q340" s="359"/>
      <c r="R340" s="359"/>
      <c r="S340" s="359"/>
      <c r="T340" s="359"/>
      <c r="U340" s="359"/>
      <c r="V340" s="359"/>
      <c r="W340" s="359"/>
      <c r="X340" s="359"/>
      <c r="Y340" s="359"/>
      <c r="Z340" s="359"/>
      <c r="AA340" s="359"/>
      <c r="AB340" s="359"/>
      <c r="AC340" s="359"/>
      <c r="AD340" s="359"/>
      <c r="AE340" s="359"/>
      <c r="AF340" s="359"/>
    </row>
    <row r="341" spans="1:32" ht="24.75" customHeight="1">
      <c r="A341" s="349" t="s">
        <v>1377</v>
      </c>
      <c r="B341" s="360">
        <v>11</v>
      </c>
      <c r="C341" s="357" t="s">
        <v>1366</v>
      </c>
      <c r="D341" s="304" t="s">
        <v>1046</v>
      </c>
      <c r="E341" s="360">
        <v>2208</v>
      </c>
      <c r="F341" s="360"/>
      <c r="G341" s="360"/>
      <c r="H341" s="360"/>
      <c r="I341" s="360">
        <v>2236</v>
      </c>
      <c r="J341" s="326">
        <f t="shared" si="119"/>
        <v>2236</v>
      </c>
      <c r="K341" s="306">
        <f t="shared" si="120"/>
        <v>1.0126811594202898</v>
      </c>
      <c r="L341" s="307">
        <f t="shared" si="121"/>
        <v>1</v>
      </c>
      <c r="M341" s="359"/>
      <c r="N341" s="359"/>
      <c r="O341" s="359"/>
      <c r="P341" s="359"/>
      <c r="Q341" s="359"/>
      <c r="R341" s="359"/>
      <c r="S341" s="359"/>
      <c r="T341" s="359"/>
      <c r="U341" s="359"/>
      <c r="V341" s="359"/>
      <c r="W341" s="359"/>
      <c r="X341" s="359"/>
      <c r="Y341" s="359"/>
      <c r="Z341" s="359"/>
      <c r="AA341" s="359"/>
      <c r="AB341" s="359"/>
      <c r="AC341" s="359"/>
      <c r="AD341" s="359"/>
      <c r="AE341" s="359"/>
      <c r="AF341" s="359"/>
    </row>
    <row r="342" spans="1:32" ht="24.75" customHeight="1">
      <c r="A342" s="349" t="s">
        <v>1378</v>
      </c>
      <c r="B342" s="360">
        <v>12</v>
      </c>
      <c r="C342" s="357" t="s">
        <v>1366</v>
      </c>
      <c r="D342" s="304" t="s">
        <v>500</v>
      </c>
      <c r="E342" s="360">
        <v>4</v>
      </c>
      <c r="F342" s="360"/>
      <c r="G342" s="360"/>
      <c r="H342" s="360"/>
      <c r="I342" s="360">
        <v>4</v>
      </c>
      <c r="J342" s="326">
        <f t="shared" si="119"/>
        <v>4</v>
      </c>
      <c r="K342" s="306">
        <f t="shared" si="120"/>
        <v>1</v>
      </c>
      <c r="L342" s="307">
        <f t="shared" si="121"/>
        <v>1</v>
      </c>
      <c r="M342" s="359"/>
      <c r="N342" s="359"/>
      <c r="O342" s="359"/>
      <c r="P342" s="359"/>
      <c r="Q342" s="359"/>
      <c r="R342" s="359"/>
      <c r="S342" s="359"/>
      <c r="T342" s="359"/>
      <c r="U342" s="359"/>
      <c r="V342" s="359"/>
      <c r="W342" s="359"/>
      <c r="X342" s="359"/>
      <c r="Y342" s="359"/>
      <c r="Z342" s="359"/>
      <c r="AA342" s="359"/>
      <c r="AB342" s="359"/>
      <c r="AC342" s="359"/>
      <c r="AD342" s="359"/>
      <c r="AE342" s="359"/>
      <c r="AF342" s="359"/>
    </row>
    <row r="343" spans="1:32" ht="24.75" customHeight="1">
      <c r="A343" s="349" t="s">
        <v>1379</v>
      </c>
      <c r="B343" s="360">
        <v>13</v>
      </c>
      <c r="C343" s="357" t="s">
        <v>1366</v>
      </c>
      <c r="D343" s="304" t="s">
        <v>505</v>
      </c>
      <c r="E343" s="360">
        <v>1</v>
      </c>
      <c r="F343" s="360"/>
      <c r="G343" s="360"/>
      <c r="H343" s="360"/>
      <c r="I343" s="360">
        <v>1</v>
      </c>
      <c r="J343" s="326">
        <f t="shared" si="119"/>
        <v>1</v>
      </c>
      <c r="K343" s="306">
        <f t="shared" si="120"/>
        <v>1</v>
      </c>
      <c r="L343" s="307">
        <f t="shared" si="121"/>
        <v>1</v>
      </c>
      <c r="M343" s="359"/>
      <c r="N343" s="359"/>
      <c r="O343" s="359"/>
      <c r="P343" s="359"/>
      <c r="Q343" s="359"/>
      <c r="R343" s="359"/>
      <c r="S343" s="359"/>
      <c r="T343" s="359"/>
      <c r="U343" s="359"/>
      <c r="V343" s="359"/>
      <c r="W343" s="359"/>
      <c r="X343" s="359"/>
      <c r="Y343" s="359"/>
      <c r="Z343" s="359"/>
      <c r="AA343" s="359"/>
      <c r="AB343" s="359"/>
      <c r="AC343" s="359"/>
      <c r="AD343" s="359"/>
      <c r="AE343" s="359"/>
      <c r="AF343" s="359"/>
    </row>
    <row r="344" spans="1:32" ht="24.75" customHeight="1">
      <c r="A344" s="349" t="s">
        <v>1380</v>
      </c>
      <c r="B344" s="360">
        <v>14</v>
      </c>
      <c r="C344" s="357" t="s">
        <v>1366</v>
      </c>
      <c r="D344" s="304" t="s">
        <v>500</v>
      </c>
      <c r="E344" s="360">
        <v>3</v>
      </c>
      <c r="F344" s="360"/>
      <c r="G344" s="360"/>
      <c r="H344" s="360"/>
      <c r="I344" s="360">
        <v>3</v>
      </c>
      <c r="J344" s="326">
        <f t="shared" si="119"/>
        <v>3</v>
      </c>
      <c r="K344" s="306">
        <f t="shared" si="120"/>
        <v>1</v>
      </c>
      <c r="L344" s="307">
        <f t="shared" si="121"/>
        <v>1</v>
      </c>
      <c r="M344" s="359"/>
      <c r="N344" s="359"/>
      <c r="O344" s="359"/>
      <c r="P344" s="359"/>
      <c r="Q344" s="359"/>
      <c r="R344" s="359"/>
      <c r="S344" s="359"/>
      <c r="T344" s="359"/>
      <c r="U344" s="359"/>
      <c r="V344" s="359"/>
      <c r="W344" s="359"/>
      <c r="X344" s="359"/>
      <c r="Y344" s="359"/>
      <c r="Z344" s="359"/>
      <c r="AA344" s="359"/>
      <c r="AB344" s="359"/>
      <c r="AC344" s="359"/>
      <c r="AD344" s="359"/>
      <c r="AE344" s="359"/>
      <c r="AF344" s="359"/>
    </row>
    <row r="345" spans="1:32" ht="24.75" customHeight="1">
      <c r="A345" s="349" t="s">
        <v>1381</v>
      </c>
      <c r="B345" s="360">
        <v>15</v>
      </c>
      <c r="C345" s="357" t="s">
        <v>1366</v>
      </c>
      <c r="D345" s="304" t="s">
        <v>500</v>
      </c>
      <c r="E345" s="360"/>
      <c r="F345" s="360"/>
      <c r="G345" s="360"/>
      <c r="H345" s="360"/>
      <c r="I345" s="360"/>
      <c r="J345" s="326"/>
      <c r="K345" s="306"/>
      <c r="L345" s="307"/>
      <c r="M345" s="359" t="s">
        <v>1369</v>
      </c>
      <c r="N345" s="359"/>
      <c r="O345" s="359"/>
      <c r="P345" s="359"/>
      <c r="Q345" s="359"/>
      <c r="R345" s="359"/>
      <c r="S345" s="359"/>
      <c r="T345" s="359"/>
      <c r="U345" s="359"/>
      <c r="V345" s="359"/>
      <c r="W345" s="359"/>
      <c r="X345" s="359"/>
      <c r="Y345" s="359"/>
      <c r="Z345" s="359"/>
      <c r="AA345" s="359"/>
      <c r="AB345" s="359"/>
      <c r="AC345" s="359"/>
      <c r="AD345" s="359"/>
      <c r="AE345" s="359"/>
      <c r="AF345" s="359"/>
    </row>
    <row r="346" spans="1:32" ht="24.75" customHeight="1">
      <c r="A346" s="349" t="s">
        <v>1382</v>
      </c>
      <c r="B346" s="360">
        <v>16</v>
      </c>
      <c r="C346" s="357" t="s">
        <v>1366</v>
      </c>
      <c r="D346" s="304" t="s">
        <v>500</v>
      </c>
      <c r="E346" s="360">
        <v>10</v>
      </c>
      <c r="F346" s="360"/>
      <c r="G346" s="360"/>
      <c r="H346" s="360"/>
      <c r="I346" s="360">
        <v>10</v>
      </c>
      <c r="J346" s="326">
        <f t="shared" ref="J346:J348" si="122">SUM(F346:I346)</f>
        <v>10</v>
      </c>
      <c r="K346" s="306">
        <f t="shared" ref="K346:K348" si="123">(J346/E346)</f>
        <v>1</v>
      </c>
      <c r="L346" s="307">
        <f t="shared" ref="L346:L348" si="124">IF(((J346/E346)*100)&gt;=100,100%,(IF(J346=0,"",(J346/E346))))</f>
        <v>1</v>
      </c>
      <c r="M346" s="359"/>
      <c r="N346" s="359"/>
      <c r="O346" s="359"/>
      <c r="P346" s="359"/>
      <c r="Q346" s="359"/>
      <c r="R346" s="359"/>
      <c r="S346" s="359"/>
      <c r="T346" s="359"/>
      <c r="U346" s="359"/>
      <c r="V346" s="359"/>
      <c r="W346" s="359"/>
      <c r="X346" s="359"/>
      <c r="Y346" s="359"/>
      <c r="Z346" s="359"/>
      <c r="AA346" s="359"/>
      <c r="AB346" s="359"/>
      <c r="AC346" s="359"/>
      <c r="AD346" s="359"/>
      <c r="AE346" s="359"/>
      <c r="AF346" s="359"/>
    </row>
    <row r="347" spans="1:32" ht="24.75" customHeight="1">
      <c r="A347" s="349" t="s">
        <v>1383</v>
      </c>
      <c r="B347" s="360">
        <v>17</v>
      </c>
      <c r="C347" s="357" t="s">
        <v>1366</v>
      </c>
      <c r="D347" s="304" t="s">
        <v>500</v>
      </c>
      <c r="E347" s="360">
        <v>1</v>
      </c>
      <c r="F347" s="360"/>
      <c r="G347" s="360"/>
      <c r="H347" s="360"/>
      <c r="I347" s="360">
        <v>1</v>
      </c>
      <c r="J347" s="326">
        <f t="shared" si="122"/>
        <v>1</v>
      </c>
      <c r="K347" s="306">
        <f t="shared" si="123"/>
        <v>1</v>
      </c>
      <c r="L347" s="307">
        <f t="shared" si="124"/>
        <v>1</v>
      </c>
      <c r="M347" s="359"/>
      <c r="N347" s="359"/>
      <c r="O347" s="359"/>
      <c r="P347" s="359"/>
      <c r="Q347" s="359"/>
      <c r="R347" s="359"/>
      <c r="S347" s="359"/>
      <c r="T347" s="359"/>
      <c r="U347" s="359"/>
      <c r="V347" s="359"/>
      <c r="W347" s="359"/>
      <c r="X347" s="359"/>
      <c r="Y347" s="359"/>
      <c r="Z347" s="359"/>
      <c r="AA347" s="359"/>
      <c r="AB347" s="359"/>
      <c r="AC347" s="359"/>
      <c r="AD347" s="359"/>
      <c r="AE347" s="359"/>
      <c r="AF347" s="359"/>
    </row>
    <row r="348" spans="1:32" ht="24.75" customHeight="1">
      <c r="A348" s="349" t="s">
        <v>1384</v>
      </c>
      <c r="B348" s="360">
        <v>18</v>
      </c>
      <c r="C348" s="357" t="s">
        <v>1366</v>
      </c>
      <c r="D348" s="304" t="s">
        <v>1385</v>
      </c>
      <c r="E348" s="360">
        <v>16</v>
      </c>
      <c r="F348" s="360"/>
      <c r="G348" s="360"/>
      <c r="H348" s="360"/>
      <c r="I348" s="360">
        <v>27</v>
      </c>
      <c r="J348" s="326">
        <f t="shared" si="122"/>
        <v>27</v>
      </c>
      <c r="K348" s="306">
        <f t="shared" si="123"/>
        <v>1.6875</v>
      </c>
      <c r="L348" s="307">
        <f t="shared" si="124"/>
        <v>1</v>
      </c>
      <c r="M348" s="359"/>
      <c r="N348" s="359"/>
      <c r="O348" s="359"/>
      <c r="P348" s="359"/>
      <c r="Q348" s="359"/>
      <c r="R348" s="359"/>
      <c r="S348" s="359"/>
      <c r="T348" s="359"/>
      <c r="U348" s="359"/>
      <c r="V348" s="359"/>
      <c r="W348" s="359"/>
      <c r="X348" s="359"/>
      <c r="Y348" s="359"/>
      <c r="Z348" s="359"/>
      <c r="AA348" s="359"/>
      <c r="AB348" s="359"/>
      <c r="AC348" s="359"/>
      <c r="AD348" s="359"/>
      <c r="AE348" s="359"/>
      <c r="AF348" s="359"/>
    </row>
    <row r="349" spans="1:32" ht="24.75" customHeight="1">
      <c r="A349" s="349" t="s">
        <v>1386</v>
      </c>
      <c r="B349" s="360">
        <v>19</v>
      </c>
      <c r="C349" s="357" t="s">
        <v>1366</v>
      </c>
      <c r="D349" s="304" t="s">
        <v>500</v>
      </c>
      <c r="E349" s="360"/>
      <c r="F349" s="360"/>
      <c r="G349" s="360"/>
      <c r="H349" s="360"/>
      <c r="I349" s="360"/>
      <c r="J349" s="326"/>
      <c r="K349" s="306"/>
      <c r="L349" s="307"/>
      <c r="M349" s="359" t="s">
        <v>1387</v>
      </c>
      <c r="N349" s="359"/>
      <c r="O349" s="359"/>
      <c r="P349" s="359"/>
      <c r="Q349" s="359"/>
      <c r="R349" s="359"/>
      <c r="S349" s="359"/>
      <c r="T349" s="359"/>
      <c r="U349" s="359"/>
      <c r="V349" s="359"/>
      <c r="W349" s="359"/>
      <c r="X349" s="359"/>
      <c r="Y349" s="359"/>
      <c r="Z349" s="359"/>
      <c r="AA349" s="359"/>
      <c r="AB349" s="359"/>
      <c r="AC349" s="359"/>
      <c r="AD349" s="359"/>
      <c r="AE349" s="359"/>
      <c r="AF349" s="359"/>
    </row>
    <row r="350" spans="1:32" ht="24.75" customHeight="1">
      <c r="A350" s="349" t="s">
        <v>1388</v>
      </c>
      <c r="B350" s="360">
        <v>20</v>
      </c>
      <c r="C350" s="357" t="s">
        <v>1366</v>
      </c>
      <c r="D350" s="304" t="s">
        <v>500</v>
      </c>
      <c r="E350" s="360">
        <v>2</v>
      </c>
      <c r="F350" s="360"/>
      <c r="G350" s="360"/>
      <c r="H350" s="360"/>
      <c r="I350" s="360">
        <v>2</v>
      </c>
      <c r="J350" s="326">
        <f t="shared" ref="J350:J351" si="125">SUM(F350:I350)</f>
        <v>2</v>
      </c>
      <c r="K350" s="306">
        <f t="shared" ref="K350:K351" si="126">(J350/E350)</f>
        <v>1</v>
      </c>
      <c r="L350" s="307">
        <f t="shared" ref="L350:L351" si="127">IF(((J350/E350)*100)&gt;=100,100%,(IF(J350=0,"",(J350/E350))))</f>
        <v>1</v>
      </c>
      <c r="M350" s="359"/>
      <c r="N350" s="359"/>
      <c r="O350" s="359"/>
      <c r="P350" s="359"/>
      <c r="Q350" s="359"/>
      <c r="R350" s="359"/>
      <c r="S350" s="359"/>
      <c r="T350" s="359"/>
      <c r="U350" s="359"/>
      <c r="V350" s="359"/>
      <c r="W350" s="359"/>
      <c r="X350" s="359"/>
      <c r="Y350" s="359"/>
      <c r="Z350" s="359"/>
      <c r="AA350" s="359"/>
      <c r="AB350" s="359"/>
      <c r="AC350" s="359"/>
      <c r="AD350" s="359"/>
      <c r="AE350" s="359"/>
      <c r="AF350" s="359"/>
    </row>
    <row r="351" spans="1:32" ht="24.75" customHeight="1">
      <c r="A351" s="349" t="s">
        <v>1389</v>
      </c>
      <c r="B351" s="360">
        <v>21</v>
      </c>
      <c r="C351" s="357" t="s">
        <v>1366</v>
      </c>
      <c r="D351" s="304" t="s">
        <v>500</v>
      </c>
      <c r="E351" s="360">
        <v>1</v>
      </c>
      <c r="F351" s="360"/>
      <c r="G351" s="360"/>
      <c r="H351" s="360"/>
      <c r="I351" s="360">
        <v>1</v>
      </c>
      <c r="J351" s="326">
        <f t="shared" si="125"/>
        <v>1</v>
      </c>
      <c r="K351" s="306">
        <f t="shared" si="126"/>
        <v>1</v>
      </c>
      <c r="L351" s="307">
        <f t="shared" si="127"/>
        <v>1</v>
      </c>
      <c r="M351" s="359"/>
      <c r="N351" s="359"/>
      <c r="O351" s="359"/>
      <c r="P351" s="359"/>
      <c r="Q351" s="359"/>
      <c r="R351" s="359"/>
      <c r="S351" s="359"/>
      <c r="T351" s="359"/>
      <c r="U351" s="359"/>
      <c r="V351" s="359"/>
      <c r="W351" s="359"/>
      <c r="X351" s="359"/>
      <c r="Y351" s="359"/>
      <c r="Z351" s="359"/>
      <c r="AA351" s="359"/>
      <c r="AB351" s="359"/>
      <c r="AC351" s="359"/>
      <c r="AD351" s="359"/>
      <c r="AE351" s="359"/>
      <c r="AF351" s="359"/>
    </row>
    <row r="352" spans="1:32" ht="24.75" customHeight="1">
      <c r="A352" s="349" t="s">
        <v>1390</v>
      </c>
      <c r="B352" s="360">
        <v>22</v>
      </c>
      <c r="C352" s="357" t="s">
        <v>1366</v>
      </c>
      <c r="D352" s="304" t="s">
        <v>500</v>
      </c>
      <c r="E352" s="360"/>
      <c r="F352" s="360"/>
      <c r="G352" s="360"/>
      <c r="H352" s="360"/>
      <c r="I352" s="360"/>
      <c r="J352" s="326"/>
      <c r="K352" s="306"/>
      <c r="L352" s="307"/>
      <c r="M352" s="359"/>
      <c r="N352" s="359"/>
      <c r="O352" s="359"/>
      <c r="P352" s="359"/>
      <c r="Q352" s="359"/>
      <c r="R352" s="359"/>
      <c r="S352" s="359"/>
      <c r="T352" s="359"/>
      <c r="U352" s="359"/>
      <c r="V352" s="359"/>
      <c r="W352" s="359"/>
      <c r="X352" s="359"/>
      <c r="Y352" s="359"/>
      <c r="Z352" s="359"/>
      <c r="AA352" s="359"/>
      <c r="AB352" s="359"/>
      <c r="AC352" s="359"/>
      <c r="AD352" s="359"/>
      <c r="AE352" s="359"/>
      <c r="AF352" s="359"/>
    </row>
    <row r="353" spans="1:32" ht="24.75" customHeight="1">
      <c r="A353" s="349" t="s">
        <v>1391</v>
      </c>
      <c r="B353" s="360">
        <v>23</v>
      </c>
      <c r="C353" s="357" t="s">
        <v>1366</v>
      </c>
      <c r="D353" s="304" t="s">
        <v>1046</v>
      </c>
      <c r="E353" s="360">
        <v>18</v>
      </c>
      <c r="F353" s="360"/>
      <c r="G353" s="360"/>
      <c r="H353" s="360"/>
      <c r="I353" s="360">
        <v>18</v>
      </c>
      <c r="J353" s="326">
        <f>SUM(F353:I353)</f>
        <v>18</v>
      </c>
      <c r="K353" s="306">
        <f>(J353/E353)</f>
        <v>1</v>
      </c>
      <c r="L353" s="307">
        <f>IF(((J353/E353)*100)&gt;=100,100%,(IF(J353=0,"",(J353/E353))))</f>
        <v>1</v>
      </c>
      <c r="M353" s="359"/>
      <c r="N353" s="359"/>
      <c r="O353" s="359"/>
      <c r="P353" s="359"/>
      <c r="Q353" s="359"/>
      <c r="R353" s="359"/>
      <c r="S353" s="359"/>
      <c r="T353" s="359"/>
      <c r="U353" s="359"/>
      <c r="V353" s="359"/>
      <c r="W353" s="359"/>
      <c r="X353" s="359"/>
      <c r="Y353" s="359"/>
      <c r="Z353" s="359"/>
      <c r="AA353" s="359"/>
      <c r="AB353" s="359"/>
      <c r="AC353" s="359"/>
      <c r="AD353" s="359"/>
      <c r="AE353" s="359"/>
      <c r="AF353" s="359"/>
    </row>
    <row r="354" spans="1:32" ht="24.75" customHeight="1">
      <c r="A354" s="349" t="s">
        <v>1392</v>
      </c>
      <c r="B354" s="360">
        <v>24</v>
      </c>
      <c r="C354" s="357" t="s">
        <v>1366</v>
      </c>
      <c r="D354" s="304" t="s">
        <v>500</v>
      </c>
      <c r="E354" s="360"/>
      <c r="F354" s="360"/>
      <c r="G354" s="360"/>
      <c r="H354" s="360"/>
      <c r="I354" s="360"/>
      <c r="J354" s="326"/>
      <c r="K354" s="306"/>
      <c r="L354" s="307"/>
      <c r="M354" s="359" t="s">
        <v>1387</v>
      </c>
      <c r="N354" s="359"/>
      <c r="O354" s="359"/>
      <c r="P354" s="359"/>
      <c r="Q354" s="359"/>
      <c r="R354" s="359"/>
      <c r="S354" s="359"/>
      <c r="T354" s="359"/>
      <c r="U354" s="359"/>
      <c r="V354" s="359"/>
      <c r="W354" s="359"/>
      <c r="X354" s="359"/>
      <c r="Y354" s="359"/>
      <c r="Z354" s="359"/>
      <c r="AA354" s="359"/>
      <c r="AB354" s="359"/>
      <c r="AC354" s="359"/>
      <c r="AD354" s="359"/>
      <c r="AE354" s="359"/>
      <c r="AF354" s="359"/>
    </row>
    <row r="355" spans="1:32" ht="24.75" customHeight="1">
      <c r="A355" s="349" t="s">
        <v>1393</v>
      </c>
      <c r="B355" s="360">
        <v>25</v>
      </c>
      <c r="C355" s="357" t="s">
        <v>1366</v>
      </c>
      <c r="D355" s="304" t="s">
        <v>500</v>
      </c>
      <c r="E355" s="360">
        <v>30</v>
      </c>
      <c r="F355" s="360"/>
      <c r="G355" s="360"/>
      <c r="H355" s="360"/>
      <c r="I355" s="360">
        <v>30</v>
      </c>
      <c r="J355" s="326">
        <f t="shared" ref="J355:J363" si="128">SUM(F355:I355)</f>
        <v>30</v>
      </c>
      <c r="K355" s="306">
        <f t="shared" ref="K355:K363" si="129">(J355/E355)</f>
        <v>1</v>
      </c>
      <c r="L355" s="307">
        <f t="shared" ref="L355:L363" si="130">IF(((J355/E355)*100)&gt;=100,100%,(IF(J355=0,"",(J355/E355))))</f>
        <v>1</v>
      </c>
      <c r="M355" s="359"/>
      <c r="N355" s="359"/>
      <c r="O355" s="359"/>
      <c r="P355" s="359"/>
      <c r="Q355" s="359"/>
      <c r="R355" s="359"/>
      <c r="S355" s="359"/>
      <c r="T355" s="359"/>
      <c r="U355" s="359"/>
      <c r="V355" s="359"/>
      <c r="W355" s="359"/>
      <c r="X355" s="359"/>
      <c r="Y355" s="359"/>
      <c r="Z355" s="359"/>
      <c r="AA355" s="359"/>
      <c r="AB355" s="359"/>
      <c r="AC355" s="359"/>
      <c r="AD355" s="359"/>
      <c r="AE355" s="359"/>
      <c r="AF355" s="359"/>
    </row>
    <row r="356" spans="1:32" ht="24.75" customHeight="1">
      <c r="A356" s="349" t="s">
        <v>1394</v>
      </c>
      <c r="B356" s="360">
        <v>26</v>
      </c>
      <c r="C356" s="357" t="s">
        <v>1366</v>
      </c>
      <c r="D356" s="304" t="s">
        <v>505</v>
      </c>
      <c r="E356" s="360">
        <v>2</v>
      </c>
      <c r="F356" s="360"/>
      <c r="G356" s="360"/>
      <c r="H356" s="360"/>
      <c r="I356" s="360">
        <v>2</v>
      </c>
      <c r="J356" s="326">
        <f t="shared" si="128"/>
        <v>2</v>
      </c>
      <c r="K356" s="306">
        <f t="shared" si="129"/>
        <v>1</v>
      </c>
      <c r="L356" s="307">
        <f t="shared" si="130"/>
        <v>1</v>
      </c>
      <c r="M356" s="359"/>
      <c r="N356" s="359"/>
      <c r="O356" s="359"/>
      <c r="P356" s="359"/>
      <c r="Q356" s="359"/>
      <c r="R356" s="359"/>
      <c r="S356" s="359"/>
      <c r="T356" s="359"/>
      <c r="U356" s="359"/>
      <c r="V356" s="359"/>
      <c r="W356" s="359"/>
      <c r="X356" s="359"/>
      <c r="Y356" s="359"/>
      <c r="Z356" s="359"/>
      <c r="AA356" s="359"/>
      <c r="AB356" s="359"/>
      <c r="AC356" s="359"/>
      <c r="AD356" s="359"/>
      <c r="AE356" s="359"/>
      <c r="AF356" s="359"/>
    </row>
    <row r="357" spans="1:32" ht="24.75" customHeight="1">
      <c r="A357" s="349" t="s">
        <v>1395</v>
      </c>
      <c r="B357" s="360">
        <v>27</v>
      </c>
      <c r="C357" s="357" t="s">
        <v>1366</v>
      </c>
      <c r="D357" s="304" t="s">
        <v>505</v>
      </c>
      <c r="E357" s="360">
        <v>120</v>
      </c>
      <c r="F357" s="360"/>
      <c r="G357" s="360"/>
      <c r="H357" s="360"/>
      <c r="I357" s="360">
        <v>124</v>
      </c>
      <c r="J357" s="326">
        <f t="shared" si="128"/>
        <v>124</v>
      </c>
      <c r="K357" s="306">
        <f t="shared" si="129"/>
        <v>1.0333333333333334</v>
      </c>
      <c r="L357" s="307">
        <f t="shared" si="130"/>
        <v>1</v>
      </c>
      <c r="M357" s="359"/>
      <c r="N357" s="359"/>
      <c r="O357" s="359"/>
      <c r="P357" s="359"/>
      <c r="Q357" s="359"/>
      <c r="R357" s="359"/>
      <c r="S357" s="359"/>
      <c r="T357" s="359"/>
      <c r="U357" s="359"/>
      <c r="V357" s="359"/>
      <c r="W357" s="359"/>
      <c r="X357" s="359"/>
      <c r="Y357" s="359"/>
      <c r="Z357" s="359"/>
      <c r="AA357" s="359"/>
      <c r="AB357" s="359"/>
      <c r="AC357" s="359"/>
      <c r="AD357" s="359"/>
      <c r="AE357" s="359"/>
      <c r="AF357" s="359"/>
    </row>
    <row r="358" spans="1:32" ht="24.75" customHeight="1">
      <c r="A358" s="349" t="s">
        <v>1396</v>
      </c>
      <c r="B358" s="360">
        <v>28</v>
      </c>
      <c r="C358" s="357" t="s">
        <v>1366</v>
      </c>
      <c r="D358" s="304" t="s">
        <v>500</v>
      </c>
      <c r="E358" s="360">
        <v>1</v>
      </c>
      <c r="F358" s="360"/>
      <c r="G358" s="360"/>
      <c r="H358" s="360"/>
      <c r="I358" s="360">
        <v>1</v>
      </c>
      <c r="J358" s="326">
        <f t="shared" si="128"/>
        <v>1</v>
      </c>
      <c r="K358" s="306">
        <f t="shared" si="129"/>
        <v>1</v>
      </c>
      <c r="L358" s="307">
        <f t="shared" si="130"/>
        <v>1</v>
      </c>
      <c r="M358" s="359"/>
      <c r="N358" s="359"/>
      <c r="O358" s="359"/>
      <c r="P358" s="359"/>
      <c r="Q358" s="359"/>
      <c r="R358" s="359"/>
      <c r="S358" s="359"/>
      <c r="T358" s="359"/>
      <c r="U358" s="359"/>
      <c r="V358" s="359"/>
      <c r="W358" s="359"/>
      <c r="X358" s="359"/>
      <c r="Y358" s="359"/>
      <c r="Z358" s="359"/>
      <c r="AA358" s="359"/>
      <c r="AB358" s="359"/>
      <c r="AC358" s="359"/>
      <c r="AD358" s="359"/>
      <c r="AE358" s="359"/>
      <c r="AF358" s="359"/>
    </row>
    <row r="359" spans="1:32" ht="24.75" customHeight="1">
      <c r="A359" s="349" t="s">
        <v>1397</v>
      </c>
      <c r="B359" s="360">
        <v>29</v>
      </c>
      <c r="C359" s="357" t="s">
        <v>1366</v>
      </c>
      <c r="D359" s="304" t="s">
        <v>500</v>
      </c>
      <c r="E359" s="360">
        <v>20</v>
      </c>
      <c r="F359" s="360"/>
      <c r="G359" s="360"/>
      <c r="H359" s="360"/>
      <c r="I359" s="360">
        <v>20</v>
      </c>
      <c r="J359" s="326">
        <f t="shared" si="128"/>
        <v>20</v>
      </c>
      <c r="K359" s="306">
        <f t="shared" si="129"/>
        <v>1</v>
      </c>
      <c r="L359" s="307">
        <f t="shared" si="130"/>
        <v>1</v>
      </c>
      <c r="M359" s="359"/>
      <c r="N359" s="359"/>
      <c r="O359" s="359"/>
      <c r="P359" s="359"/>
      <c r="Q359" s="359"/>
      <c r="R359" s="359"/>
      <c r="S359" s="359"/>
      <c r="T359" s="359"/>
      <c r="U359" s="359"/>
      <c r="V359" s="359"/>
      <c r="W359" s="359"/>
      <c r="X359" s="359"/>
      <c r="Y359" s="359"/>
      <c r="Z359" s="359"/>
      <c r="AA359" s="359"/>
      <c r="AB359" s="359"/>
      <c r="AC359" s="359"/>
      <c r="AD359" s="359"/>
      <c r="AE359" s="359"/>
      <c r="AF359" s="359"/>
    </row>
    <row r="360" spans="1:32" ht="24.75" customHeight="1">
      <c r="A360" s="349" t="s">
        <v>1398</v>
      </c>
      <c r="B360" s="360">
        <v>30</v>
      </c>
      <c r="C360" s="357" t="s">
        <v>1366</v>
      </c>
      <c r="D360" s="304" t="s">
        <v>500</v>
      </c>
      <c r="E360" s="360">
        <v>1</v>
      </c>
      <c r="F360" s="360"/>
      <c r="G360" s="360"/>
      <c r="H360" s="360"/>
      <c r="I360" s="360">
        <v>1</v>
      </c>
      <c r="J360" s="326">
        <f t="shared" si="128"/>
        <v>1</v>
      </c>
      <c r="K360" s="306">
        <f t="shared" si="129"/>
        <v>1</v>
      </c>
      <c r="L360" s="307">
        <f t="shared" si="130"/>
        <v>1</v>
      </c>
      <c r="M360" s="359"/>
      <c r="N360" s="359"/>
      <c r="O360" s="359"/>
      <c r="P360" s="359"/>
      <c r="Q360" s="359"/>
      <c r="R360" s="359"/>
      <c r="S360" s="359"/>
      <c r="T360" s="359"/>
      <c r="U360" s="359"/>
      <c r="V360" s="359"/>
      <c r="W360" s="359"/>
      <c r="X360" s="359"/>
      <c r="Y360" s="359"/>
      <c r="Z360" s="359"/>
      <c r="AA360" s="359"/>
      <c r="AB360" s="359"/>
      <c r="AC360" s="359"/>
      <c r="AD360" s="359"/>
      <c r="AE360" s="359"/>
      <c r="AF360" s="359"/>
    </row>
    <row r="361" spans="1:32" ht="24.75" customHeight="1">
      <c r="A361" s="349" t="s">
        <v>1399</v>
      </c>
      <c r="B361" s="360">
        <v>31</v>
      </c>
      <c r="C361" s="357" t="s">
        <v>1366</v>
      </c>
      <c r="D361" s="304" t="s">
        <v>500</v>
      </c>
      <c r="E361" s="360">
        <v>1</v>
      </c>
      <c r="F361" s="360"/>
      <c r="G361" s="360"/>
      <c r="H361" s="360"/>
      <c r="I361" s="360">
        <v>1</v>
      </c>
      <c r="J361" s="326">
        <f t="shared" si="128"/>
        <v>1</v>
      </c>
      <c r="K361" s="306">
        <f t="shared" si="129"/>
        <v>1</v>
      </c>
      <c r="L361" s="307">
        <f t="shared" si="130"/>
        <v>1</v>
      </c>
      <c r="M361" s="359"/>
      <c r="N361" s="359"/>
      <c r="O361" s="359"/>
      <c r="P361" s="359"/>
      <c r="Q361" s="359"/>
      <c r="R361" s="359"/>
      <c r="S361" s="359"/>
      <c r="T361" s="359"/>
      <c r="U361" s="359"/>
      <c r="V361" s="359"/>
      <c r="W361" s="359"/>
      <c r="X361" s="359"/>
      <c r="Y361" s="359"/>
      <c r="Z361" s="359"/>
      <c r="AA361" s="359"/>
      <c r="AB361" s="359"/>
      <c r="AC361" s="359"/>
      <c r="AD361" s="359"/>
      <c r="AE361" s="359"/>
      <c r="AF361" s="359"/>
    </row>
    <row r="362" spans="1:32" ht="24.75" customHeight="1">
      <c r="A362" s="349" t="s">
        <v>1400</v>
      </c>
      <c r="B362" s="360">
        <v>32</v>
      </c>
      <c r="C362" s="357" t="s">
        <v>1366</v>
      </c>
      <c r="D362" s="304" t="s">
        <v>500</v>
      </c>
      <c r="E362" s="360">
        <v>2</v>
      </c>
      <c r="F362" s="360"/>
      <c r="G362" s="360"/>
      <c r="H362" s="360"/>
      <c r="I362" s="360">
        <v>2</v>
      </c>
      <c r="J362" s="326">
        <f t="shared" si="128"/>
        <v>2</v>
      </c>
      <c r="K362" s="306">
        <f t="shared" si="129"/>
        <v>1</v>
      </c>
      <c r="L362" s="307">
        <f t="shared" si="130"/>
        <v>1</v>
      </c>
      <c r="M362" s="359"/>
      <c r="N362" s="359"/>
      <c r="O362" s="359"/>
      <c r="P362" s="359"/>
      <c r="Q362" s="359"/>
      <c r="R362" s="359"/>
      <c r="S362" s="359"/>
      <c r="T362" s="359"/>
      <c r="U362" s="359"/>
      <c r="V362" s="359"/>
      <c r="W362" s="359"/>
      <c r="X362" s="359"/>
      <c r="Y362" s="359"/>
      <c r="Z362" s="359"/>
      <c r="AA362" s="359"/>
      <c r="AB362" s="359"/>
      <c r="AC362" s="359"/>
      <c r="AD362" s="359"/>
      <c r="AE362" s="359"/>
      <c r="AF362" s="359"/>
    </row>
    <row r="363" spans="1:32" ht="24.75" customHeight="1">
      <c r="A363" s="349" t="s">
        <v>1401</v>
      </c>
      <c r="B363" s="360">
        <v>33</v>
      </c>
      <c r="C363" s="357" t="s">
        <v>1366</v>
      </c>
      <c r="D363" s="304" t="s">
        <v>500</v>
      </c>
      <c r="E363" s="360">
        <v>2</v>
      </c>
      <c r="F363" s="360"/>
      <c r="G363" s="360"/>
      <c r="H363" s="360"/>
      <c r="I363" s="360">
        <v>2</v>
      </c>
      <c r="J363" s="326">
        <f t="shared" si="128"/>
        <v>2</v>
      </c>
      <c r="K363" s="306">
        <f t="shared" si="129"/>
        <v>1</v>
      </c>
      <c r="L363" s="307">
        <f t="shared" si="130"/>
        <v>1</v>
      </c>
      <c r="M363" s="359"/>
      <c r="N363" s="359"/>
      <c r="O363" s="359"/>
      <c r="P363" s="359"/>
      <c r="Q363" s="359"/>
      <c r="R363" s="359"/>
      <c r="S363" s="359"/>
      <c r="T363" s="359"/>
      <c r="U363" s="359"/>
      <c r="V363" s="359"/>
      <c r="W363" s="359"/>
      <c r="X363" s="359"/>
      <c r="Y363" s="359"/>
      <c r="Z363" s="359"/>
      <c r="AA363" s="359"/>
      <c r="AB363" s="359"/>
      <c r="AC363" s="359"/>
      <c r="AD363" s="359"/>
      <c r="AE363" s="359"/>
      <c r="AF363" s="359"/>
    </row>
    <row r="364" spans="1:32" ht="24.75" customHeight="1">
      <c r="A364" s="349" t="s">
        <v>1402</v>
      </c>
      <c r="B364" s="360">
        <v>34</v>
      </c>
      <c r="C364" s="357" t="s">
        <v>1366</v>
      </c>
      <c r="D364" s="304" t="s">
        <v>500</v>
      </c>
      <c r="E364" s="360"/>
      <c r="F364" s="360"/>
      <c r="G364" s="360"/>
      <c r="H364" s="360"/>
      <c r="I364" s="360"/>
      <c r="J364" s="326"/>
      <c r="K364" s="306"/>
      <c r="L364" s="307"/>
      <c r="M364" s="359"/>
      <c r="N364" s="359"/>
      <c r="O364" s="359"/>
      <c r="P364" s="359"/>
      <c r="Q364" s="359"/>
      <c r="R364" s="359"/>
      <c r="S364" s="359"/>
      <c r="T364" s="359"/>
      <c r="U364" s="359"/>
      <c r="V364" s="359"/>
      <c r="W364" s="359"/>
      <c r="X364" s="359"/>
      <c r="Y364" s="359"/>
      <c r="Z364" s="359"/>
      <c r="AA364" s="359"/>
      <c r="AB364" s="359"/>
      <c r="AC364" s="359"/>
      <c r="AD364" s="359"/>
      <c r="AE364" s="359"/>
      <c r="AF364" s="359"/>
    </row>
    <row r="365" spans="1:32" ht="24.75" customHeight="1">
      <c r="A365" s="349" t="s">
        <v>1403</v>
      </c>
      <c r="B365" s="360">
        <v>35</v>
      </c>
      <c r="C365" s="357" t="s">
        <v>1366</v>
      </c>
      <c r="D365" s="304" t="s">
        <v>500</v>
      </c>
      <c r="E365" s="360">
        <v>10</v>
      </c>
      <c r="F365" s="360"/>
      <c r="G365" s="360"/>
      <c r="H365" s="360"/>
      <c r="I365" s="360">
        <v>10</v>
      </c>
      <c r="J365" s="326">
        <f>SUM(F365:I365)</f>
        <v>10</v>
      </c>
      <c r="K365" s="306">
        <f>(J365/E365)</f>
        <v>1</v>
      </c>
      <c r="L365" s="307">
        <f>IF(((J365/E365)*100)&gt;=100,100%,(IF(J365=0,"",(J365/E365))))</f>
        <v>1</v>
      </c>
      <c r="M365" s="359"/>
      <c r="N365" s="359"/>
      <c r="O365" s="359"/>
      <c r="P365" s="359"/>
      <c r="Q365" s="359"/>
      <c r="R365" s="359"/>
      <c r="S365" s="359"/>
      <c r="T365" s="359"/>
      <c r="U365" s="359"/>
      <c r="V365" s="359"/>
      <c r="W365" s="359"/>
      <c r="X365" s="359"/>
      <c r="Y365" s="359"/>
      <c r="Z365" s="359"/>
      <c r="AA365" s="359"/>
      <c r="AB365" s="359"/>
      <c r="AC365" s="359"/>
      <c r="AD365" s="359"/>
      <c r="AE365" s="359"/>
      <c r="AF365" s="359"/>
    </row>
    <row r="366" spans="1:32" ht="24.75" customHeight="1">
      <c r="A366" s="356" t="s">
        <v>1404</v>
      </c>
      <c r="B366" s="292">
        <f>COUNT(B367:B386)</f>
        <v>20</v>
      </c>
      <c r="C366" s="293"/>
      <c r="D366" s="294"/>
      <c r="E366" s="292">
        <f>COUNT(E367:E386)</f>
        <v>15</v>
      </c>
      <c r="F366" s="295"/>
      <c r="G366" s="295"/>
      <c r="H366" s="295"/>
      <c r="I366" s="295"/>
      <c r="J366" s="296"/>
      <c r="K366" s="297"/>
      <c r="L366" s="298">
        <f>AVERAGE(L367:L386)</f>
        <v>0.93444999009704888</v>
      </c>
      <c r="M366" s="299"/>
      <c r="N366" s="275"/>
      <c r="O366" s="275"/>
      <c r="P366" s="275"/>
      <c r="Q366" s="275"/>
      <c r="R366" s="275"/>
      <c r="S366" s="275"/>
      <c r="T366" s="275"/>
      <c r="U366" s="275"/>
      <c r="V366" s="275"/>
      <c r="W366" s="275"/>
      <c r="X366" s="275"/>
      <c r="Y366" s="275"/>
      <c r="Z366" s="275"/>
      <c r="AA366" s="275"/>
      <c r="AB366" s="275"/>
      <c r="AC366" s="275"/>
      <c r="AD366" s="275"/>
      <c r="AE366" s="275"/>
      <c r="AF366" s="275"/>
    </row>
    <row r="367" spans="1:32" ht="24.75" customHeight="1">
      <c r="A367" s="349" t="s">
        <v>1405</v>
      </c>
      <c r="B367" s="360">
        <v>1</v>
      </c>
      <c r="C367" s="357" t="s">
        <v>1404</v>
      </c>
      <c r="D367" s="304" t="s">
        <v>500</v>
      </c>
      <c r="E367" s="360">
        <v>8</v>
      </c>
      <c r="F367" s="360"/>
      <c r="G367" s="360"/>
      <c r="H367" s="360"/>
      <c r="I367" s="360">
        <v>8</v>
      </c>
      <c r="J367" s="326">
        <f t="shared" ref="J367:J373" si="131">SUM(F367:I367)</f>
        <v>8</v>
      </c>
      <c r="K367" s="306">
        <f t="shared" ref="K367:K373" si="132">(J367/E367)</f>
        <v>1</v>
      </c>
      <c r="L367" s="307">
        <f t="shared" ref="L367:L373" si="133">IF(((J367/E367)*100)&gt;=100,100%,(IF(J367=0,"",(J367/E367))))</f>
        <v>1</v>
      </c>
      <c r="M367" s="359"/>
      <c r="N367" s="359"/>
      <c r="O367" s="359"/>
      <c r="P367" s="359"/>
      <c r="Q367" s="359"/>
      <c r="R367" s="359"/>
      <c r="S367" s="359"/>
      <c r="T367" s="359"/>
      <c r="U367" s="359"/>
      <c r="V367" s="359"/>
      <c r="W367" s="359"/>
      <c r="X367" s="359"/>
      <c r="Y367" s="359"/>
      <c r="Z367" s="359"/>
      <c r="AA367" s="359"/>
      <c r="AB367" s="359"/>
      <c r="AC367" s="359"/>
      <c r="AD367" s="359"/>
      <c r="AE367" s="359"/>
      <c r="AF367" s="359"/>
    </row>
    <row r="368" spans="1:32" ht="24.75" customHeight="1">
      <c r="A368" s="349" t="s">
        <v>1406</v>
      </c>
      <c r="B368" s="360">
        <v>2</v>
      </c>
      <c r="C368" s="357" t="s">
        <v>1404</v>
      </c>
      <c r="D368" s="304" t="s">
        <v>500</v>
      </c>
      <c r="E368" s="361">
        <v>1</v>
      </c>
      <c r="F368" s="360"/>
      <c r="G368" s="360"/>
      <c r="H368" s="360"/>
      <c r="I368" s="361">
        <v>1</v>
      </c>
      <c r="J368" s="326">
        <f t="shared" si="131"/>
        <v>1</v>
      </c>
      <c r="K368" s="306">
        <f t="shared" si="132"/>
        <v>1</v>
      </c>
      <c r="L368" s="307">
        <f t="shared" si="133"/>
        <v>1</v>
      </c>
      <c r="M368" s="359"/>
      <c r="N368" s="359"/>
      <c r="O368" s="359"/>
      <c r="P368" s="359"/>
      <c r="Q368" s="359"/>
      <c r="R368" s="359"/>
      <c r="S368" s="359"/>
      <c r="T368" s="359"/>
      <c r="U368" s="359"/>
      <c r="V368" s="359"/>
      <c r="W368" s="359"/>
      <c r="X368" s="359"/>
      <c r="Y368" s="359"/>
      <c r="Z368" s="359"/>
      <c r="AA368" s="359"/>
      <c r="AB368" s="359"/>
      <c r="AC368" s="359"/>
      <c r="AD368" s="359"/>
      <c r="AE368" s="359"/>
      <c r="AF368" s="359"/>
    </row>
    <row r="369" spans="1:32" ht="24.75" customHeight="1">
      <c r="A369" s="349" t="s">
        <v>1407</v>
      </c>
      <c r="B369" s="360">
        <v>3</v>
      </c>
      <c r="C369" s="357" t="s">
        <v>1404</v>
      </c>
      <c r="D369" s="304" t="s">
        <v>500</v>
      </c>
      <c r="E369" s="360">
        <v>13</v>
      </c>
      <c r="F369" s="360"/>
      <c r="G369" s="360"/>
      <c r="H369" s="360"/>
      <c r="I369" s="360">
        <v>24</v>
      </c>
      <c r="J369" s="326">
        <f t="shared" si="131"/>
        <v>24</v>
      </c>
      <c r="K369" s="306">
        <f t="shared" si="132"/>
        <v>1.8461538461538463</v>
      </c>
      <c r="L369" s="307">
        <f t="shared" si="133"/>
        <v>1</v>
      </c>
      <c r="M369" s="359"/>
      <c r="N369" s="359"/>
      <c r="O369" s="359"/>
      <c r="P369" s="359"/>
      <c r="Q369" s="359"/>
      <c r="R369" s="359"/>
      <c r="S369" s="359"/>
      <c r="T369" s="359"/>
      <c r="U369" s="359"/>
      <c r="V369" s="359"/>
      <c r="W369" s="359"/>
      <c r="X369" s="359"/>
      <c r="Y369" s="359"/>
      <c r="Z369" s="359"/>
      <c r="AA369" s="359"/>
      <c r="AB369" s="359"/>
      <c r="AC369" s="359"/>
      <c r="AD369" s="359"/>
      <c r="AE369" s="359"/>
      <c r="AF369" s="359"/>
    </row>
    <row r="370" spans="1:32" ht="24.75" customHeight="1">
      <c r="A370" s="349" t="s">
        <v>1408</v>
      </c>
      <c r="B370" s="360">
        <v>4</v>
      </c>
      <c r="C370" s="357" t="s">
        <v>1404</v>
      </c>
      <c r="D370" s="304" t="s">
        <v>500</v>
      </c>
      <c r="E370" s="360">
        <v>100</v>
      </c>
      <c r="F370" s="360"/>
      <c r="G370" s="360"/>
      <c r="H370" s="360"/>
      <c r="I370" s="360">
        <v>101</v>
      </c>
      <c r="J370" s="326">
        <f t="shared" si="131"/>
        <v>101</v>
      </c>
      <c r="K370" s="306">
        <f t="shared" si="132"/>
        <v>1.01</v>
      </c>
      <c r="L370" s="307">
        <f t="shared" si="133"/>
        <v>1</v>
      </c>
      <c r="M370" s="359"/>
      <c r="N370" s="359"/>
      <c r="O370" s="359"/>
      <c r="P370" s="359"/>
      <c r="Q370" s="359"/>
      <c r="R370" s="359"/>
      <c r="S370" s="359"/>
      <c r="T370" s="359"/>
      <c r="U370" s="359"/>
      <c r="V370" s="359"/>
      <c r="W370" s="359"/>
      <c r="X370" s="359"/>
      <c r="Y370" s="359"/>
      <c r="Z370" s="359"/>
      <c r="AA370" s="359"/>
      <c r="AB370" s="359"/>
      <c r="AC370" s="359"/>
      <c r="AD370" s="359"/>
      <c r="AE370" s="359"/>
      <c r="AF370" s="359"/>
    </row>
    <row r="371" spans="1:32" ht="24.75" customHeight="1">
      <c r="A371" s="349" t="s">
        <v>1409</v>
      </c>
      <c r="B371" s="360">
        <v>5</v>
      </c>
      <c r="C371" s="357" t="s">
        <v>1404</v>
      </c>
      <c r="D371" s="304" t="s">
        <v>500</v>
      </c>
      <c r="E371" s="360">
        <v>100</v>
      </c>
      <c r="F371" s="360"/>
      <c r="G371" s="360"/>
      <c r="H371" s="360"/>
      <c r="I371" s="360">
        <v>119</v>
      </c>
      <c r="J371" s="326">
        <f t="shared" si="131"/>
        <v>119</v>
      </c>
      <c r="K371" s="306">
        <f t="shared" si="132"/>
        <v>1.19</v>
      </c>
      <c r="L371" s="307">
        <f t="shared" si="133"/>
        <v>1</v>
      </c>
      <c r="M371" s="359"/>
      <c r="N371" s="359"/>
      <c r="O371" s="359"/>
      <c r="P371" s="359"/>
      <c r="Q371" s="359"/>
      <c r="R371" s="359"/>
      <c r="S371" s="359"/>
      <c r="T371" s="359"/>
      <c r="U371" s="359"/>
      <c r="V371" s="359"/>
      <c r="W371" s="359"/>
      <c r="X371" s="359"/>
      <c r="Y371" s="359"/>
      <c r="Z371" s="359"/>
      <c r="AA371" s="359"/>
      <c r="AB371" s="359"/>
      <c r="AC371" s="359"/>
      <c r="AD371" s="359"/>
      <c r="AE371" s="359"/>
      <c r="AF371" s="359"/>
    </row>
    <row r="372" spans="1:32" ht="24.75" customHeight="1">
      <c r="A372" s="349" t="s">
        <v>1410</v>
      </c>
      <c r="B372" s="360">
        <v>6</v>
      </c>
      <c r="C372" s="357" t="s">
        <v>1404</v>
      </c>
      <c r="D372" s="304" t="s">
        <v>500</v>
      </c>
      <c r="E372" s="360">
        <v>100</v>
      </c>
      <c r="F372" s="360"/>
      <c r="G372" s="360"/>
      <c r="H372" s="360"/>
      <c r="I372" s="360">
        <v>100</v>
      </c>
      <c r="J372" s="326">
        <f t="shared" si="131"/>
        <v>100</v>
      </c>
      <c r="K372" s="306">
        <f t="shared" si="132"/>
        <v>1</v>
      </c>
      <c r="L372" s="307">
        <f t="shared" si="133"/>
        <v>1</v>
      </c>
      <c r="M372" s="359"/>
      <c r="N372" s="359"/>
      <c r="O372" s="359"/>
      <c r="P372" s="359"/>
      <c r="Q372" s="359"/>
      <c r="R372" s="359"/>
      <c r="S372" s="359"/>
      <c r="T372" s="359"/>
      <c r="U372" s="359"/>
      <c r="V372" s="359"/>
      <c r="W372" s="359"/>
      <c r="X372" s="359"/>
      <c r="Y372" s="359"/>
      <c r="Z372" s="359"/>
      <c r="AA372" s="359"/>
      <c r="AB372" s="359"/>
      <c r="AC372" s="359"/>
      <c r="AD372" s="359"/>
      <c r="AE372" s="359"/>
      <c r="AF372" s="359"/>
    </row>
    <row r="373" spans="1:32" ht="24.75" customHeight="1">
      <c r="A373" s="349" t="s">
        <v>1411</v>
      </c>
      <c r="B373" s="360">
        <v>7</v>
      </c>
      <c r="C373" s="357" t="s">
        <v>1404</v>
      </c>
      <c r="D373" s="304" t="s">
        <v>500</v>
      </c>
      <c r="E373" s="361">
        <v>1</v>
      </c>
      <c r="F373" s="360"/>
      <c r="G373" s="360"/>
      <c r="H373" s="360"/>
      <c r="I373" s="361">
        <v>1</v>
      </c>
      <c r="J373" s="326">
        <f t="shared" si="131"/>
        <v>1</v>
      </c>
      <c r="K373" s="306">
        <f t="shared" si="132"/>
        <v>1</v>
      </c>
      <c r="L373" s="307">
        <f t="shared" si="133"/>
        <v>1</v>
      </c>
      <c r="M373" s="359"/>
      <c r="N373" s="359"/>
      <c r="O373" s="359"/>
      <c r="P373" s="359"/>
      <c r="Q373" s="359"/>
      <c r="R373" s="359"/>
      <c r="S373" s="359"/>
      <c r="T373" s="359"/>
      <c r="U373" s="359"/>
      <c r="V373" s="359"/>
      <c r="W373" s="359"/>
      <c r="X373" s="359"/>
      <c r="Y373" s="359"/>
      <c r="Z373" s="359"/>
      <c r="AA373" s="359"/>
      <c r="AB373" s="359"/>
      <c r="AC373" s="359"/>
      <c r="AD373" s="359"/>
      <c r="AE373" s="359"/>
      <c r="AF373" s="359"/>
    </row>
    <row r="374" spans="1:32" ht="24.75" customHeight="1">
      <c r="A374" s="349" t="s">
        <v>1412</v>
      </c>
      <c r="B374" s="360">
        <v>8</v>
      </c>
      <c r="C374" s="357" t="s">
        <v>1404</v>
      </c>
      <c r="D374" s="304" t="s">
        <v>500</v>
      </c>
      <c r="E374" s="360"/>
      <c r="F374" s="360"/>
      <c r="G374" s="360"/>
      <c r="H374" s="360"/>
      <c r="I374" s="360"/>
      <c r="J374" s="326"/>
      <c r="K374" s="306"/>
      <c r="L374" s="307"/>
      <c r="M374" s="359"/>
      <c r="N374" s="359"/>
      <c r="O374" s="359"/>
      <c r="P374" s="359"/>
      <c r="Q374" s="359"/>
      <c r="R374" s="359"/>
      <c r="S374" s="359"/>
      <c r="T374" s="359"/>
      <c r="U374" s="359"/>
      <c r="V374" s="359"/>
      <c r="W374" s="359"/>
      <c r="X374" s="359"/>
      <c r="Y374" s="359"/>
      <c r="Z374" s="359"/>
      <c r="AA374" s="359"/>
      <c r="AB374" s="359"/>
      <c r="AC374" s="359"/>
      <c r="AD374" s="359"/>
      <c r="AE374" s="359"/>
      <c r="AF374" s="359"/>
    </row>
    <row r="375" spans="1:32" ht="24.75" customHeight="1">
      <c r="A375" s="349" t="s">
        <v>1413</v>
      </c>
      <c r="B375" s="360">
        <v>9</v>
      </c>
      <c r="C375" s="357" t="s">
        <v>1404</v>
      </c>
      <c r="D375" s="304" t="s">
        <v>500</v>
      </c>
      <c r="E375" s="360"/>
      <c r="F375" s="360"/>
      <c r="G375" s="360"/>
      <c r="H375" s="360"/>
      <c r="I375" s="360"/>
      <c r="J375" s="326"/>
      <c r="K375" s="306"/>
      <c r="L375" s="307"/>
      <c r="M375" s="359"/>
      <c r="N375" s="359"/>
      <c r="O375" s="359"/>
      <c r="P375" s="359"/>
      <c r="Q375" s="359"/>
      <c r="R375" s="359"/>
      <c r="S375" s="359"/>
      <c r="T375" s="359"/>
      <c r="U375" s="359"/>
      <c r="V375" s="359"/>
      <c r="W375" s="359"/>
      <c r="X375" s="359"/>
      <c r="Y375" s="359"/>
      <c r="Z375" s="359"/>
      <c r="AA375" s="359"/>
      <c r="AB375" s="359"/>
      <c r="AC375" s="359"/>
      <c r="AD375" s="359"/>
      <c r="AE375" s="359"/>
      <c r="AF375" s="359"/>
    </row>
    <row r="376" spans="1:32" ht="24.75" customHeight="1">
      <c r="A376" s="349" t="s">
        <v>1414</v>
      </c>
      <c r="B376" s="360">
        <v>10</v>
      </c>
      <c r="C376" s="357" t="s">
        <v>1404</v>
      </c>
      <c r="D376" s="304" t="s">
        <v>500</v>
      </c>
      <c r="E376" s="360"/>
      <c r="F376" s="360"/>
      <c r="G376" s="360"/>
      <c r="H376" s="360"/>
      <c r="I376" s="360"/>
      <c r="J376" s="326"/>
      <c r="K376" s="306"/>
      <c r="L376" s="307"/>
      <c r="M376" s="359"/>
      <c r="N376" s="359"/>
      <c r="O376" s="359"/>
      <c r="P376" s="359"/>
      <c r="Q376" s="359"/>
      <c r="R376" s="359"/>
      <c r="S376" s="359"/>
      <c r="T376" s="359"/>
      <c r="U376" s="359"/>
      <c r="V376" s="359"/>
      <c r="W376" s="359"/>
      <c r="X376" s="359"/>
      <c r="Y376" s="359"/>
      <c r="Z376" s="359"/>
      <c r="AA376" s="359"/>
      <c r="AB376" s="359"/>
      <c r="AC376" s="359"/>
      <c r="AD376" s="359"/>
      <c r="AE376" s="359"/>
      <c r="AF376" s="359"/>
    </row>
    <row r="377" spans="1:32" ht="24.75" customHeight="1">
      <c r="A377" s="349" t="s">
        <v>1415</v>
      </c>
      <c r="B377" s="360">
        <v>11</v>
      </c>
      <c r="C377" s="357" t="s">
        <v>1404</v>
      </c>
      <c r="D377" s="304" t="s">
        <v>500</v>
      </c>
      <c r="E377" s="360"/>
      <c r="F377" s="360"/>
      <c r="G377" s="360"/>
      <c r="H377" s="360"/>
      <c r="I377" s="360"/>
      <c r="J377" s="326"/>
      <c r="K377" s="306"/>
      <c r="L377" s="307"/>
      <c r="M377" s="359"/>
      <c r="N377" s="359"/>
      <c r="O377" s="359"/>
      <c r="P377" s="359"/>
      <c r="Q377" s="359"/>
      <c r="R377" s="359"/>
      <c r="S377" s="359"/>
      <c r="T377" s="359"/>
      <c r="U377" s="359"/>
      <c r="V377" s="359"/>
      <c r="W377" s="359"/>
      <c r="X377" s="359"/>
      <c r="Y377" s="359"/>
      <c r="Z377" s="359"/>
      <c r="AA377" s="359"/>
      <c r="AB377" s="359"/>
      <c r="AC377" s="359"/>
      <c r="AD377" s="359"/>
      <c r="AE377" s="359"/>
      <c r="AF377" s="359"/>
    </row>
    <row r="378" spans="1:32" ht="24.75" customHeight="1">
      <c r="A378" s="349" t="s">
        <v>1416</v>
      </c>
      <c r="B378" s="360">
        <v>12</v>
      </c>
      <c r="C378" s="357" t="s">
        <v>1404</v>
      </c>
      <c r="D378" s="304" t="s">
        <v>500</v>
      </c>
      <c r="E378" s="362">
        <v>0.06</v>
      </c>
      <c r="F378" s="360"/>
      <c r="G378" s="360"/>
      <c r="H378" s="360"/>
      <c r="I378" s="360">
        <v>403</v>
      </c>
      <c r="J378" s="326">
        <f t="shared" ref="J378:J382" si="134">SUM(F378:I378)</f>
        <v>403</v>
      </c>
      <c r="K378" s="306">
        <f t="shared" ref="K378:K382" si="135">(J378/E378)</f>
        <v>6716.666666666667</v>
      </c>
      <c r="L378" s="307">
        <f t="shared" ref="L378:L382" si="136">IF(((J378/E378)*100)&gt;=100,100%,(IF(J378=0,"",(J378/E378))))</f>
        <v>1</v>
      </c>
      <c r="M378" s="359"/>
      <c r="N378" s="359"/>
      <c r="O378" s="359"/>
      <c r="P378" s="359"/>
      <c r="Q378" s="359"/>
      <c r="R378" s="359"/>
      <c r="S378" s="359"/>
      <c r="T378" s="359"/>
      <c r="U378" s="359"/>
      <c r="V378" s="359"/>
      <c r="W378" s="359"/>
      <c r="X378" s="359"/>
      <c r="Y378" s="359"/>
      <c r="Z378" s="359"/>
      <c r="AA378" s="359"/>
      <c r="AB378" s="359"/>
      <c r="AC378" s="359"/>
      <c r="AD378" s="359"/>
      <c r="AE378" s="359"/>
      <c r="AF378" s="359"/>
    </row>
    <row r="379" spans="1:32" ht="24.75" customHeight="1">
      <c r="A379" s="349" t="s">
        <v>1417</v>
      </c>
      <c r="B379" s="360">
        <v>13</v>
      </c>
      <c r="C379" s="357" t="s">
        <v>1404</v>
      </c>
      <c r="D379" s="304" t="s">
        <v>500</v>
      </c>
      <c r="E379" s="360">
        <v>17</v>
      </c>
      <c r="F379" s="360"/>
      <c r="G379" s="360"/>
      <c r="H379" s="360"/>
      <c r="I379" s="360">
        <v>8</v>
      </c>
      <c r="J379" s="326">
        <f t="shared" si="134"/>
        <v>8</v>
      </c>
      <c r="K379" s="306">
        <f t="shared" si="135"/>
        <v>0.47058823529411764</v>
      </c>
      <c r="L379" s="307">
        <f t="shared" si="136"/>
        <v>0.47058823529411764</v>
      </c>
      <c r="M379" s="359"/>
      <c r="N379" s="359"/>
      <c r="O379" s="359"/>
      <c r="P379" s="359"/>
      <c r="Q379" s="359"/>
      <c r="R379" s="359"/>
      <c r="S379" s="359"/>
      <c r="T379" s="359"/>
      <c r="U379" s="359"/>
      <c r="V379" s="359"/>
      <c r="W379" s="359"/>
      <c r="X379" s="359"/>
      <c r="Y379" s="359"/>
      <c r="Z379" s="359"/>
      <c r="AA379" s="359"/>
      <c r="AB379" s="359"/>
      <c r="AC379" s="359"/>
      <c r="AD379" s="359"/>
      <c r="AE379" s="359"/>
      <c r="AF379" s="359"/>
    </row>
    <row r="380" spans="1:32" ht="24.75" customHeight="1">
      <c r="A380" s="349" t="s">
        <v>1418</v>
      </c>
      <c r="B380" s="360">
        <v>14</v>
      </c>
      <c r="C380" s="357" t="s">
        <v>1404</v>
      </c>
      <c r="D380" s="304" t="s">
        <v>500</v>
      </c>
      <c r="E380" s="360">
        <v>198</v>
      </c>
      <c r="F380" s="360"/>
      <c r="G380" s="360"/>
      <c r="H380" s="360"/>
      <c r="I380" s="360">
        <v>122</v>
      </c>
      <c r="J380" s="326">
        <f t="shared" si="134"/>
        <v>122</v>
      </c>
      <c r="K380" s="306">
        <f t="shared" si="135"/>
        <v>0.61616161616161613</v>
      </c>
      <c r="L380" s="307">
        <f t="shared" si="136"/>
        <v>0.61616161616161613</v>
      </c>
      <c r="M380" s="359"/>
      <c r="N380" s="359"/>
      <c r="O380" s="359"/>
      <c r="P380" s="359"/>
      <c r="Q380" s="359"/>
      <c r="R380" s="359"/>
      <c r="S380" s="359"/>
      <c r="T380" s="359"/>
      <c r="U380" s="359"/>
      <c r="V380" s="359"/>
      <c r="W380" s="359"/>
      <c r="X380" s="359"/>
      <c r="Y380" s="359"/>
      <c r="Z380" s="359"/>
      <c r="AA380" s="359"/>
      <c r="AB380" s="359"/>
      <c r="AC380" s="359"/>
      <c r="AD380" s="359"/>
      <c r="AE380" s="359"/>
      <c r="AF380" s="359"/>
    </row>
    <row r="381" spans="1:32" ht="24.75" customHeight="1">
      <c r="A381" s="349" t="s">
        <v>1419</v>
      </c>
      <c r="B381" s="360">
        <v>15</v>
      </c>
      <c r="C381" s="357" t="s">
        <v>1404</v>
      </c>
      <c r="D381" s="304" t="s">
        <v>500</v>
      </c>
      <c r="E381" s="360">
        <v>16</v>
      </c>
      <c r="F381" s="360"/>
      <c r="G381" s="360"/>
      <c r="H381" s="360"/>
      <c r="I381" s="360">
        <v>30</v>
      </c>
      <c r="J381" s="326">
        <f t="shared" si="134"/>
        <v>30</v>
      </c>
      <c r="K381" s="306">
        <f t="shared" si="135"/>
        <v>1.875</v>
      </c>
      <c r="L381" s="307">
        <f t="shared" si="136"/>
        <v>1</v>
      </c>
      <c r="M381" s="359"/>
      <c r="N381" s="359"/>
      <c r="O381" s="359"/>
      <c r="P381" s="359"/>
      <c r="Q381" s="359"/>
      <c r="R381" s="359"/>
      <c r="S381" s="359"/>
      <c r="T381" s="359"/>
      <c r="U381" s="359"/>
      <c r="V381" s="359"/>
      <c r="W381" s="359"/>
      <c r="X381" s="359"/>
      <c r="Y381" s="359"/>
      <c r="Z381" s="359"/>
      <c r="AA381" s="359"/>
      <c r="AB381" s="359"/>
      <c r="AC381" s="359"/>
      <c r="AD381" s="359"/>
      <c r="AE381" s="359"/>
      <c r="AF381" s="359"/>
    </row>
    <row r="382" spans="1:32" ht="24.75" customHeight="1">
      <c r="A382" s="349" t="s">
        <v>1420</v>
      </c>
      <c r="B382" s="360">
        <v>16</v>
      </c>
      <c r="C382" s="357" t="s">
        <v>1404</v>
      </c>
      <c r="D382" s="304" t="s">
        <v>500</v>
      </c>
      <c r="E382" s="360">
        <v>100</v>
      </c>
      <c r="F382" s="360"/>
      <c r="G382" s="360"/>
      <c r="H382" s="360"/>
      <c r="I382" s="360">
        <v>222</v>
      </c>
      <c r="J382" s="326">
        <f t="shared" si="134"/>
        <v>222</v>
      </c>
      <c r="K382" s="306">
        <f t="shared" si="135"/>
        <v>2.2200000000000002</v>
      </c>
      <c r="L382" s="307">
        <f t="shared" si="136"/>
        <v>1</v>
      </c>
      <c r="M382" s="359"/>
      <c r="N382" s="359"/>
      <c r="O382" s="359"/>
      <c r="P382" s="359"/>
      <c r="Q382" s="359"/>
      <c r="R382" s="359"/>
      <c r="S382" s="359"/>
      <c r="T382" s="359"/>
      <c r="U382" s="359"/>
      <c r="V382" s="359"/>
      <c r="W382" s="359"/>
      <c r="X382" s="359"/>
      <c r="Y382" s="359"/>
      <c r="Z382" s="359"/>
      <c r="AA382" s="359"/>
      <c r="AB382" s="359"/>
      <c r="AC382" s="359"/>
      <c r="AD382" s="359"/>
      <c r="AE382" s="359"/>
      <c r="AF382" s="359"/>
    </row>
    <row r="383" spans="1:32" ht="24.75" customHeight="1">
      <c r="A383" s="349" t="s">
        <v>1421</v>
      </c>
      <c r="B383" s="360">
        <v>17</v>
      </c>
      <c r="C383" s="357" t="s">
        <v>1404</v>
      </c>
      <c r="D383" s="304" t="s">
        <v>500</v>
      </c>
      <c r="E383" s="360"/>
      <c r="F383" s="360"/>
      <c r="G383" s="360"/>
      <c r="H383" s="360"/>
      <c r="I383" s="360"/>
      <c r="J383" s="326"/>
      <c r="K383" s="306"/>
      <c r="L383" s="307"/>
      <c r="M383" s="359"/>
      <c r="N383" s="359"/>
      <c r="O383" s="359"/>
      <c r="P383" s="359"/>
      <c r="Q383" s="359"/>
      <c r="R383" s="359"/>
      <c r="S383" s="359"/>
      <c r="T383" s="359"/>
      <c r="U383" s="359"/>
      <c r="V383" s="359"/>
      <c r="W383" s="359"/>
      <c r="X383" s="359"/>
      <c r="Y383" s="359"/>
      <c r="Z383" s="359"/>
      <c r="AA383" s="359"/>
      <c r="AB383" s="359"/>
      <c r="AC383" s="359"/>
      <c r="AD383" s="359"/>
      <c r="AE383" s="359"/>
      <c r="AF383" s="359"/>
    </row>
    <row r="384" spans="1:32" ht="24.75" customHeight="1">
      <c r="A384" s="349" t="s">
        <v>1422</v>
      </c>
      <c r="B384" s="360">
        <v>18</v>
      </c>
      <c r="C384" s="357" t="s">
        <v>1404</v>
      </c>
      <c r="D384" s="304" t="s">
        <v>500</v>
      </c>
      <c r="E384" s="360">
        <v>20</v>
      </c>
      <c r="F384" s="360"/>
      <c r="G384" s="360"/>
      <c r="H384" s="360"/>
      <c r="I384" s="360">
        <v>25</v>
      </c>
      <c r="J384" s="326">
        <f t="shared" ref="J384:J386" si="137">SUM(F384:I384)</f>
        <v>25</v>
      </c>
      <c r="K384" s="306">
        <f t="shared" ref="K384:K386" si="138">(J384/E384)</f>
        <v>1.25</v>
      </c>
      <c r="L384" s="307">
        <f t="shared" ref="L384:L386" si="139">IF(((J384/E384)*100)&gt;=100,100%,(IF(J384=0,"",(J384/E384))))</f>
        <v>1</v>
      </c>
      <c r="M384" s="359"/>
      <c r="N384" s="359"/>
      <c r="O384" s="359"/>
      <c r="P384" s="359"/>
      <c r="Q384" s="359"/>
      <c r="R384" s="359"/>
      <c r="S384" s="359"/>
      <c r="T384" s="359"/>
      <c r="U384" s="359"/>
      <c r="V384" s="359"/>
      <c r="W384" s="359"/>
      <c r="X384" s="359"/>
      <c r="Y384" s="359"/>
      <c r="Z384" s="359"/>
      <c r="AA384" s="359"/>
      <c r="AB384" s="359"/>
      <c r="AC384" s="359"/>
      <c r="AD384" s="359"/>
      <c r="AE384" s="359"/>
      <c r="AF384" s="359"/>
    </row>
    <row r="385" spans="1:32" ht="24.75" customHeight="1">
      <c r="A385" s="349" t="s">
        <v>1423</v>
      </c>
      <c r="B385" s="360">
        <v>19</v>
      </c>
      <c r="C385" s="357" t="s">
        <v>1404</v>
      </c>
      <c r="D385" s="304" t="s">
        <v>500</v>
      </c>
      <c r="E385" s="360">
        <v>2809631</v>
      </c>
      <c r="F385" s="360"/>
      <c r="G385" s="360"/>
      <c r="H385" s="363"/>
      <c r="I385" s="360">
        <v>4147496</v>
      </c>
      <c r="J385" s="326">
        <f t="shared" si="137"/>
        <v>4147496</v>
      </c>
      <c r="K385" s="306">
        <f t="shared" si="138"/>
        <v>1.476171070151205</v>
      </c>
      <c r="L385" s="307">
        <f t="shared" si="139"/>
        <v>1</v>
      </c>
      <c r="M385" s="359"/>
      <c r="N385" s="359"/>
      <c r="O385" s="359"/>
      <c r="P385" s="359"/>
      <c r="Q385" s="359"/>
      <c r="R385" s="359"/>
      <c r="S385" s="359"/>
      <c r="T385" s="359"/>
      <c r="U385" s="359"/>
      <c r="V385" s="359"/>
      <c r="W385" s="359"/>
      <c r="X385" s="359"/>
      <c r="Y385" s="359"/>
      <c r="Z385" s="359"/>
      <c r="AA385" s="359"/>
      <c r="AB385" s="359"/>
      <c r="AC385" s="359"/>
      <c r="AD385" s="359"/>
      <c r="AE385" s="359"/>
      <c r="AF385" s="359"/>
    </row>
    <row r="386" spans="1:32" ht="24.75" customHeight="1">
      <c r="A386" s="349" t="s">
        <v>1424</v>
      </c>
      <c r="B386" s="360">
        <v>20</v>
      </c>
      <c r="C386" s="357" t="s">
        <v>1404</v>
      </c>
      <c r="D386" s="304" t="s">
        <v>500</v>
      </c>
      <c r="E386" s="360">
        <v>100</v>
      </c>
      <c r="F386" s="360"/>
      <c r="G386" s="360"/>
      <c r="H386" s="360"/>
      <c r="I386" s="360">
        <v>93</v>
      </c>
      <c r="J386" s="326">
        <f t="shared" si="137"/>
        <v>93</v>
      </c>
      <c r="K386" s="306">
        <f t="shared" si="138"/>
        <v>0.93</v>
      </c>
      <c r="L386" s="307">
        <f t="shared" si="139"/>
        <v>0.93</v>
      </c>
      <c r="M386" s="359"/>
      <c r="N386" s="359"/>
      <c r="O386" s="359"/>
      <c r="P386" s="359"/>
      <c r="Q386" s="359"/>
      <c r="R386" s="359"/>
      <c r="S386" s="359"/>
      <c r="T386" s="359"/>
      <c r="U386" s="359"/>
      <c r="V386" s="359"/>
      <c r="W386" s="359"/>
      <c r="X386" s="359"/>
      <c r="Y386" s="359"/>
      <c r="Z386" s="359"/>
      <c r="AA386" s="359"/>
      <c r="AB386" s="359"/>
      <c r="AC386" s="359"/>
      <c r="AD386" s="359"/>
      <c r="AE386" s="359"/>
      <c r="AF386" s="359"/>
    </row>
    <row r="387" spans="1:32" ht="24.75" customHeight="1">
      <c r="A387" s="356" t="s">
        <v>1425</v>
      </c>
      <c r="B387" s="292">
        <f>COUNT(B388:B405)</f>
        <v>18</v>
      </c>
      <c r="C387" s="293"/>
      <c r="D387" s="294"/>
      <c r="E387" s="292">
        <f>COUNT(E388:E405)</f>
        <v>16</v>
      </c>
      <c r="F387" s="295"/>
      <c r="G387" s="295"/>
      <c r="H387" s="295"/>
      <c r="I387" s="295"/>
      <c r="J387" s="296"/>
      <c r="K387" s="297"/>
      <c r="L387" s="298">
        <f>AVERAGE(L388:L405)</f>
        <v>0.95405991052818873</v>
      </c>
      <c r="M387" s="299"/>
      <c r="N387" s="275"/>
      <c r="O387" s="275"/>
      <c r="P387" s="275"/>
      <c r="Q387" s="275"/>
      <c r="R387" s="275"/>
      <c r="S387" s="275"/>
      <c r="T387" s="275"/>
      <c r="U387" s="275"/>
      <c r="V387" s="275"/>
      <c r="W387" s="275"/>
      <c r="X387" s="275"/>
      <c r="Y387" s="275"/>
      <c r="Z387" s="275"/>
      <c r="AA387" s="275"/>
      <c r="AB387" s="275"/>
      <c r="AC387" s="275"/>
      <c r="AD387" s="275"/>
      <c r="AE387" s="275"/>
      <c r="AF387" s="275"/>
    </row>
    <row r="388" spans="1:32" ht="24.75" customHeight="1">
      <c r="A388" s="349" t="s">
        <v>1426</v>
      </c>
      <c r="B388" s="360">
        <v>1</v>
      </c>
      <c r="C388" s="357" t="s">
        <v>1427</v>
      </c>
      <c r="D388" s="304" t="s">
        <v>500</v>
      </c>
      <c r="E388" s="360">
        <v>1</v>
      </c>
      <c r="F388" s="360"/>
      <c r="G388" s="360"/>
      <c r="H388" s="363"/>
      <c r="I388" s="360">
        <v>1</v>
      </c>
      <c r="J388" s="326">
        <f t="shared" ref="J388:J391" si="140">SUM(F388:I388)</f>
        <v>1</v>
      </c>
      <c r="K388" s="306">
        <f t="shared" ref="K388:K391" si="141">(J388/E388)</f>
        <v>1</v>
      </c>
      <c r="L388" s="307">
        <f t="shared" ref="L388:L391" si="142">IF(((J388/E388)*100)&gt;=100,100%,(IF(J388=0,"",(J388/E388))))</f>
        <v>1</v>
      </c>
      <c r="M388" s="359"/>
      <c r="N388" s="359"/>
      <c r="O388" s="359"/>
      <c r="P388" s="359"/>
      <c r="Q388" s="359"/>
      <c r="R388" s="359"/>
      <c r="S388" s="359"/>
      <c r="T388" s="359"/>
      <c r="U388" s="359"/>
      <c r="V388" s="359"/>
      <c r="W388" s="359"/>
      <c r="X388" s="359"/>
      <c r="Y388" s="359"/>
      <c r="Z388" s="359"/>
      <c r="AA388" s="359"/>
      <c r="AB388" s="359"/>
      <c r="AC388" s="359"/>
      <c r="AD388" s="359"/>
      <c r="AE388" s="359"/>
      <c r="AF388" s="359"/>
    </row>
    <row r="389" spans="1:32" ht="24.75" customHeight="1">
      <c r="A389" s="349" t="s">
        <v>1428</v>
      </c>
      <c r="B389" s="360">
        <v>2</v>
      </c>
      <c r="C389" s="357" t="s">
        <v>1427</v>
      </c>
      <c r="D389" s="304" t="s">
        <v>501</v>
      </c>
      <c r="E389" s="360">
        <v>19671</v>
      </c>
      <c r="F389" s="360"/>
      <c r="G389" s="360"/>
      <c r="H389" s="363"/>
      <c r="I389" s="360">
        <v>5212</v>
      </c>
      <c r="J389" s="326">
        <f t="shared" si="140"/>
        <v>5212</v>
      </c>
      <c r="K389" s="306">
        <f t="shared" si="141"/>
        <v>0.26495856845101928</v>
      </c>
      <c r="L389" s="307">
        <f t="shared" si="142"/>
        <v>0.26495856845101928</v>
      </c>
      <c r="M389" s="364" t="s">
        <v>1429</v>
      </c>
      <c r="N389" s="359"/>
      <c r="O389" s="359"/>
      <c r="P389" s="359"/>
      <c r="Q389" s="359"/>
      <c r="R389" s="359"/>
      <c r="S389" s="359"/>
      <c r="T389" s="359"/>
      <c r="U389" s="359"/>
      <c r="V389" s="359"/>
      <c r="W389" s="359"/>
      <c r="X389" s="359"/>
      <c r="Y389" s="359"/>
      <c r="Z389" s="359"/>
      <c r="AA389" s="359"/>
      <c r="AB389" s="359"/>
      <c r="AC389" s="359"/>
      <c r="AD389" s="359"/>
      <c r="AE389" s="359"/>
      <c r="AF389" s="359"/>
    </row>
    <row r="390" spans="1:32" ht="24.75" customHeight="1">
      <c r="A390" s="349" t="s">
        <v>1430</v>
      </c>
      <c r="B390" s="360">
        <v>3</v>
      </c>
      <c r="C390" s="357" t="s">
        <v>1427</v>
      </c>
      <c r="D390" s="304" t="s">
        <v>501</v>
      </c>
      <c r="E390" s="360">
        <v>2</v>
      </c>
      <c r="F390" s="360"/>
      <c r="G390" s="360">
        <v>1</v>
      </c>
      <c r="H390" s="363"/>
      <c r="I390" s="360">
        <v>1</v>
      </c>
      <c r="J390" s="326">
        <f t="shared" si="140"/>
        <v>2</v>
      </c>
      <c r="K390" s="306">
        <f t="shared" si="141"/>
        <v>1</v>
      </c>
      <c r="L390" s="307">
        <f t="shared" si="142"/>
        <v>1</v>
      </c>
      <c r="M390" s="359"/>
      <c r="N390" s="359"/>
      <c r="O390" s="359"/>
      <c r="P390" s="359"/>
      <c r="Q390" s="359"/>
      <c r="R390" s="359"/>
      <c r="S390" s="359"/>
      <c r="T390" s="359"/>
      <c r="U390" s="359"/>
      <c r="V390" s="359"/>
      <c r="W390" s="359"/>
      <c r="X390" s="359"/>
      <c r="Y390" s="359"/>
      <c r="Z390" s="359"/>
      <c r="AA390" s="359"/>
      <c r="AB390" s="359"/>
      <c r="AC390" s="359"/>
      <c r="AD390" s="359"/>
      <c r="AE390" s="359"/>
      <c r="AF390" s="359"/>
    </row>
    <row r="391" spans="1:32" ht="24.75" customHeight="1">
      <c r="A391" s="349" t="s">
        <v>1431</v>
      </c>
      <c r="B391" s="360">
        <v>4</v>
      </c>
      <c r="C391" s="357" t="s">
        <v>1427</v>
      </c>
      <c r="D391" s="304" t="s">
        <v>501</v>
      </c>
      <c r="E391" s="360">
        <v>30</v>
      </c>
      <c r="F391" s="360"/>
      <c r="G391" s="360">
        <v>5</v>
      </c>
      <c r="H391" s="363"/>
      <c r="I391" s="360">
        <v>25</v>
      </c>
      <c r="J391" s="326">
        <f t="shared" si="140"/>
        <v>30</v>
      </c>
      <c r="K391" s="306">
        <f t="shared" si="141"/>
        <v>1</v>
      </c>
      <c r="L391" s="307">
        <f t="shared" si="142"/>
        <v>1</v>
      </c>
      <c r="M391" s="359"/>
      <c r="N391" s="359"/>
      <c r="O391" s="359"/>
      <c r="P391" s="359"/>
      <c r="Q391" s="359"/>
      <c r="R391" s="359"/>
      <c r="S391" s="359"/>
      <c r="T391" s="359"/>
      <c r="U391" s="359"/>
      <c r="V391" s="359"/>
      <c r="W391" s="359"/>
      <c r="X391" s="359"/>
      <c r="Y391" s="359"/>
      <c r="Z391" s="359"/>
      <c r="AA391" s="359"/>
      <c r="AB391" s="359"/>
      <c r="AC391" s="359"/>
      <c r="AD391" s="359"/>
      <c r="AE391" s="359"/>
      <c r="AF391" s="359"/>
    </row>
    <row r="392" spans="1:32" ht="24.75" customHeight="1">
      <c r="A392" s="349" t="s">
        <v>1432</v>
      </c>
      <c r="B392" s="360">
        <v>5</v>
      </c>
      <c r="C392" s="357" t="s">
        <v>1427</v>
      </c>
      <c r="D392" s="304" t="s">
        <v>1433</v>
      </c>
      <c r="E392" s="360"/>
      <c r="F392" s="360"/>
      <c r="G392" s="360"/>
      <c r="H392" s="363"/>
      <c r="I392" s="360"/>
      <c r="J392" s="326"/>
      <c r="K392" s="306"/>
      <c r="L392" s="307"/>
      <c r="M392" s="359"/>
      <c r="N392" s="359"/>
      <c r="O392" s="359"/>
      <c r="P392" s="359"/>
      <c r="Q392" s="359"/>
      <c r="R392" s="359"/>
      <c r="S392" s="359"/>
      <c r="T392" s="359"/>
      <c r="U392" s="359"/>
      <c r="V392" s="359"/>
      <c r="W392" s="359"/>
      <c r="X392" s="359"/>
      <c r="Y392" s="359"/>
      <c r="Z392" s="359"/>
      <c r="AA392" s="359"/>
      <c r="AB392" s="359"/>
      <c r="AC392" s="359"/>
      <c r="AD392" s="359"/>
      <c r="AE392" s="359"/>
      <c r="AF392" s="359"/>
    </row>
    <row r="393" spans="1:32" ht="24.75" customHeight="1">
      <c r="A393" s="349" t="s">
        <v>1434</v>
      </c>
      <c r="B393" s="360">
        <v>6</v>
      </c>
      <c r="C393" s="357" t="s">
        <v>1427</v>
      </c>
      <c r="D393" s="304" t="s">
        <v>501</v>
      </c>
      <c r="E393" s="360">
        <v>14</v>
      </c>
      <c r="F393" s="360"/>
      <c r="G393" s="360"/>
      <c r="H393" s="363"/>
      <c r="I393" s="360">
        <v>15</v>
      </c>
      <c r="J393" s="326">
        <f t="shared" ref="J393:J396" si="143">SUM(F393:I393)</f>
        <v>15</v>
      </c>
      <c r="K393" s="306">
        <f t="shared" ref="K393:K396" si="144">(J393/E393)</f>
        <v>1.0714285714285714</v>
      </c>
      <c r="L393" s="307">
        <f t="shared" ref="L393:L396" si="145">IF(((J393/E393)*100)&gt;=100,100%,(IF(J393=0,"",(J393/E393))))</f>
        <v>1</v>
      </c>
      <c r="M393" s="359"/>
      <c r="N393" s="359"/>
      <c r="O393" s="359"/>
      <c r="P393" s="359"/>
      <c r="Q393" s="359"/>
      <c r="R393" s="359"/>
      <c r="S393" s="359"/>
      <c r="T393" s="359"/>
      <c r="U393" s="359"/>
      <c r="V393" s="359"/>
      <c r="W393" s="359"/>
      <c r="X393" s="359"/>
      <c r="Y393" s="359"/>
      <c r="Z393" s="359"/>
      <c r="AA393" s="359"/>
      <c r="AB393" s="359"/>
      <c r="AC393" s="359"/>
      <c r="AD393" s="359"/>
      <c r="AE393" s="359"/>
      <c r="AF393" s="359"/>
    </row>
    <row r="394" spans="1:32" ht="24.75" customHeight="1">
      <c r="A394" s="349" t="s">
        <v>1435</v>
      </c>
      <c r="B394" s="360">
        <v>7</v>
      </c>
      <c r="C394" s="357" t="s">
        <v>1427</v>
      </c>
      <c r="D394" s="304" t="s">
        <v>501</v>
      </c>
      <c r="E394" s="360">
        <v>15</v>
      </c>
      <c r="F394" s="360"/>
      <c r="G394" s="360">
        <v>14</v>
      </c>
      <c r="H394" s="363"/>
      <c r="I394" s="360">
        <v>4</v>
      </c>
      <c r="J394" s="326">
        <f t="shared" si="143"/>
        <v>18</v>
      </c>
      <c r="K394" s="306">
        <f t="shared" si="144"/>
        <v>1.2</v>
      </c>
      <c r="L394" s="307">
        <f t="shared" si="145"/>
        <v>1</v>
      </c>
      <c r="M394" s="359"/>
      <c r="N394" s="359"/>
      <c r="O394" s="359"/>
      <c r="P394" s="359"/>
      <c r="Q394" s="359"/>
      <c r="R394" s="359"/>
      <c r="S394" s="359"/>
      <c r="T394" s="359"/>
      <c r="U394" s="359"/>
      <c r="V394" s="359"/>
      <c r="W394" s="359"/>
      <c r="X394" s="359"/>
      <c r="Y394" s="359"/>
      <c r="Z394" s="359"/>
      <c r="AA394" s="359"/>
      <c r="AB394" s="359"/>
      <c r="AC394" s="359"/>
      <c r="AD394" s="359"/>
      <c r="AE394" s="359"/>
      <c r="AF394" s="359"/>
    </row>
    <row r="395" spans="1:32" ht="24.75" customHeight="1">
      <c r="A395" s="349" t="s">
        <v>1436</v>
      </c>
      <c r="B395" s="360">
        <v>8</v>
      </c>
      <c r="C395" s="357" t="s">
        <v>1427</v>
      </c>
      <c r="D395" s="304" t="s">
        <v>501</v>
      </c>
      <c r="E395" s="360">
        <v>98</v>
      </c>
      <c r="F395" s="360"/>
      <c r="G395" s="360">
        <v>30</v>
      </c>
      <c r="H395" s="363"/>
      <c r="I395" s="360">
        <v>102</v>
      </c>
      <c r="J395" s="326">
        <f t="shared" si="143"/>
        <v>132</v>
      </c>
      <c r="K395" s="306">
        <f t="shared" si="144"/>
        <v>1.346938775510204</v>
      </c>
      <c r="L395" s="307">
        <f t="shared" si="145"/>
        <v>1</v>
      </c>
      <c r="M395" s="359"/>
      <c r="N395" s="359"/>
      <c r="O395" s="359"/>
      <c r="P395" s="359"/>
      <c r="Q395" s="359"/>
      <c r="R395" s="359"/>
      <c r="S395" s="359"/>
      <c r="T395" s="359"/>
      <c r="U395" s="359"/>
      <c r="V395" s="359"/>
      <c r="W395" s="359"/>
      <c r="X395" s="359"/>
      <c r="Y395" s="359"/>
      <c r="Z395" s="359"/>
      <c r="AA395" s="359"/>
      <c r="AB395" s="359"/>
      <c r="AC395" s="359"/>
      <c r="AD395" s="359"/>
      <c r="AE395" s="359"/>
      <c r="AF395" s="359"/>
    </row>
    <row r="396" spans="1:32" ht="24.75" customHeight="1">
      <c r="A396" s="349" t="s">
        <v>1437</v>
      </c>
      <c r="B396" s="360">
        <v>9</v>
      </c>
      <c r="C396" s="357" t="s">
        <v>1427</v>
      </c>
      <c r="D396" s="304" t="s">
        <v>501</v>
      </c>
      <c r="E396" s="360">
        <v>15</v>
      </c>
      <c r="F396" s="360"/>
      <c r="G396" s="360">
        <v>7</v>
      </c>
      <c r="H396" s="363"/>
      <c r="I396" s="360">
        <v>26</v>
      </c>
      <c r="J396" s="326">
        <f t="shared" si="143"/>
        <v>33</v>
      </c>
      <c r="K396" s="306">
        <f t="shared" si="144"/>
        <v>2.2000000000000002</v>
      </c>
      <c r="L396" s="307">
        <f t="shared" si="145"/>
        <v>1</v>
      </c>
      <c r="M396" s="359"/>
      <c r="N396" s="359"/>
      <c r="O396" s="359"/>
      <c r="P396" s="359"/>
      <c r="Q396" s="359"/>
      <c r="R396" s="359"/>
      <c r="S396" s="359"/>
      <c r="T396" s="359"/>
      <c r="U396" s="359"/>
      <c r="V396" s="359"/>
      <c r="W396" s="359"/>
      <c r="X396" s="359"/>
      <c r="Y396" s="359"/>
      <c r="Z396" s="359"/>
      <c r="AA396" s="359"/>
      <c r="AB396" s="359"/>
      <c r="AC396" s="359"/>
      <c r="AD396" s="359"/>
      <c r="AE396" s="359"/>
      <c r="AF396" s="359"/>
    </row>
    <row r="397" spans="1:32" ht="24.75" customHeight="1">
      <c r="A397" s="349" t="s">
        <v>1438</v>
      </c>
      <c r="B397" s="360">
        <v>10</v>
      </c>
      <c r="C397" s="357" t="s">
        <v>1427</v>
      </c>
      <c r="D397" s="304" t="s">
        <v>501</v>
      </c>
      <c r="E397" s="360"/>
      <c r="F397" s="360"/>
      <c r="G397" s="360"/>
      <c r="H397" s="363"/>
      <c r="I397" s="360"/>
      <c r="J397" s="326"/>
      <c r="K397" s="306"/>
      <c r="L397" s="307"/>
      <c r="M397" s="359"/>
      <c r="N397" s="359"/>
      <c r="O397" s="359"/>
      <c r="P397" s="359"/>
      <c r="Q397" s="359"/>
      <c r="R397" s="359"/>
      <c r="S397" s="359"/>
      <c r="T397" s="359"/>
      <c r="U397" s="359"/>
      <c r="V397" s="359"/>
      <c r="W397" s="359"/>
      <c r="X397" s="359"/>
      <c r="Y397" s="359"/>
      <c r="Z397" s="359"/>
      <c r="AA397" s="359"/>
      <c r="AB397" s="359"/>
      <c r="AC397" s="359"/>
      <c r="AD397" s="359"/>
      <c r="AE397" s="359"/>
      <c r="AF397" s="359"/>
    </row>
    <row r="398" spans="1:32" ht="24.75" customHeight="1">
      <c r="A398" s="349" t="s">
        <v>1439</v>
      </c>
      <c r="B398" s="360">
        <v>11</v>
      </c>
      <c r="C398" s="357" t="s">
        <v>1427</v>
      </c>
      <c r="D398" s="304" t="s">
        <v>500</v>
      </c>
      <c r="E398" s="360">
        <v>20</v>
      </c>
      <c r="F398" s="360"/>
      <c r="G398" s="360">
        <v>25</v>
      </c>
      <c r="H398" s="363"/>
      <c r="I398" s="360">
        <v>0</v>
      </c>
      <c r="J398" s="326">
        <f t="shared" ref="J398:J405" si="146">SUM(F398:I398)</f>
        <v>25</v>
      </c>
      <c r="K398" s="306">
        <f t="shared" ref="K398:K405" si="147">(J398/E398)</f>
        <v>1.25</v>
      </c>
      <c r="L398" s="307">
        <f t="shared" ref="L398:L405" si="148">IF(((J398/E398)*100)&gt;=100,100%,(IF(J398=0,"",(J398/E398))))</f>
        <v>1</v>
      </c>
      <c r="M398" s="359"/>
      <c r="N398" s="359"/>
      <c r="O398" s="359"/>
      <c r="P398" s="359"/>
      <c r="Q398" s="359"/>
      <c r="R398" s="359"/>
      <c r="S398" s="359"/>
      <c r="T398" s="359"/>
      <c r="U398" s="359"/>
      <c r="V398" s="359"/>
      <c r="W398" s="359"/>
      <c r="X398" s="359"/>
      <c r="Y398" s="359"/>
      <c r="Z398" s="359"/>
      <c r="AA398" s="359"/>
      <c r="AB398" s="359"/>
      <c r="AC398" s="359"/>
      <c r="AD398" s="359"/>
      <c r="AE398" s="359"/>
      <c r="AF398" s="359"/>
    </row>
    <row r="399" spans="1:32" ht="24.75" customHeight="1">
      <c r="A399" s="349" t="s">
        <v>1440</v>
      </c>
      <c r="B399" s="360">
        <v>12</v>
      </c>
      <c r="C399" s="357" t="s">
        <v>1427</v>
      </c>
      <c r="D399" s="304" t="s">
        <v>1297</v>
      </c>
      <c r="E399" s="360">
        <v>2</v>
      </c>
      <c r="F399" s="360"/>
      <c r="G399" s="360">
        <v>17</v>
      </c>
      <c r="H399" s="363"/>
      <c r="I399" s="360">
        <v>7</v>
      </c>
      <c r="J399" s="326">
        <f t="shared" si="146"/>
        <v>24</v>
      </c>
      <c r="K399" s="306">
        <f t="shared" si="147"/>
        <v>12</v>
      </c>
      <c r="L399" s="307">
        <f t="shared" si="148"/>
        <v>1</v>
      </c>
      <c r="M399" s="359"/>
      <c r="N399" s="359"/>
      <c r="O399" s="359"/>
      <c r="P399" s="359"/>
      <c r="Q399" s="359"/>
      <c r="R399" s="359"/>
      <c r="S399" s="359"/>
      <c r="T399" s="359"/>
      <c r="U399" s="359"/>
      <c r="V399" s="359"/>
      <c r="W399" s="359"/>
      <c r="X399" s="359"/>
      <c r="Y399" s="359"/>
      <c r="Z399" s="359"/>
      <c r="AA399" s="359"/>
      <c r="AB399" s="359"/>
      <c r="AC399" s="359"/>
      <c r="AD399" s="359"/>
      <c r="AE399" s="359"/>
      <c r="AF399" s="359"/>
    </row>
    <row r="400" spans="1:32" ht="24.75" customHeight="1">
      <c r="A400" s="349" t="s">
        <v>1441</v>
      </c>
      <c r="B400" s="360">
        <v>13</v>
      </c>
      <c r="C400" s="357" t="s">
        <v>1427</v>
      </c>
      <c r="D400" s="304" t="s">
        <v>501</v>
      </c>
      <c r="E400" s="360">
        <v>1</v>
      </c>
      <c r="F400" s="360"/>
      <c r="G400" s="360">
        <v>1</v>
      </c>
      <c r="H400" s="363"/>
      <c r="I400" s="360">
        <v>0</v>
      </c>
      <c r="J400" s="326">
        <f t="shared" si="146"/>
        <v>1</v>
      </c>
      <c r="K400" s="306">
        <f t="shared" si="147"/>
        <v>1</v>
      </c>
      <c r="L400" s="307">
        <f t="shared" si="148"/>
        <v>1</v>
      </c>
      <c r="M400" s="359"/>
      <c r="N400" s="359"/>
      <c r="O400" s="359"/>
      <c r="P400" s="359"/>
      <c r="Q400" s="359"/>
      <c r="R400" s="359"/>
      <c r="S400" s="359"/>
      <c r="T400" s="359"/>
      <c r="U400" s="359"/>
      <c r="V400" s="359"/>
      <c r="W400" s="359"/>
      <c r="X400" s="359"/>
      <c r="Y400" s="359"/>
      <c r="Z400" s="359"/>
      <c r="AA400" s="359"/>
      <c r="AB400" s="359"/>
      <c r="AC400" s="359"/>
      <c r="AD400" s="359"/>
      <c r="AE400" s="359"/>
      <c r="AF400" s="359"/>
    </row>
    <row r="401" spans="1:32" ht="24.75" customHeight="1">
      <c r="A401" s="349" t="s">
        <v>1442</v>
      </c>
      <c r="B401" s="360">
        <v>14</v>
      </c>
      <c r="C401" s="357" t="s">
        <v>1427</v>
      </c>
      <c r="D401" s="304" t="s">
        <v>501</v>
      </c>
      <c r="E401" s="360">
        <v>224</v>
      </c>
      <c r="F401" s="360"/>
      <c r="G401" s="360"/>
      <c r="H401" s="363"/>
      <c r="I401" s="360">
        <v>224</v>
      </c>
      <c r="J401" s="326">
        <f t="shared" si="146"/>
        <v>224</v>
      </c>
      <c r="K401" s="306">
        <f t="shared" si="147"/>
        <v>1</v>
      </c>
      <c r="L401" s="307">
        <f t="shared" si="148"/>
        <v>1</v>
      </c>
      <c r="M401" s="359"/>
      <c r="N401" s="359"/>
      <c r="O401" s="359"/>
      <c r="P401" s="359"/>
      <c r="Q401" s="359"/>
      <c r="R401" s="359"/>
      <c r="S401" s="359"/>
      <c r="T401" s="359"/>
      <c r="U401" s="359"/>
      <c r="V401" s="359"/>
      <c r="W401" s="359"/>
      <c r="X401" s="359"/>
      <c r="Y401" s="359"/>
      <c r="Z401" s="359"/>
      <c r="AA401" s="359"/>
      <c r="AB401" s="359"/>
      <c r="AC401" s="359"/>
      <c r="AD401" s="359"/>
      <c r="AE401" s="359"/>
      <c r="AF401" s="359"/>
    </row>
    <row r="402" spans="1:32" ht="24.75" customHeight="1">
      <c r="A402" s="349" t="s">
        <v>1443</v>
      </c>
      <c r="B402" s="360">
        <v>15</v>
      </c>
      <c r="C402" s="357" t="s">
        <v>1427</v>
      </c>
      <c r="D402" s="304" t="s">
        <v>500</v>
      </c>
      <c r="E402" s="360">
        <v>1</v>
      </c>
      <c r="F402" s="360"/>
      <c r="G402" s="360"/>
      <c r="H402" s="363"/>
      <c r="I402" s="360">
        <v>1</v>
      </c>
      <c r="J402" s="326">
        <f t="shared" si="146"/>
        <v>1</v>
      </c>
      <c r="K402" s="306">
        <f t="shared" si="147"/>
        <v>1</v>
      </c>
      <c r="L402" s="307">
        <f t="shared" si="148"/>
        <v>1</v>
      </c>
      <c r="M402" s="359"/>
      <c r="N402" s="359"/>
      <c r="O402" s="359"/>
      <c r="P402" s="359"/>
      <c r="Q402" s="359"/>
      <c r="R402" s="359"/>
      <c r="S402" s="359"/>
      <c r="T402" s="359"/>
      <c r="U402" s="359"/>
      <c r="V402" s="359"/>
      <c r="W402" s="359"/>
      <c r="X402" s="359"/>
      <c r="Y402" s="359"/>
      <c r="Z402" s="359"/>
      <c r="AA402" s="359"/>
      <c r="AB402" s="359"/>
      <c r="AC402" s="359"/>
      <c r="AD402" s="359"/>
      <c r="AE402" s="359"/>
      <c r="AF402" s="359"/>
    </row>
    <row r="403" spans="1:32" ht="24.75" customHeight="1">
      <c r="A403" s="349" t="s">
        <v>1444</v>
      </c>
      <c r="B403" s="360">
        <v>16</v>
      </c>
      <c r="C403" s="357" t="s">
        <v>1427</v>
      </c>
      <c r="D403" s="304" t="s">
        <v>501</v>
      </c>
      <c r="E403" s="360">
        <v>128</v>
      </c>
      <c r="F403" s="360"/>
      <c r="G403" s="360"/>
      <c r="H403" s="363"/>
      <c r="I403" s="360">
        <v>128</v>
      </c>
      <c r="J403" s="326">
        <f t="shared" si="146"/>
        <v>128</v>
      </c>
      <c r="K403" s="306">
        <f t="shared" si="147"/>
        <v>1</v>
      </c>
      <c r="L403" s="307">
        <f t="shared" si="148"/>
        <v>1</v>
      </c>
      <c r="M403" s="359"/>
      <c r="N403" s="359"/>
      <c r="O403" s="359"/>
      <c r="P403" s="359"/>
      <c r="Q403" s="359"/>
      <c r="R403" s="359"/>
      <c r="S403" s="359"/>
      <c r="T403" s="359"/>
      <c r="U403" s="359"/>
      <c r="V403" s="359"/>
      <c r="W403" s="359"/>
      <c r="X403" s="359"/>
      <c r="Y403" s="359"/>
      <c r="Z403" s="359"/>
      <c r="AA403" s="359"/>
      <c r="AB403" s="359"/>
      <c r="AC403" s="359"/>
      <c r="AD403" s="359"/>
      <c r="AE403" s="359"/>
      <c r="AF403" s="359"/>
    </row>
    <row r="404" spans="1:32" ht="24.75" customHeight="1">
      <c r="A404" s="349" t="s">
        <v>1445</v>
      </c>
      <c r="B404" s="360">
        <v>17</v>
      </c>
      <c r="C404" s="357" t="s">
        <v>1427</v>
      </c>
      <c r="D404" s="304" t="s">
        <v>501</v>
      </c>
      <c r="E404" s="360">
        <v>10</v>
      </c>
      <c r="F404" s="360"/>
      <c r="G404" s="360">
        <v>95</v>
      </c>
      <c r="H404" s="363"/>
      <c r="I404" s="360">
        <v>97</v>
      </c>
      <c r="J404" s="326">
        <f t="shared" si="146"/>
        <v>192</v>
      </c>
      <c r="K404" s="306">
        <f t="shared" si="147"/>
        <v>19.2</v>
      </c>
      <c r="L404" s="307">
        <f t="shared" si="148"/>
        <v>1</v>
      </c>
      <c r="M404" s="359"/>
      <c r="N404" s="359"/>
      <c r="O404" s="359"/>
      <c r="P404" s="359"/>
      <c r="Q404" s="359"/>
      <c r="R404" s="359"/>
      <c r="S404" s="359"/>
      <c r="T404" s="359"/>
      <c r="U404" s="359"/>
      <c r="V404" s="359"/>
      <c r="W404" s="359"/>
      <c r="X404" s="359"/>
      <c r="Y404" s="359"/>
      <c r="Z404" s="359"/>
      <c r="AA404" s="359"/>
      <c r="AB404" s="359"/>
      <c r="AC404" s="359"/>
      <c r="AD404" s="359"/>
      <c r="AE404" s="359"/>
      <c r="AF404" s="359"/>
    </row>
    <row r="405" spans="1:32" ht="24.75" customHeight="1">
      <c r="A405" s="349" t="s">
        <v>1446</v>
      </c>
      <c r="B405" s="360">
        <v>18</v>
      </c>
      <c r="C405" s="357" t="s">
        <v>1427</v>
      </c>
      <c r="D405" s="304" t="s">
        <v>501</v>
      </c>
      <c r="E405" s="360">
        <v>3</v>
      </c>
      <c r="F405" s="360"/>
      <c r="G405" s="360">
        <v>1</v>
      </c>
      <c r="H405" s="363"/>
      <c r="I405" s="360">
        <v>2</v>
      </c>
      <c r="J405" s="326">
        <f t="shared" si="146"/>
        <v>3</v>
      </c>
      <c r="K405" s="306">
        <f t="shared" si="147"/>
        <v>1</v>
      </c>
      <c r="L405" s="307">
        <f t="shared" si="148"/>
        <v>1</v>
      </c>
      <c r="M405" s="359"/>
      <c r="N405" s="359"/>
      <c r="O405" s="359"/>
      <c r="P405" s="359"/>
      <c r="Q405" s="359"/>
      <c r="R405" s="359"/>
      <c r="S405" s="359"/>
      <c r="T405" s="359"/>
      <c r="U405" s="359"/>
      <c r="V405" s="359"/>
      <c r="W405" s="359"/>
      <c r="X405" s="359"/>
      <c r="Y405" s="359"/>
      <c r="Z405" s="359"/>
      <c r="AA405" s="359"/>
      <c r="AB405" s="359"/>
      <c r="AC405" s="359"/>
      <c r="AD405" s="359"/>
      <c r="AE405" s="359"/>
      <c r="AF405" s="359"/>
    </row>
    <row r="406" spans="1:32" ht="24.75" customHeight="1">
      <c r="A406" s="356" t="s">
        <v>1447</v>
      </c>
      <c r="B406" s="292">
        <f>COUNT(B407:B424)</f>
        <v>18</v>
      </c>
      <c r="C406" s="293"/>
      <c r="D406" s="294"/>
      <c r="E406" s="292">
        <f>COUNT(E407:E465)</f>
        <v>56</v>
      </c>
      <c r="F406" s="295"/>
      <c r="G406" s="295"/>
      <c r="H406" s="295"/>
      <c r="I406" s="295"/>
      <c r="J406" s="296"/>
      <c r="K406" s="297"/>
      <c r="L406" s="298">
        <f>AVERAGE(L407:L465)</f>
        <v>0.94609069390378409</v>
      </c>
      <c r="M406" s="299"/>
      <c r="N406" s="275"/>
      <c r="O406" s="275"/>
      <c r="P406" s="275"/>
      <c r="Q406" s="275"/>
      <c r="R406" s="275"/>
      <c r="S406" s="275"/>
      <c r="T406" s="275"/>
      <c r="U406" s="275"/>
      <c r="V406" s="275"/>
      <c r="W406" s="275"/>
      <c r="X406" s="275"/>
      <c r="Y406" s="275"/>
      <c r="Z406" s="275"/>
      <c r="AA406" s="275"/>
      <c r="AB406" s="275"/>
      <c r="AC406" s="275"/>
      <c r="AD406" s="275"/>
      <c r="AE406" s="275"/>
      <c r="AF406" s="275"/>
    </row>
    <row r="407" spans="1:32" ht="24.75" customHeight="1">
      <c r="A407" s="349" t="s">
        <v>1448</v>
      </c>
      <c r="B407" s="360">
        <v>1</v>
      </c>
      <c r="C407" s="357" t="s">
        <v>1449</v>
      </c>
      <c r="D407" s="275" t="s">
        <v>500</v>
      </c>
      <c r="E407" s="360">
        <v>470</v>
      </c>
      <c r="F407" s="360"/>
      <c r="G407" s="360"/>
      <c r="H407" s="363"/>
      <c r="I407" s="360">
        <v>1050</v>
      </c>
      <c r="J407" s="326">
        <f t="shared" ref="J407:J412" si="149">SUM(F407:I407)</f>
        <v>1050</v>
      </c>
      <c r="K407" s="306">
        <f t="shared" ref="K407:K412" si="150">(J407/E407)</f>
        <v>2.2340425531914891</v>
      </c>
      <c r="L407" s="307">
        <f t="shared" ref="L407:L412" si="151">IF(((J407/E407)*100)&gt;=100,100%,(IF(J407=0,"",(J407/E407))))</f>
        <v>1</v>
      </c>
      <c r="M407" s="359"/>
      <c r="N407" s="359"/>
      <c r="O407" s="359"/>
      <c r="P407" s="359"/>
      <c r="Q407" s="359"/>
      <c r="R407" s="359"/>
      <c r="S407" s="359"/>
      <c r="T407" s="359"/>
      <c r="U407" s="359"/>
      <c r="V407" s="359"/>
      <c r="W407" s="359"/>
      <c r="X407" s="359"/>
      <c r="Y407" s="359"/>
      <c r="Z407" s="359"/>
      <c r="AA407" s="359"/>
      <c r="AB407" s="359"/>
      <c r="AC407" s="359"/>
      <c r="AD407" s="359"/>
      <c r="AE407" s="359"/>
      <c r="AF407" s="359"/>
    </row>
    <row r="408" spans="1:32" ht="24.75" customHeight="1">
      <c r="A408" s="349" t="s">
        <v>1450</v>
      </c>
      <c r="B408" s="360">
        <v>2</v>
      </c>
      <c r="C408" s="357" t="s">
        <v>1449</v>
      </c>
      <c r="D408" s="275" t="s">
        <v>502</v>
      </c>
      <c r="E408" s="360">
        <v>40</v>
      </c>
      <c r="F408" s="360"/>
      <c r="G408" s="360"/>
      <c r="H408" s="363"/>
      <c r="I408" s="360">
        <v>41</v>
      </c>
      <c r="J408" s="326">
        <f t="shared" si="149"/>
        <v>41</v>
      </c>
      <c r="K408" s="306">
        <f t="shared" si="150"/>
        <v>1.0249999999999999</v>
      </c>
      <c r="L408" s="307">
        <f t="shared" si="151"/>
        <v>1</v>
      </c>
      <c r="M408" s="359"/>
      <c r="N408" s="359"/>
      <c r="O408" s="359"/>
      <c r="P408" s="359"/>
      <c r="Q408" s="359"/>
      <c r="R408" s="359"/>
      <c r="S408" s="359"/>
      <c r="T408" s="359"/>
      <c r="U408" s="359"/>
      <c r="V408" s="359"/>
      <c r="W408" s="359"/>
      <c r="X408" s="359"/>
      <c r="Y408" s="359"/>
      <c r="Z408" s="359"/>
      <c r="AA408" s="359"/>
      <c r="AB408" s="359"/>
      <c r="AC408" s="359"/>
      <c r="AD408" s="359"/>
      <c r="AE408" s="359"/>
      <c r="AF408" s="359"/>
    </row>
    <row r="409" spans="1:32" ht="24.75" customHeight="1">
      <c r="A409" s="349" t="s">
        <v>1451</v>
      </c>
      <c r="B409" s="360">
        <v>3</v>
      </c>
      <c r="C409" s="357" t="s">
        <v>1449</v>
      </c>
      <c r="D409" s="275" t="s">
        <v>500</v>
      </c>
      <c r="E409" s="360">
        <v>7383</v>
      </c>
      <c r="F409" s="360"/>
      <c r="G409" s="360"/>
      <c r="H409" s="363"/>
      <c r="I409" s="360">
        <v>12626</v>
      </c>
      <c r="J409" s="326">
        <f t="shared" si="149"/>
        <v>12626</v>
      </c>
      <c r="K409" s="306">
        <f t="shared" si="150"/>
        <v>1.7101449275362319</v>
      </c>
      <c r="L409" s="307">
        <f t="shared" si="151"/>
        <v>1</v>
      </c>
      <c r="M409" s="359"/>
      <c r="N409" s="359"/>
      <c r="O409" s="359"/>
      <c r="P409" s="359"/>
      <c r="Q409" s="359"/>
      <c r="R409" s="359"/>
      <c r="S409" s="359"/>
      <c r="T409" s="359"/>
      <c r="U409" s="359"/>
      <c r="V409" s="359"/>
      <c r="W409" s="359"/>
      <c r="X409" s="359"/>
      <c r="Y409" s="359"/>
      <c r="Z409" s="359"/>
      <c r="AA409" s="359"/>
      <c r="AB409" s="359"/>
      <c r="AC409" s="359"/>
      <c r="AD409" s="359"/>
      <c r="AE409" s="359"/>
      <c r="AF409" s="359"/>
    </row>
    <row r="410" spans="1:32" ht="24.75" customHeight="1">
      <c r="A410" s="349" t="s">
        <v>1452</v>
      </c>
      <c r="B410" s="360">
        <v>4</v>
      </c>
      <c r="C410" s="357" t="s">
        <v>1449</v>
      </c>
      <c r="D410" s="275" t="s">
        <v>502</v>
      </c>
      <c r="E410" s="360">
        <v>4000</v>
      </c>
      <c r="F410" s="360"/>
      <c r="G410" s="360"/>
      <c r="H410" s="363"/>
      <c r="I410" s="360">
        <v>4656</v>
      </c>
      <c r="J410" s="326">
        <f t="shared" si="149"/>
        <v>4656</v>
      </c>
      <c r="K410" s="306">
        <f t="shared" si="150"/>
        <v>1.1639999999999999</v>
      </c>
      <c r="L410" s="307">
        <f t="shared" si="151"/>
        <v>1</v>
      </c>
      <c r="M410" s="359"/>
      <c r="N410" s="359"/>
      <c r="O410" s="359"/>
      <c r="P410" s="359"/>
      <c r="Q410" s="359"/>
      <c r="R410" s="359"/>
      <c r="S410" s="359"/>
      <c r="T410" s="359"/>
      <c r="U410" s="359"/>
      <c r="V410" s="359"/>
      <c r="W410" s="359"/>
      <c r="X410" s="359"/>
      <c r="Y410" s="359"/>
      <c r="Z410" s="359"/>
      <c r="AA410" s="359"/>
      <c r="AB410" s="359"/>
      <c r="AC410" s="359"/>
      <c r="AD410" s="359"/>
      <c r="AE410" s="359"/>
      <c r="AF410" s="359"/>
    </row>
    <row r="411" spans="1:32" ht="24.75" customHeight="1">
      <c r="A411" s="349" t="s">
        <v>1453</v>
      </c>
      <c r="B411" s="360">
        <v>5</v>
      </c>
      <c r="C411" s="357" t="s">
        <v>1449</v>
      </c>
      <c r="D411" s="275" t="s">
        <v>500</v>
      </c>
      <c r="E411" s="360">
        <v>8</v>
      </c>
      <c r="F411" s="360"/>
      <c r="G411" s="360"/>
      <c r="H411" s="363"/>
      <c r="I411" s="360">
        <v>8</v>
      </c>
      <c r="J411" s="326">
        <f t="shared" si="149"/>
        <v>8</v>
      </c>
      <c r="K411" s="306">
        <f t="shared" si="150"/>
        <v>1</v>
      </c>
      <c r="L411" s="307">
        <f t="shared" si="151"/>
        <v>1</v>
      </c>
      <c r="M411" s="359"/>
      <c r="N411" s="359"/>
      <c r="O411" s="359"/>
      <c r="P411" s="359"/>
      <c r="Q411" s="359"/>
      <c r="R411" s="359"/>
      <c r="S411" s="359"/>
      <c r="T411" s="359"/>
      <c r="U411" s="359"/>
      <c r="V411" s="359"/>
      <c r="W411" s="359"/>
      <c r="X411" s="359"/>
      <c r="Y411" s="359"/>
      <c r="Z411" s="359"/>
      <c r="AA411" s="359"/>
      <c r="AB411" s="359"/>
      <c r="AC411" s="359"/>
      <c r="AD411" s="359"/>
      <c r="AE411" s="359"/>
      <c r="AF411" s="359"/>
    </row>
    <row r="412" spans="1:32" ht="24.75" customHeight="1">
      <c r="A412" s="349" t="s">
        <v>1454</v>
      </c>
      <c r="B412" s="360">
        <v>6</v>
      </c>
      <c r="C412" s="357" t="s">
        <v>1449</v>
      </c>
      <c r="D412" s="275" t="s">
        <v>502</v>
      </c>
      <c r="E412" s="360">
        <v>2</v>
      </c>
      <c r="F412" s="360"/>
      <c r="G412" s="360"/>
      <c r="H412" s="363"/>
      <c r="I412" s="360">
        <v>2</v>
      </c>
      <c r="J412" s="326">
        <f t="shared" si="149"/>
        <v>2</v>
      </c>
      <c r="K412" s="306">
        <f t="shared" si="150"/>
        <v>1</v>
      </c>
      <c r="L412" s="307">
        <f t="shared" si="151"/>
        <v>1</v>
      </c>
      <c r="M412" s="359"/>
      <c r="N412" s="359"/>
      <c r="O412" s="359"/>
      <c r="P412" s="359"/>
      <c r="Q412" s="359"/>
      <c r="R412" s="359"/>
      <c r="S412" s="359"/>
      <c r="T412" s="359"/>
      <c r="U412" s="359"/>
      <c r="V412" s="359"/>
      <c r="W412" s="359"/>
      <c r="X412" s="359"/>
      <c r="Y412" s="359"/>
      <c r="Z412" s="359"/>
      <c r="AA412" s="359"/>
      <c r="AB412" s="359"/>
      <c r="AC412" s="359"/>
      <c r="AD412" s="359"/>
      <c r="AE412" s="359"/>
      <c r="AF412" s="359"/>
    </row>
    <row r="413" spans="1:32" ht="24.75" customHeight="1">
      <c r="A413" s="349" t="s">
        <v>1455</v>
      </c>
      <c r="B413" s="360">
        <v>7</v>
      </c>
      <c r="C413" s="357" t="s">
        <v>1449</v>
      </c>
      <c r="D413" s="275" t="s">
        <v>500</v>
      </c>
      <c r="E413" s="360"/>
      <c r="F413" s="360"/>
      <c r="G413" s="360"/>
      <c r="H413" s="363"/>
      <c r="I413" s="360"/>
      <c r="J413" s="326"/>
      <c r="K413" s="306"/>
      <c r="L413" s="307"/>
      <c r="M413" s="359"/>
      <c r="N413" s="359"/>
      <c r="O413" s="359"/>
      <c r="P413" s="359"/>
      <c r="Q413" s="359"/>
      <c r="R413" s="359"/>
      <c r="S413" s="359"/>
      <c r="T413" s="359"/>
      <c r="U413" s="359"/>
      <c r="V413" s="359"/>
      <c r="W413" s="359"/>
      <c r="X413" s="359"/>
      <c r="Y413" s="359"/>
      <c r="Z413" s="359"/>
      <c r="AA413" s="359"/>
      <c r="AB413" s="359"/>
      <c r="AC413" s="359"/>
      <c r="AD413" s="359"/>
      <c r="AE413" s="359"/>
      <c r="AF413" s="359"/>
    </row>
    <row r="414" spans="1:32" ht="24.75" customHeight="1">
      <c r="A414" s="349" t="s">
        <v>1456</v>
      </c>
      <c r="B414" s="360">
        <v>8</v>
      </c>
      <c r="C414" s="357" t="s">
        <v>1449</v>
      </c>
      <c r="D414" s="275" t="s">
        <v>500</v>
      </c>
      <c r="E414" s="360">
        <v>3</v>
      </c>
      <c r="F414" s="360"/>
      <c r="G414" s="360"/>
      <c r="H414" s="363"/>
      <c r="I414" s="360">
        <v>3</v>
      </c>
      <c r="J414" s="326">
        <f t="shared" ref="J414:J416" si="152">SUM(F414:I414)</f>
        <v>3</v>
      </c>
      <c r="K414" s="306">
        <f t="shared" ref="K414:K416" si="153">(J414/E414)</f>
        <v>1</v>
      </c>
      <c r="L414" s="307">
        <f t="shared" ref="L414:L416" si="154">IF(((J414/E414)*100)&gt;=100,100%,(IF(J414=0,"",(J414/E414))))</f>
        <v>1</v>
      </c>
      <c r="M414" s="359"/>
      <c r="N414" s="359"/>
      <c r="O414" s="359"/>
      <c r="P414" s="359"/>
      <c r="Q414" s="359"/>
      <c r="R414" s="359"/>
      <c r="S414" s="359"/>
      <c r="T414" s="359"/>
      <c r="U414" s="359"/>
      <c r="V414" s="359"/>
      <c r="W414" s="359"/>
      <c r="X414" s="359"/>
      <c r="Y414" s="359"/>
      <c r="Z414" s="359"/>
      <c r="AA414" s="359"/>
      <c r="AB414" s="359"/>
      <c r="AC414" s="359"/>
      <c r="AD414" s="359"/>
      <c r="AE414" s="359"/>
      <c r="AF414" s="359"/>
    </row>
    <row r="415" spans="1:32" ht="24.75" customHeight="1">
      <c r="A415" s="349" t="s">
        <v>1457</v>
      </c>
      <c r="B415" s="360">
        <v>9</v>
      </c>
      <c r="C415" s="357" t="s">
        <v>1449</v>
      </c>
      <c r="D415" s="275" t="s">
        <v>500</v>
      </c>
      <c r="E415" s="360">
        <v>2</v>
      </c>
      <c r="F415" s="360"/>
      <c r="G415" s="360"/>
      <c r="H415" s="363"/>
      <c r="I415" s="360">
        <v>2</v>
      </c>
      <c r="J415" s="326">
        <f t="shared" si="152"/>
        <v>2</v>
      </c>
      <c r="K415" s="306">
        <f t="shared" si="153"/>
        <v>1</v>
      </c>
      <c r="L415" s="307">
        <f t="shared" si="154"/>
        <v>1</v>
      </c>
      <c r="M415" s="359"/>
      <c r="N415" s="359"/>
      <c r="O415" s="359"/>
      <c r="P415" s="359"/>
      <c r="Q415" s="359"/>
      <c r="R415" s="359"/>
      <c r="S415" s="359"/>
      <c r="T415" s="359"/>
      <c r="U415" s="359"/>
      <c r="V415" s="359"/>
      <c r="W415" s="359"/>
      <c r="X415" s="359"/>
      <c r="Y415" s="359"/>
      <c r="Z415" s="359"/>
      <c r="AA415" s="359"/>
      <c r="AB415" s="359"/>
      <c r="AC415" s="359"/>
      <c r="AD415" s="359"/>
      <c r="AE415" s="359"/>
      <c r="AF415" s="359"/>
    </row>
    <row r="416" spans="1:32" ht="24.75" customHeight="1">
      <c r="A416" s="349" t="s">
        <v>1458</v>
      </c>
      <c r="B416" s="360">
        <v>10</v>
      </c>
      <c r="C416" s="357" t="s">
        <v>1449</v>
      </c>
      <c r="D416" s="275" t="s">
        <v>500</v>
      </c>
      <c r="E416" s="362">
        <v>0.1052</v>
      </c>
      <c r="F416" s="360"/>
      <c r="G416" s="360"/>
      <c r="H416" s="363"/>
      <c r="I416" s="362">
        <v>0.1052</v>
      </c>
      <c r="J416" s="326">
        <f t="shared" si="152"/>
        <v>0.1052</v>
      </c>
      <c r="K416" s="306">
        <f t="shared" si="153"/>
        <v>1</v>
      </c>
      <c r="L416" s="307">
        <f t="shared" si="154"/>
        <v>1</v>
      </c>
      <c r="M416" s="359"/>
      <c r="N416" s="359"/>
      <c r="O416" s="359"/>
      <c r="P416" s="359"/>
      <c r="Q416" s="359"/>
      <c r="R416" s="359"/>
      <c r="S416" s="359"/>
      <c r="T416" s="359"/>
      <c r="U416" s="359"/>
      <c r="V416" s="359"/>
      <c r="W416" s="359"/>
      <c r="X416" s="359"/>
      <c r="Y416" s="359"/>
      <c r="Z416" s="359"/>
      <c r="AA416" s="359"/>
      <c r="AB416" s="359"/>
      <c r="AC416" s="359"/>
      <c r="AD416" s="359"/>
      <c r="AE416" s="359"/>
      <c r="AF416" s="359"/>
    </row>
    <row r="417" spans="1:32" ht="24.75" customHeight="1">
      <c r="A417" s="349" t="s">
        <v>1459</v>
      </c>
      <c r="B417" s="360">
        <v>11</v>
      </c>
      <c r="C417" s="357" t="s">
        <v>1449</v>
      </c>
      <c r="D417" s="275" t="s">
        <v>500</v>
      </c>
      <c r="E417" s="360"/>
      <c r="F417" s="360"/>
      <c r="G417" s="360"/>
      <c r="H417" s="363"/>
      <c r="I417" s="360"/>
      <c r="J417" s="326"/>
      <c r="K417" s="306"/>
      <c r="L417" s="307"/>
      <c r="M417" s="359"/>
      <c r="N417" s="359"/>
      <c r="O417" s="359"/>
      <c r="P417" s="359"/>
      <c r="Q417" s="359"/>
      <c r="R417" s="359"/>
      <c r="S417" s="359"/>
      <c r="T417" s="359"/>
      <c r="U417" s="359"/>
      <c r="V417" s="359"/>
      <c r="W417" s="359"/>
      <c r="X417" s="359"/>
      <c r="Y417" s="359"/>
      <c r="Z417" s="359"/>
      <c r="AA417" s="359"/>
      <c r="AB417" s="359"/>
      <c r="AC417" s="359"/>
      <c r="AD417" s="359"/>
      <c r="AE417" s="359"/>
      <c r="AF417" s="359"/>
    </row>
    <row r="418" spans="1:32" ht="24.75" customHeight="1">
      <c r="A418" s="349" t="s">
        <v>1460</v>
      </c>
      <c r="B418" s="360">
        <v>12</v>
      </c>
      <c r="C418" s="357" t="s">
        <v>1449</v>
      </c>
      <c r="D418" s="275" t="s">
        <v>500</v>
      </c>
      <c r="E418" s="360">
        <v>1</v>
      </c>
      <c r="F418" s="360"/>
      <c r="G418" s="360"/>
      <c r="H418" s="363"/>
      <c r="I418" s="360">
        <v>1</v>
      </c>
      <c r="J418" s="326">
        <f t="shared" ref="J418:J424" si="155">SUM(F418:I418)</f>
        <v>1</v>
      </c>
      <c r="K418" s="306">
        <f t="shared" ref="K418:K424" si="156">(J418/E418)</f>
        <v>1</v>
      </c>
      <c r="L418" s="307">
        <f t="shared" ref="L418:L424" si="157">IF(((J418/E418)*100)&gt;=100,100%,(IF(J418=0,"",(J418/E418))))</f>
        <v>1</v>
      </c>
      <c r="M418" s="359"/>
      <c r="N418" s="359"/>
      <c r="O418" s="359"/>
      <c r="P418" s="359"/>
      <c r="Q418" s="359"/>
      <c r="R418" s="359"/>
      <c r="S418" s="359"/>
      <c r="T418" s="359"/>
      <c r="U418" s="359"/>
      <c r="V418" s="359"/>
      <c r="W418" s="359"/>
      <c r="X418" s="359"/>
      <c r="Y418" s="359"/>
      <c r="Z418" s="359"/>
      <c r="AA418" s="359"/>
      <c r="AB418" s="359"/>
      <c r="AC418" s="359"/>
      <c r="AD418" s="359"/>
      <c r="AE418" s="359"/>
      <c r="AF418" s="359"/>
    </row>
    <row r="419" spans="1:32" ht="24.75" customHeight="1">
      <c r="A419" s="349" t="s">
        <v>1461</v>
      </c>
      <c r="B419" s="360">
        <v>13</v>
      </c>
      <c r="C419" s="357" t="s">
        <v>1449</v>
      </c>
      <c r="D419" s="275" t="s">
        <v>500</v>
      </c>
      <c r="E419" s="360">
        <v>1</v>
      </c>
      <c r="F419" s="360"/>
      <c r="G419" s="360"/>
      <c r="H419" s="363"/>
      <c r="I419" s="360">
        <v>1</v>
      </c>
      <c r="J419" s="326">
        <f t="shared" si="155"/>
        <v>1</v>
      </c>
      <c r="K419" s="306">
        <f t="shared" si="156"/>
        <v>1</v>
      </c>
      <c r="L419" s="307">
        <f t="shared" si="157"/>
        <v>1</v>
      </c>
      <c r="M419" s="359"/>
      <c r="N419" s="359"/>
      <c r="O419" s="359"/>
      <c r="P419" s="359"/>
      <c r="Q419" s="359"/>
      <c r="R419" s="359"/>
      <c r="S419" s="359"/>
      <c r="T419" s="359"/>
      <c r="U419" s="359"/>
      <c r="V419" s="359"/>
      <c r="W419" s="359"/>
      <c r="X419" s="359"/>
      <c r="Y419" s="359"/>
      <c r="Z419" s="359"/>
      <c r="AA419" s="359"/>
      <c r="AB419" s="359"/>
      <c r="AC419" s="359"/>
      <c r="AD419" s="359"/>
      <c r="AE419" s="359"/>
      <c r="AF419" s="359"/>
    </row>
    <row r="420" spans="1:32" ht="24.75" customHeight="1">
      <c r="A420" s="349" t="s">
        <v>1462</v>
      </c>
      <c r="B420" s="360">
        <v>14</v>
      </c>
      <c r="C420" s="357" t="s">
        <v>1449</v>
      </c>
      <c r="D420" s="275" t="s">
        <v>500</v>
      </c>
      <c r="E420" s="360">
        <v>202</v>
      </c>
      <c r="F420" s="360"/>
      <c r="G420" s="360"/>
      <c r="H420" s="363"/>
      <c r="I420" s="360">
        <v>161</v>
      </c>
      <c r="J420" s="326">
        <f t="shared" si="155"/>
        <v>161</v>
      </c>
      <c r="K420" s="306">
        <f t="shared" si="156"/>
        <v>0.79702970297029707</v>
      </c>
      <c r="L420" s="307">
        <f t="shared" si="157"/>
        <v>0.79702970297029707</v>
      </c>
      <c r="M420" s="359"/>
      <c r="N420" s="359"/>
      <c r="O420" s="359"/>
      <c r="P420" s="359"/>
      <c r="Q420" s="359"/>
      <c r="R420" s="359"/>
      <c r="S420" s="359"/>
      <c r="T420" s="359"/>
      <c r="U420" s="359"/>
      <c r="V420" s="359"/>
      <c r="W420" s="359"/>
      <c r="X420" s="359"/>
      <c r="Y420" s="359"/>
      <c r="Z420" s="359"/>
      <c r="AA420" s="359"/>
      <c r="AB420" s="359"/>
      <c r="AC420" s="359"/>
      <c r="AD420" s="359"/>
      <c r="AE420" s="359"/>
      <c r="AF420" s="359"/>
    </row>
    <row r="421" spans="1:32" ht="24.75" customHeight="1">
      <c r="A421" s="349" t="s">
        <v>1463</v>
      </c>
      <c r="B421" s="360">
        <v>15</v>
      </c>
      <c r="C421" s="357" t="s">
        <v>1449</v>
      </c>
      <c r="D421" s="275" t="s">
        <v>500</v>
      </c>
      <c r="E421" s="361">
        <v>0.5</v>
      </c>
      <c r="F421" s="360"/>
      <c r="G421" s="360"/>
      <c r="H421" s="363"/>
      <c r="I421" s="361">
        <v>0.5</v>
      </c>
      <c r="J421" s="326">
        <f t="shared" si="155"/>
        <v>0.5</v>
      </c>
      <c r="K421" s="306">
        <f t="shared" si="156"/>
        <v>1</v>
      </c>
      <c r="L421" s="307">
        <f t="shared" si="157"/>
        <v>1</v>
      </c>
      <c r="M421" s="359"/>
      <c r="N421" s="359"/>
      <c r="O421" s="359"/>
      <c r="P421" s="359"/>
      <c r="Q421" s="359"/>
      <c r="R421" s="359"/>
      <c r="S421" s="359"/>
      <c r="T421" s="359"/>
      <c r="U421" s="359"/>
      <c r="V421" s="359"/>
      <c r="W421" s="359"/>
      <c r="X421" s="359"/>
      <c r="Y421" s="359"/>
      <c r="Z421" s="359"/>
      <c r="AA421" s="359"/>
      <c r="AB421" s="359"/>
      <c r="AC421" s="359"/>
      <c r="AD421" s="359"/>
      <c r="AE421" s="359"/>
      <c r="AF421" s="359"/>
    </row>
    <row r="422" spans="1:32" ht="24.75" customHeight="1">
      <c r="A422" s="349" t="s">
        <v>1464</v>
      </c>
      <c r="B422" s="360">
        <v>16</v>
      </c>
      <c r="C422" s="357" t="s">
        <v>1449</v>
      </c>
      <c r="D422" s="275" t="s">
        <v>1465</v>
      </c>
      <c r="E422" s="360">
        <v>815</v>
      </c>
      <c r="F422" s="360"/>
      <c r="G422" s="360"/>
      <c r="H422" s="363"/>
      <c r="I422" s="360">
        <v>1883</v>
      </c>
      <c r="J422" s="326">
        <f t="shared" si="155"/>
        <v>1883</v>
      </c>
      <c r="K422" s="306">
        <f t="shared" si="156"/>
        <v>2.3104294478527607</v>
      </c>
      <c r="L422" s="307">
        <f t="shared" si="157"/>
        <v>1</v>
      </c>
      <c r="M422" s="359"/>
      <c r="N422" s="359"/>
      <c r="O422" s="359"/>
      <c r="P422" s="359"/>
      <c r="Q422" s="359"/>
      <c r="R422" s="359"/>
      <c r="S422" s="359"/>
      <c r="T422" s="359"/>
      <c r="U422" s="359"/>
      <c r="V422" s="359"/>
      <c r="W422" s="359"/>
      <c r="X422" s="359"/>
      <c r="Y422" s="359"/>
      <c r="Z422" s="359"/>
      <c r="AA422" s="359"/>
      <c r="AB422" s="359"/>
      <c r="AC422" s="359"/>
      <c r="AD422" s="359"/>
      <c r="AE422" s="359"/>
      <c r="AF422" s="359"/>
    </row>
    <row r="423" spans="1:32" ht="24.75" customHeight="1">
      <c r="A423" s="349" t="s">
        <v>1466</v>
      </c>
      <c r="B423" s="360">
        <v>17</v>
      </c>
      <c r="C423" s="357" t="s">
        <v>1449</v>
      </c>
      <c r="D423" s="275" t="s">
        <v>500</v>
      </c>
      <c r="E423" s="361">
        <v>0.55000000000000004</v>
      </c>
      <c r="F423" s="360"/>
      <c r="G423" s="360"/>
      <c r="H423" s="363"/>
      <c r="I423" s="361">
        <v>0.55000000000000004</v>
      </c>
      <c r="J423" s="326">
        <f t="shared" si="155"/>
        <v>0.55000000000000004</v>
      </c>
      <c r="K423" s="306">
        <f t="shared" si="156"/>
        <v>1</v>
      </c>
      <c r="L423" s="307">
        <f t="shared" si="157"/>
        <v>1</v>
      </c>
      <c r="M423" s="359"/>
      <c r="N423" s="359"/>
      <c r="O423" s="359"/>
      <c r="P423" s="359"/>
      <c r="Q423" s="359"/>
      <c r="R423" s="359"/>
      <c r="S423" s="359"/>
      <c r="T423" s="359"/>
      <c r="U423" s="359"/>
      <c r="V423" s="359"/>
      <c r="W423" s="359"/>
      <c r="X423" s="359"/>
      <c r="Y423" s="359"/>
      <c r="Z423" s="359"/>
      <c r="AA423" s="359"/>
      <c r="AB423" s="359"/>
      <c r="AC423" s="359"/>
      <c r="AD423" s="359"/>
      <c r="AE423" s="359"/>
      <c r="AF423" s="359"/>
    </row>
    <row r="424" spans="1:32" ht="24.75" customHeight="1">
      <c r="A424" s="349" t="s">
        <v>1467</v>
      </c>
      <c r="B424" s="360">
        <v>18</v>
      </c>
      <c r="C424" s="357" t="s">
        <v>1449</v>
      </c>
      <c r="D424" s="275" t="s">
        <v>500</v>
      </c>
      <c r="E424" s="360">
        <v>0.2</v>
      </c>
      <c r="F424" s="360"/>
      <c r="G424" s="360"/>
      <c r="H424" s="363"/>
      <c r="I424" s="360">
        <v>0.6</v>
      </c>
      <c r="J424" s="326">
        <f t="shared" si="155"/>
        <v>0.6</v>
      </c>
      <c r="K424" s="306">
        <f t="shared" si="156"/>
        <v>2.9999999999999996</v>
      </c>
      <c r="L424" s="307">
        <f t="shared" si="157"/>
        <v>1</v>
      </c>
      <c r="M424" s="359"/>
      <c r="N424" s="359"/>
      <c r="O424" s="359"/>
      <c r="P424" s="359"/>
      <c r="Q424" s="359"/>
      <c r="R424" s="359"/>
      <c r="S424" s="359"/>
      <c r="T424" s="359"/>
      <c r="U424" s="359"/>
      <c r="V424" s="359"/>
      <c r="W424" s="359"/>
      <c r="X424" s="359"/>
      <c r="Y424" s="359"/>
      <c r="Z424" s="359"/>
      <c r="AA424" s="359"/>
      <c r="AB424" s="359"/>
      <c r="AC424" s="359"/>
      <c r="AD424" s="359"/>
      <c r="AE424" s="359"/>
      <c r="AF424" s="359"/>
    </row>
    <row r="425" spans="1:32" ht="24.75" customHeight="1">
      <c r="A425" s="349" t="s">
        <v>1468</v>
      </c>
      <c r="B425" s="360">
        <v>19</v>
      </c>
      <c r="C425" s="357" t="s">
        <v>1449</v>
      </c>
      <c r="D425" s="275" t="s">
        <v>500</v>
      </c>
      <c r="E425" s="360"/>
      <c r="F425" s="360"/>
      <c r="G425" s="360"/>
      <c r="H425" s="363"/>
      <c r="I425" s="360"/>
      <c r="J425" s="326"/>
      <c r="K425" s="306"/>
      <c r="L425" s="307"/>
      <c r="M425" s="359"/>
      <c r="N425" s="359"/>
      <c r="O425" s="359"/>
      <c r="P425" s="359"/>
      <c r="Q425" s="359"/>
      <c r="R425" s="359"/>
      <c r="S425" s="359"/>
      <c r="T425" s="359"/>
      <c r="U425" s="359"/>
      <c r="V425" s="359"/>
      <c r="W425" s="359"/>
      <c r="X425" s="359"/>
      <c r="Y425" s="359"/>
      <c r="Z425" s="359"/>
      <c r="AA425" s="359"/>
      <c r="AB425" s="359"/>
      <c r="AC425" s="359"/>
      <c r="AD425" s="359"/>
      <c r="AE425" s="359"/>
      <c r="AF425" s="359"/>
    </row>
    <row r="426" spans="1:32" ht="24.75" customHeight="1">
      <c r="A426" s="349" t="s">
        <v>1469</v>
      </c>
      <c r="B426" s="360">
        <v>20</v>
      </c>
      <c r="C426" s="357" t="s">
        <v>1449</v>
      </c>
      <c r="D426" s="275" t="s">
        <v>500</v>
      </c>
      <c r="E426" s="360">
        <v>1</v>
      </c>
      <c r="F426" s="360"/>
      <c r="G426" s="360"/>
      <c r="H426" s="363"/>
      <c r="I426" s="360">
        <v>1</v>
      </c>
      <c r="J426" s="326">
        <f t="shared" ref="J426:J465" si="158">SUM(F426:I426)</f>
        <v>1</v>
      </c>
      <c r="K426" s="306">
        <f t="shared" ref="K426:K444" si="159">(J426/E426)</f>
        <v>1</v>
      </c>
      <c r="L426" s="307">
        <f t="shared" ref="L426:L444" si="160">IF(((J426/E426)*100)&gt;=100,100%,(IF(J426=0,"",(J426/E426))))</f>
        <v>1</v>
      </c>
      <c r="M426" s="359"/>
      <c r="N426" s="359"/>
      <c r="O426" s="359"/>
      <c r="P426" s="359"/>
      <c r="Q426" s="359"/>
      <c r="R426" s="359"/>
      <c r="S426" s="359"/>
      <c r="T426" s="359"/>
      <c r="U426" s="359"/>
      <c r="V426" s="359"/>
      <c r="W426" s="359"/>
      <c r="X426" s="359"/>
      <c r="Y426" s="359"/>
      <c r="Z426" s="359"/>
      <c r="AA426" s="359"/>
      <c r="AB426" s="359"/>
      <c r="AC426" s="359"/>
      <c r="AD426" s="359"/>
      <c r="AE426" s="359"/>
      <c r="AF426" s="359"/>
    </row>
    <row r="427" spans="1:32" ht="24.75" customHeight="1">
      <c r="A427" s="349" t="s">
        <v>1470</v>
      </c>
      <c r="B427" s="360">
        <v>21</v>
      </c>
      <c r="C427" s="357" t="s">
        <v>1449</v>
      </c>
      <c r="D427" s="275" t="s">
        <v>500</v>
      </c>
      <c r="E427" s="361">
        <v>0.08</v>
      </c>
      <c r="F427" s="360"/>
      <c r="G427" s="360"/>
      <c r="H427" s="363"/>
      <c r="I427" s="361">
        <v>0.08</v>
      </c>
      <c r="J427" s="326">
        <f t="shared" si="158"/>
        <v>0.08</v>
      </c>
      <c r="K427" s="306">
        <f t="shared" si="159"/>
        <v>1</v>
      </c>
      <c r="L427" s="307">
        <f t="shared" si="160"/>
        <v>1</v>
      </c>
      <c r="M427" s="359"/>
      <c r="N427" s="359"/>
      <c r="O427" s="359"/>
      <c r="P427" s="359"/>
      <c r="Q427" s="359"/>
      <c r="R427" s="359"/>
      <c r="S427" s="359"/>
      <c r="T427" s="359"/>
      <c r="U427" s="359"/>
      <c r="V427" s="359"/>
      <c r="W427" s="359"/>
      <c r="X427" s="359"/>
      <c r="Y427" s="359"/>
      <c r="Z427" s="359"/>
      <c r="AA427" s="359"/>
      <c r="AB427" s="359"/>
      <c r="AC427" s="359"/>
      <c r="AD427" s="359"/>
      <c r="AE427" s="359"/>
      <c r="AF427" s="359"/>
    </row>
    <row r="428" spans="1:32" ht="24.75" customHeight="1">
      <c r="A428" s="349" t="s">
        <v>1471</v>
      </c>
      <c r="B428" s="360">
        <v>22</v>
      </c>
      <c r="C428" s="357" t="s">
        <v>1449</v>
      </c>
      <c r="D428" s="275" t="s">
        <v>500</v>
      </c>
      <c r="E428" s="362">
        <v>0.193</v>
      </c>
      <c r="F428" s="360"/>
      <c r="G428" s="360"/>
      <c r="H428" s="363"/>
      <c r="I428" s="361">
        <v>0.22</v>
      </c>
      <c r="J428" s="326">
        <f t="shared" si="158"/>
        <v>0.22</v>
      </c>
      <c r="K428" s="306">
        <f t="shared" si="159"/>
        <v>1.1398963730569949</v>
      </c>
      <c r="L428" s="307">
        <f t="shared" si="160"/>
        <v>1</v>
      </c>
      <c r="M428" s="359"/>
      <c r="N428" s="359"/>
      <c r="O428" s="359"/>
      <c r="P428" s="359"/>
      <c r="Q428" s="359"/>
      <c r="R428" s="359"/>
      <c r="S428" s="359"/>
      <c r="T428" s="359"/>
      <c r="U428" s="359"/>
      <c r="V428" s="359"/>
      <c r="W428" s="359"/>
      <c r="X428" s="359"/>
      <c r="Y428" s="359"/>
      <c r="Z428" s="359"/>
      <c r="AA428" s="359"/>
      <c r="AB428" s="359"/>
      <c r="AC428" s="359"/>
      <c r="AD428" s="359"/>
      <c r="AE428" s="359"/>
      <c r="AF428" s="359"/>
    </row>
    <row r="429" spans="1:32" ht="24.75" customHeight="1">
      <c r="A429" s="349" t="s">
        <v>1472</v>
      </c>
      <c r="B429" s="360">
        <v>23</v>
      </c>
      <c r="C429" s="357" t="s">
        <v>1449</v>
      </c>
      <c r="D429" s="275" t="s">
        <v>500</v>
      </c>
      <c r="E429" s="362">
        <v>1.4E-3</v>
      </c>
      <c r="F429" s="360"/>
      <c r="G429" s="360"/>
      <c r="H429" s="363"/>
      <c r="I429" s="361">
        <v>0.31</v>
      </c>
      <c r="J429" s="326">
        <f t="shared" si="158"/>
        <v>0.31</v>
      </c>
      <c r="K429" s="306">
        <f t="shared" si="159"/>
        <v>221.42857142857142</v>
      </c>
      <c r="L429" s="307">
        <f t="shared" si="160"/>
        <v>1</v>
      </c>
      <c r="M429" s="359"/>
      <c r="N429" s="359"/>
      <c r="O429" s="359"/>
      <c r="P429" s="359"/>
      <c r="Q429" s="359"/>
      <c r="R429" s="359"/>
      <c r="S429" s="359"/>
      <c r="T429" s="359"/>
      <c r="U429" s="359"/>
      <c r="V429" s="359"/>
      <c r="W429" s="359"/>
      <c r="X429" s="359"/>
      <c r="Y429" s="359"/>
      <c r="Z429" s="359"/>
      <c r="AA429" s="359"/>
      <c r="AB429" s="359"/>
      <c r="AC429" s="359"/>
      <c r="AD429" s="359"/>
      <c r="AE429" s="359"/>
      <c r="AF429" s="359"/>
    </row>
    <row r="430" spans="1:32" ht="24.75" customHeight="1">
      <c r="A430" s="349" t="s">
        <v>1473</v>
      </c>
      <c r="B430" s="360">
        <v>24</v>
      </c>
      <c r="C430" s="357" t="s">
        <v>1449</v>
      </c>
      <c r="D430" s="275" t="s">
        <v>500</v>
      </c>
      <c r="E430" s="360">
        <v>90</v>
      </c>
      <c r="F430" s="360"/>
      <c r="G430" s="360"/>
      <c r="H430" s="363"/>
      <c r="I430" s="360">
        <v>91</v>
      </c>
      <c r="J430" s="326">
        <f t="shared" si="158"/>
        <v>91</v>
      </c>
      <c r="K430" s="306">
        <f t="shared" si="159"/>
        <v>1.0111111111111111</v>
      </c>
      <c r="L430" s="307">
        <f t="shared" si="160"/>
        <v>1</v>
      </c>
      <c r="M430" s="359"/>
      <c r="N430" s="359"/>
      <c r="O430" s="359"/>
      <c r="P430" s="359"/>
      <c r="Q430" s="359"/>
      <c r="R430" s="359"/>
      <c r="S430" s="359"/>
      <c r="T430" s="359"/>
      <c r="U430" s="359"/>
      <c r="V430" s="359"/>
      <c r="W430" s="359"/>
      <c r="X430" s="359"/>
      <c r="Y430" s="359"/>
      <c r="Z430" s="359"/>
      <c r="AA430" s="359"/>
      <c r="AB430" s="359"/>
      <c r="AC430" s="359"/>
      <c r="AD430" s="359"/>
      <c r="AE430" s="359"/>
      <c r="AF430" s="359"/>
    </row>
    <row r="431" spans="1:32" ht="24.75" customHeight="1">
      <c r="A431" s="349" t="s">
        <v>1474</v>
      </c>
      <c r="B431" s="360">
        <v>25</v>
      </c>
      <c r="C431" s="357" t="s">
        <v>1449</v>
      </c>
      <c r="D431" s="275" t="s">
        <v>500</v>
      </c>
      <c r="E431" s="360">
        <v>5</v>
      </c>
      <c r="F431" s="360"/>
      <c r="G431" s="360"/>
      <c r="H431" s="363"/>
      <c r="I431" s="360">
        <v>1</v>
      </c>
      <c r="J431" s="326">
        <f t="shared" si="158"/>
        <v>1</v>
      </c>
      <c r="K431" s="306">
        <f t="shared" si="159"/>
        <v>0.2</v>
      </c>
      <c r="L431" s="307">
        <f t="shared" si="160"/>
        <v>0.2</v>
      </c>
      <c r="M431" s="359"/>
      <c r="N431" s="359"/>
      <c r="O431" s="359"/>
      <c r="P431" s="359"/>
      <c r="Q431" s="359"/>
      <c r="R431" s="359"/>
      <c r="S431" s="359"/>
      <c r="T431" s="359"/>
      <c r="U431" s="359"/>
      <c r="V431" s="359"/>
      <c r="W431" s="359"/>
      <c r="X431" s="359"/>
      <c r="Y431" s="359"/>
      <c r="Z431" s="359"/>
      <c r="AA431" s="359"/>
      <c r="AB431" s="359"/>
      <c r="AC431" s="359"/>
      <c r="AD431" s="359"/>
      <c r="AE431" s="359"/>
      <c r="AF431" s="359"/>
    </row>
    <row r="432" spans="1:32" ht="24.75" customHeight="1">
      <c r="A432" s="349" t="s">
        <v>1475</v>
      </c>
      <c r="B432" s="360">
        <v>26</v>
      </c>
      <c r="C432" s="357" t="s">
        <v>1449</v>
      </c>
      <c r="D432" s="275" t="s">
        <v>500</v>
      </c>
      <c r="E432" s="360">
        <v>420</v>
      </c>
      <c r="F432" s="360"/>
      <c r="G432" s="360"/>
      <c r="H432" s="363"/>
      <c r="I432" s="360">
        <v>455</v>
      </c>
      <c r="J432" s="326">
        <f t="shared" si="158"/>
        <v>455</v>
      </c>
      <c r="K432" s="306">
        <f t="shared" si="159"/>
        <v>1.0833333333333333</v>
      </c>
      <c r="L432" s="307">
        <f t="shared" si="160"/>
        <v>1</v>
      </c>
      <c r="M432" s="359"/>
      <c r="N432" s="359"/>
      <c r="O432" s="359"/>
      <c r="P432" s="359"/>
      <c r="Q432" s="359"/>
      <c r="R432" s="359"/>
      <c r="S432" s="359"/>
      <c r="T432" s="359"/>
      <c r="U432" s="359"/>
      <c r="V432" s="359"/>
      <c r="W432" s="359"/>
      <c r="X432" s="359"/>
      <c r="Y432" s="359"/>
      <c r="Z432" s="359"/>
      <c r="AA432" s="359"/>
      <c r="AB432" s="359"/>
      <c r="AC432" s="359"/>
      <c r="AD432" s="359"/>
      <c r="AE432" s="359"/>
      <c r="AF432" s="359"/>
    </row>
    <row r="433" spans="1:32" ht="24.75" customHeight="1">
      <c r="A433" s="349" t="s">
        <v>1476</v>
      </c>
      <c r="B433" s="360">
        <v>27</v>
      </c>
      <c r="C433" s="357" t="s">
        <v>1449</v>
      </c>
      <c r="D433" s="304" t="s">
        <v>505</v>
      </c>
      <c r="E433" s="360">
        <v>45</v>
      </c>
      <c r="F433" s="360"/>
      <c r="G433" s="360">
        <v>9</v>
      </c>
      <c r="H433" s="363">
        <v>7</v>
      </c>
      <c r="I433" s="360">
        <v>14</v>
      </c>
      <c r="J433" s="326">
        <f t="shared" si="158"/>
        <v>30</v>
      </c>
      <c r="K433" s="306">
        <f t="shared" si="159"/>
        <v>0.66666666666666663</v>
      </c>
      <c r="L433" s="307">
        <f t="shared" si="160"/>
        <v>0.66666666666666663</v>
      </c>
      <c r="M433" s="359"/>
      <c r="N433" s="359"/>
      <c r="O433" s="359"/>
      <c r="P433" s="359"/>
      <c r="Q433" s="359"/>
      <c r="R433" s="359"/>
      <c r="S433" s="359"/>
      <c r="T433" s="359"/>
      <c r="U433" s="359"/>
      <c r="V433" s="359"/>
      <c r="W433" s="359"/>
      <c r="X433" s="359"/>
      <c r="Y433" s="359"/>
      <c r="Z433" s="359"/>
      <c r="AA433" s="359"/>
      <c r="AB433" s="359"/>
      <c r="AC433" s="359"/>
      <c r="AD433" s="359"/>
      <c r="AE433" s="359"/>
      <c r="AF433" s="359"/>
    </row>
    <row r="434" spans="1:32" ht="24.75" customHeight="1">
      <c r="A434" s="349" t="s">
        <v>1477</v>
      </c>
      <c r="B434" s="360">
        <v>28</v>
      </c>
      <c r="C434" s="357" t="s">
        <v>1449</v>
      </c>
      <c r="D434" s="275" t="s">
        <v>502</v>
      </c>
      <c r="E434" s="360">
        <v>73</v>
      </c>
      <c r="F434" s="360"/>
      <c r="G434" s="360"/>
      <c r="H434" s="363"/>
      <c r="I434" s="360">
        <v>74</v>
      </c>
      <c r="J434" s="326">
        <f t="shared" si="158"/>
        <v>74</v>
      </c>
      <c r="K434" s="306">
        <f t="shared" si="159"/>
        <v>1.0136986301369864</v>
      </c>
      <c r="L434" s="307">
        <f t="shared" si="160"/>
        <v>1</v>
      </c>
      <c r="M434" s="359"/>
      <c r="N434" s="359"/>
      <c r="O434" s="359"/>
      <c r="P434" s="359"/>
      <c r="Q434" s="359"/>
      <c r="R434" s="359"/>
      <c r="S434" s="359"/>
      <c r="T434" s="359"/>
      <c r="U434" s="359"/>
      <c r="V434" s="359"/>
      <c r="W434" s="359"/>
      <c r="X434" s="359"/>
      <c r="Y434" s="359"/>
      <c r="Z434" s="359"/>
      <c r="AA434" s="359"/>
      <c r="AB434" s="359"/>
      <c r="AC434" s="359"/>
      <c r="AD434" s="359"/>
      <c r="AE434" s="359"/>
      <c r="AF434" s="359"/>
    </row>
    <row r="435" spans="1:32" ht="24.75" customHeight="1">
      <c r="A435" s="349" t="s">
        <v>1478</v>
      </c>
      <c r="B435" s="360">
        <v>29</v>
      </c>
      <c r="C435" s="357" t="s">
        <v>1449</v>
      </c>
      <c r="D435" s="275" t="s">
        <v>502</v>
      </c>
      <c r="E435" s="360">
        <v>720</v>
      </c>
      <c r="F435" s="360"/>
      <c r="G435" s="360"/>
      <c r="H435" s="363"/>
      <c r="I435" s="360">
        <v>1030</v>
      </c>
      <c r="J435" s="326">
        <f t="shared" si="158"/>
        <v>1030</v>
      </c>
      <c r="K435" s="306">
        <f t="shared" si="159"/>
        <v>1.4305555555555556</v>
      </c>
      <c r="L435" s="307">
        <f t="shared" si="160"/>
        <v>1</v>
      </c>
      <c r="M435" s="359"/>
      <c r="N435" s="359"/>
      <c r="O435" s="359"/>
      <c r="P435" s="359"/>
      <c r="Q435" s="359"/>
      <c r="R435" s="359"/>
      <c r="S435" s="359"/>
      <c r="T435" s="359"/>
      <c r="U435" s="359"/>
      <c r="V435" s="359"/>
      <c r="W435" s="359"/>
      <c r="X435" s="359"/>
      <c r="Y435" s="359"/>
      <c r="Z435" s="359"/>
      <c r="AA435" s="359"/>
      <c r="AB435" s="359"/>
      <c r="AC435" s="359"/>
      <c r="AD435" s="359"/>
      <c r="AE435" s="359"/>
      <c r="AF435" s="359"/>
    </row>
    <row r="436" spans="1:32" ht="24.75" customHeight="1">
      <c r="A436" s="349" t="s">
        <v>1479</v>
      </c>
      <c r="B436" s="360">
        <v>30</v>
      </c>
      <c r="C436" s="357" t="s">
        <v>1449</v>
      </c>
      <c r="D436" s="275" t="s">
        <v>500</v>
      </c>
      <c r="E436" s="360">
        <v>14</v>
      </c>
      <c r="F436" s="360"/>
      <c r="G436" s="360"/>
      <c r="H436" s="363"/>
      <c r="I436" s="360">
        <v>61</v>
      </c>
      <c r="J436" s="326">
        <f t="shared" si="158"/>
        <v>61</v>
      </c>
      <c r="K436" s="306">
        <f t="shared" si="159"/>
        <v>4.3571428571428568</v>
      </c>
      <c r="L436" s="307">
        <f t="shared" si="160"/>
        <v>1</v>
      </c>
      <c r="M436" s="359"/>
      <c r="N436" s="359"/>
      <c r="O436" s="359"/>
      <c r="P436" s="359"/>
      <c r="Q436" s="359"/>
      <c r="R436" s="359"/>
      <c r="S436" s="359"/>
      <c r="T436" s="359"/>
      <c r="U436" s="359"/>
      <c r="V436" s="359"/>
      <c r="W436" s="359"/>
      <c r="X436" s="359"/>
      <c r="Y436" s="359"/>
      <c r="Z436" s="359"/>
      <c r="AA436" s="359"/>
      <c r="AB436" s="359"/>
      <c r="AC436" s="359"/>
      <c r="AD436" s="359"/>
      <c r="AE436" s="359"/>
      <c r="AF436" s="359"/>
    </row>
    <row r="437" spans="1:32" ht="24.75" customHeight="1">
      <c r="A437" s="349" t="s">
        <v>1480</v>
      </c>
      <c r="B437" s="360">
        <v>31</v>
      </c>
      <c r="C437" s="357" t="s">
        <v>1449</v>
      </c>
      <c r="D437" s="275" t="s">
        <v>502</v>
      </c>
      <c r="E437" s="361">
        <v>1</v>
      </c>
      <c r="F437" s="360"/>
      <c r="G437" s="360"/>
      <c r="H437" s="363"/>
      <c r="I437" s="361">
        <v>1</v>
      </c>
      <c r="J437" s="326">
        <f t="shared" si="158"/>
        <v>1</v>
      </c>
      <c r="K437" s="306">
        <f t="shared" si="159"/>
        <v>1</v>
      </c>
      <c r="L437" s="307">
        <f t="shared" si="160"/>
        <v>1</v>
      </c>
      <c r="M437" s="359"/>
      <c r="N437" s="359"/>
      <c r="O437" s="359"/>
      <c r="P437" s="359"/>
      <c r="Q437" s="359"/>
      <c r="R437" s="359"/>
      <c r="S437" s="359"/>
      <c r="T437" s="359"/>
      <c r="U437" s="359"/>
      <c r="V437" s="359"/>
      <c r="W437" s="359"/>
      <c r="X437" s="359"/>
      <c r="Y437" s="359"/>
      <c r="Z437" s="359"/>
      <c r="AA437" s="359"/>
      <c r="AB437" s="359"/>
      <c r="AC437" s="359"/>
      <c r="AD437" s="359"/>
      <c r="AE437" s="359"/>
      <c r="AF437" s="359"/>
    </row>
    <row r="438" spans="1:32" ht="24.75" customHeight="1">
      <c r="A438" s="349" t="s">
        <v>1481</v>
      </c>
      <c r="B438" s="360">
        <v>32</v>
      </c>
      <c r="C438" s="357" t="s">
        <v>1449</v>
      </c>
      <c r="D438" s="275" t="s">
        <v>500</v>
      </c>
      <c r="E438" s="360">
        <v>40</v>
      </c>
      <c r="F438" s="360"/>
      <c r="G438" s="360"/>
      <c r="H438" s="363"/>
      <c r="I438" s="360">
        <v>40</v>
      </c>
      <c r="J438" s="326">
        <f t="shared" si="158"/>
        <v>40</v>
      </c>
      <c r="K438" s="306">
        <f t="shared" si="159"/>
        <v>1</v>
      </c>
      <c r="L438" s="307">
        <f t="shared" si="160"/>
        <v>1</v>
      </c>
      <c r="M438" s="359"/>
      <c r="N438" s="359"/>
      <c r="O438" s="359"/>
      <c r="P438" s="359"/>
      <c r="Q438" s="359"/>
      <c r="R438" s="359"/>
      <c r="S438" s="359"/>
      <c r="T438" s="359"/>
      <c r="U438" s="359"/>
      <c r="V438" s="359"/>
      <c r="W438" s="359"/>
      <c r="X438" s="359"/>
      <c r="Y438" s="359"/>
      <c r="Z438" s="359"/>
      <c r="AA438" s="359"/>
      <c r="AB438" s="359"/>
      <c r="AC438" s="359"/>
      <c r="AD438" s="359"/>
      <c r="AE438" s="359"/>
      <c r="AF438" s="359"/>
    </row>
    <row r="439" spans="1:32" ht="24.75" customHeight="1">
      <c r="A439" s="349" t="s">
        <v>1482</v>
      </c>
      <c r="B439" s="360">
        <v>33</v>
      </c>
      <c r="C439" s="357" t="s">
        <v>1449</v>
      </c>
      <c r="D439" s="275" t="s">
        <v>500</v>
      </c>
      <c r="E439" s="360">
        <v>0.08</v>
      </c>
      <c r="F439" s="360"/>
      <c r="G439" s="360"/>
      <c r="H439" s="363"/>
      <c r="I439" s="360">
        <v>9.6000000000000002E-2</v>
      </c>
      <c r="J439" s="326">
        <f t="shared" si="158"/>
        <v>9.6000000000000002E-2</v>
      </c>
      <c r="K439" s="306">
        <f t="shared" si="159"/>
        <v>1.2</v>
      </c>
      <c r="L439" s="307">
        <f t="shared" si="160"/>
        <v>1</v>
      </c>
      <c r="M439" s="359"/>
      <c r="N439" s="359"/>
      <c r="O439" s="359"/>
      <c r="P439" s="359"/>
      <c r="Q439" s="359"/>
      <c r="R439" s="359"/>
      <c r="S439" s="359"/>
      <c r="T439" s="359"/>
      <c r="U439" s="359"/>
      <c r="V439" s="359"/>
      <c r="W439" s="359"/>
      <c r="X439" s="359"/>
      <c r="Y439" s="359"/>
      <c r="Z439" s="359"/>
      <c r="AA439" s="359"/>
      <c r="AB439" s="359"/>
      <c r="AC439" s="359"/>
      <c r="AD439" s="359"/>
      <c r="AE439" s="359"/>
      <c r="AF439" s="359"/>
    </row>
    <row r="440" spans="1:32" ht="24.75" customHeight="1">
      <c r="A440" s="349" t="s">
        <v>1483</v>
      </c>
      <c r="B440" s="360">
        <v>34</v>
      </c>
      <c r="C440" s="357" t="s">
        <v>1449</v>
      </c>
      <c r="D440" s="275" t="s">
        <v>500</v>
      </c>
      <c r="E440" s="361">
        <v>0.2</v>
      </c>
      <c r="F440" s="360"/>
      <c r="G440" s="360"/>
      <c r="H440" s="363"/>
      <c r="I440" s="361">
        <v>0.2</v>
      </c>
      <c r="J440" s="326">
        <f t="shared" si="158"/>
        <v>0.2</v>
      </c>
      <c r="K440" s="306">
        <f t="shared" si="159"/>
        <v>1</v>
      </c>
      <c r="L440" s="307">
        <f t="shared" si="160"/>
        <v>1</v>
      </c>
      <c r="M440" s="359"/>
      <c r="N440" s="359"/>
      <c r="O440" s="359"/>
      <c r="P440" s="359"/>
      <c r="Q440" s="359"/>
      <c r="R440" s="359"/>
      <c r="S440" s="359"/>
      <c r="T440" s="359"/>
      <c r="U440" s="359"/>
      <c r="V440" s="359"/>
      <c r="W440" s="359"/>
      <c r="X440" s="359"/>
      <c r="Y440" s="359"/>
      <c r="Z440" s="359"/>
      <c r="AA440" s="359"/>
      <c r="AB440" s="359"/>
      <c r="AC440" s="359"/>
      <c r="AD440" s="359"/>
      <c r="AE440" s="359"/>
      <c r="AF440" s="359"/>
    </row>
    <row r="441" spans="1:32" ht="24.75" customHeight="1">
      <c r="A441" s="349" t="s">
        <v>1484</v>
      </c>
      <c r="B441" s="360">
        <v>35</v>
      </c>
      <c r="C441" s="357" t="s">
        <v>1449</v>
      </c>
      <c r="D441" s="275" t="s">
        <v>500</v>
      </c>
      <c r="E441" s="360">
        <v>32</v>
      </c>
      <c r="F441" s="360"/>
      <c r="G441" s="360"/>
      <c r="H441" s="363"/>
      <c r="I441" s="360">
        <v>35</v>
      </c>
      <c r="J441" s="326">
        <f t="shared" si="158"/>
        <v>35</v>
      </c>
      <c r="K441" s="306">
        <f t="shared" si="159"/>
        <v>1.09375</v>
      </c>
      <c r="L441" s="307">
        <f t="shared" si="160"/>
        <v>1</v>
      </c>
      <c r="M441" s="359"/>
      <c r="N441" s="359"/>
      <c r="O441" s="359"/>
      <c r="P441" s="359"/>
      <c r="Q441" s="359"/>
      <c r="R441" s="359"/>
      <c r="S441" s="359"/>
      <c r="T441" s="359"/>
      <c r="U441" s="359"/>
      <c r="V441" s="359"/>
      <c r="W441" s="359"/>
      <c r="X441" s="359"/>
      <c r="Y441" s="359"/>
      <c r="Z441" s="359"/>
      <c r="AA441" s="359"/>
      <c r="AB441" s="359"/>
      <c r="AC441" s="359"/>
      <c r="AD441" s="359"/>
      <c r="AE441" s="359"/>
      <c r="AF441" s="359"/>
    </row>
    <row r="442" spans="1:32" ht="24.75" customHeight="1">
      <c r="A442" s="349" t="s">
        <v>1485</v>
      </c>
      <c r="B442" s="360">
        <v>36</v>
      </c>
      <c r="C442" s="357" t="s">
        <v>1449</v>
      </c>
      <c r="D442" s="275" t="s">
        <v>500</v>
      </c>
      <c r="E442" s="361">
        <v>0.15</v>
      </c>
      <c r="F442" s="360"/>
      <c r="G442" s="360"/>
      <c r="H442" s="363"/>
      <c r="I442" s="361">
        <v>0.15</v>
      </c>
      <c r="J442" s="326">
        <f t="shared" si="158"/>
        <v>0.15</v>
      </c>
      <c r="K442" s="306">
        <f t="shared" si="159"/>
        <v>1</v>
      </c>
      <c r="L442" s="307">
        <f t="shared" si="160"/>
        <v>1</v>
      </c>
      <c r="M442" s="359"/>
      <c r="N442" s="359"/>
      <c r="O442" s="359"/>
      <c r="P442" s="359"/>
      <c r="Q442" s="359"/>
      <c r="R442" s="359"/>
      <c r="S442" s="359"/>
      <c r="T442" s="359"/>
      <c r="U442" s="359"/>
      <c r="V442" s="359"/>
      <c r="W442" s="359"/>
      <c r="X442" s="359"/>
      <c r="Y442" s="359"/>
      <c r="Z442" s="359"/>
      <c r="AA442" s="359"/>
      <c r="AB442" s="359"/>
      <c r="AC442" s="359"/>
      <c r="AD442" s="359"/>
      <c r="AE442" s="359"/>
      <c r="AF442" s="359"/>
    </row>
    <row r="443" spans="1:32" ht="24.75" customHeight="1">
      <c r="A443" s="349" t="s">
        <v>1486</v>
      </c>
      <c r="B443" s="360">
        <v>37</v>
      </c>
      <c r="C443" s="357" t="s">
        <v>1449</v>
      </c>
      <c r="D443" s="275" t="s">
        <v>500</v>
      </c>
      <c r="E443" s="360">
        <v>2</v>
      </c>
      <c r="F443" s="360"/>
      <c r="G443" s="360"/>
      <c r="H443" s="363"/>
      <c r="I443" s="360">
        <v>1</v>
      </c>
      <c r="J443" s="326">
        <f t="shared" si="158"/>
        <v>1</v>
      </c>
      <c r="K443" s="306">
        <f t="shared" si="159"/>
        <v>0.5</v>
      </c>
      <c r="L443" s="307">
        <f t="shared" si="160"/>
        <v>0.5</v>
      </c>
      <c r="M443" s="359"/>
      <c r="N443" s="359"/>
      <c r="O443" s="359"/>
      <c r="P443" s="359"/>
      <c r="Q443" s="359"/>
      <c r="R443" s="359"/>
      <c r="S443" s="359"/>
      <c r="T443" s="359"/>
      <c r="U443" s="359"/>
      <c r="V443" s="359"/>
      <c r="W443" s="359"/>
      <c r="X443" s="359"/>
      <c r="Y443" s="359"/>
      <c r="Z443" s="359"/>
      <c r="AA443" s="359"/>
      <c r="AB443" s="359"/>
      <c r="AC443" s="359"/>
      <c r="AD443" s="359"/>
      <c r="AE443" s="359"/>
      <c r="AF443" s="359"/>
    </row>
    <row r="444" spans="1:32" ht="24.75" customHeight="1">
      <c r="A444" s="349" t="s">
        <v>1487</v>
      </c>
      <c r="B444" s="360">
        <v>38</v>
      </c>
      <c r="C444" s="357" t="s">
        <v>1449</v>
      </c>
      <c r="D444" s="275" t="s">
        <v>500</v>
      </c>
      <c r="E444" s="360">
        <v>1</v>
      </c>
      <c r="F444" s="360"/>
      <c r="G444" s="360"/>
      <c r="H444" s="363"/>
      <c r="I444" s="360">
        <v>1</v>
      </c>
      <c r="J444" s="326">
        <f t="shared" si="158"/>
        <v>1</v>
      </c>
      <c r="K444" s="306">
        <f t="shared" si="159"/>
        <v>1</v>
      </c>
      <c r="L444" s="307">
        <f t="shared" si="160"/>
        <v>1</v>
      </c>
      <c r="M444" s="359"/>
      <c r="N444" s="359"/>
      <c r="O444" s="359"/>
      <c r="P444" s="359"/>
      <c r="Q444" s="359"/>
      <c r="R444" s="359"/>
      <c r="S444" s="359"/>
      <c r="T444" s="359"/>
      <c r="U444" s="359"/>
      <c r="V444" s="359"/>
      <c r="W444" s="359"/>
      <c r="X444" s="359"/>
      <c r="Y444" s="359"/>
      <c r="Z444" s="359"/>
      <c r="AA444" s="359"/>
      <c r="AB444" s="359"/>
      <c r="AC444" s="359"/>
      <c r="AD444" s="359"/>
      <c r="AE444" s="359"/>
      <c r="AF444" s="359"/>
    </row>
    <row r="445" spans="1:32" ht="24.75" customHeight="1">
      <c r="A445" s="349" t="s">
        <v>1488</v>
      </c>
      <c r="B445" s="360">
        <v>39</v>
      </c>
      <c r="C445" s="357" t="s">
        <v>1449</v>
      </c>
      <c r="D445" s="275" t="s">
        <v>500</v>
      </c>
      <c r="E445" s="360">
        <v>2347297</v>
      </c>
      <c r="F445" s="360"/>
      <c r="G445" s="360"/>
      <c r="H445" s="363"/>
      <c r="I445" s="360">
        <v>5591088</v>
      </c>
      <c r="J445" s="326">
        <f t="shared" si="158"/>
        <v>5591088</v>
      </c>
      <c r="K445" s="306">
        <f>(J445/I445)</f>
        <v>1</v>
      </c>
      <c r="L445" s="307">
        <f>IF(((J445/I445)*100)&gt;=100,100%,(IF(J445=0,"",(J445/I445))))</f>
        <v>1</v>
      </c>
      <c r="M445" s="359"/>
      <c r="N445" s="359"/>
      <c r="O445" s="359"/>
      <c r="P445" s="359"/>
      <c r="Q445" s="359"/>
      <c r="R445" s="359"/>
      <c r="S445" s="359"/>
      <c r="T445" s="359"/>
      <c r="U445" s="359"/>
      <c r="V445" s="359"/>
      <c r="W445" s="359"/>
      <c r="X445" s="359"/>
      <c r="Y445" s="359"/>
      <c r="Z445" s="359"/>
      <c r="AA445" s="359"/>
      <c r="AB445" s="359"/>
      <c r="AC445" s="359"/>
      <c r="AD445" s="359"/>
      <c r="AE445" s="359"/>
      <c r="AF445" s="359"/>
    </row>
    <row r="446" spans="1:32" ht="24.75" customHeight="1">
      <c r="A446" s="349" t="s">
        <v>1489</v>
      </c>
      <c r="B446" s="360">
        <v>40</v>
      </c>
      <c r="C446" s="357" t="s">
        <v>1449</v>
      </c>
      <c r="D446" s="275" t="s">
        <v>500</v>
      </c>
      <c r="E446" s="361">
        <v>0.08</v>
      </c>
      <c r="F446" s="360"/>
      <c r="G446" s="360"/>
      <c r="H446" s="363"/>
      <c r="I446" s="361">
        <v>0.03</v>
      </c>
      <c r="J446" s="326">
        <f t="shared" si="158"/>
        <v>0.03</v>
      </c>
      <c r="K446" s="306">
        <f t="shared" ref="K446:K465" si="161">(J446/E446)</f>
        <v>0.375</v>
      </c>
      <c r="L446" s="307">
        <f t="shared" ref="L446:L465" si="162">IF(((J446/E446)*100)&gt;=100,100%,(IF(J446=0,"",(J446/E446))))</f>
        <v>0.375</v>
      </c>
      <c r="M446" s="359"/>
      <c r="N446" s="359"/>
      <c r="O446" s="359"/>
      <c r="P446" s="359"/>
      <c r="Q446" s="359"/>
      <c r="R446" s="359"/>
      <c r="S446" s="359"/>
      <c r="T446" s="359"/>
      <c r="U446" s="359"/>
      <c r="V446" s="359"/>
      <c r="W446" s="359"/>
      <c r="X446" s="359"/>
      <c r="Y446" s="359"/>
      <c r="Z446" s="359"/>
      <c r="AA446" s="359"/>
      <c r="AB446" s="359"/>
      <c r="AC446" s="359"/>
      <c r="AD446" s="359"/>
      <c r="AE446" s="359"/>
      <c r="AF446" s="359"/>
    </row>
    <row r="447" spans="1:32" ht="24.75" customHeight="1">
      <c r="A447" s="349" t="s">
        <v>1490</v>
      </c>
      <c r="B447" s="360">
        <v>41</v>
      </c>
      <c r="C447" s="357" t="s">
        <v>1449</v>
      </c>
      <c r="D447" s="275" t="s">
        <v>500</v>
      </c>
      <c r="E447" s="360">
        <v>300</v>
      </c>
      <c r="F447" s="360"/>
      <c r="G447" s="360"/>
      <c r="H447" s="363"/>
      <c r="I447" s="360">
        <v>324</v>
      </c>
      <c r="J447" s="326">
        <f t="shared" si="158"/>
        <v>324</v>
      </c>
      <c r="K447" s="306">
        <f t="shared" si="161"/>
        <v>1.08</v>
      </c>
      <c r="L447" s="307">
        <f t="shared" si="162"/>
        <v>1</v>
      </c>
      <c r="M447" s="359"/>
      <c r="N447" s="359"/>
      <c r="O447" s="359"/>
      <c r="P447" s="359"/>
      <c r="Q447" s="359"/>
      <c r="R447" s="359"/>
      <c r="S447" s="359"/>
      <c r="T447" s="359"/>
      <c r="U447" s="359"/>
      <c r="V447" s="359"/>
      <c r="W447" s="359"/>
      <c r="X447" s="359"/>
      <c r="Y447" s="359"/>
      <c r="Z447" s="359"/>
      <c r="AA447" s="359"/>
      <c r="AB447" s="359"/>
      <c r="AC447" s="359"/>
      <c r="AD447" s="359"/>
      <c r="AE447" s="359"/>
      <c r="AF447" s="359"/>
    </row>
    <row r="448" spans="1:32" ht="24.75" customHeight="1">
      <c r="A448" s="349" t="s">
        <v>1491</v>
      </c>
      <c r="B448" s="360">
        <v>42</v>
      </c>
      <c r="C448" s="357" t="s">
        <v>1449</v>
      </c>
      <c r="D448" s="275" t="s">
        <v>500</v>
      </c>
      <c r="E448" s="361">
        <v>1</v>
      </c>
      <c r="F448" s="360"/>
      <c r="G448" s="360"/>
      <c r="H448" s="363"/>
      <c r="I448" s="361">
        <v>1</v>
      </c>
      <c r="J448" s="326">
        <f t="shared" si="158"/>
        <v>1</v>
      </c>
      <c r="K448" s="306">
        <f t="shared" si="161"/>
        <v>1</v>
      </c>
      <c r="L448" s="307">
        <f t="shared" si="162"/>
        <v>1</v>
      </c>
      <c r="M448" s="359"/>
      <c r="N448" s="359"/>
      <c r="O448" s="359"/>
      <c r="P448" s="359"/>
      <c r="Q448" s="359"/>
      <c r="R448" s="359"/>
      <c r="S448" s="359"/>
      <c r="T448" s="359"/>
      <c r="U448" s="359"/>
      <c r="V448" s="359"/>
      <c r="W448" s="359"/>
      <c r="X448" s="359"/>
      <c r="Y448" s="359"/>
      <c r="Z448" s="359"/>
      <c r="AA448" s="359"/>
      <c r="AB448" s="359"/>
      <c r="AC448" s="359"/>
      <c r="AD448" s="359"/>
      <c r="AE448" s="359"/>
      <c r="AF448" s="359"/>
    </row>
    <row r="449" spans="1:32" ht="24.75" customHeight="1">
      <c r="A449" s="349" t="s">
        <v>1492</v>
      </c>
      <c r="B449" s="360">
        <v>43</v>
      </c>
      <c r="C449" s="357" t="s">
        <v>1449</v>
      </c>
      <c r="D449" s="275" t="s">
        <v>500</v>
      </c>
      <c r="E449" s="360">
        <v>47</v>
      </c>
      <c r="F449" s="360"/>
      <c r="G449" s="360"/>
      <c r="H449" s="363"/>
      <c r="I449" s="360">
        <v>54</v>
      </c>
      <c r="J449" s="326">
        <f t="shared" si="158"/>
        <v>54</v>
      </c>
      <c r="K449" s="306">
        <f t="shared" si="161"/>
        <v>1.1489361702127661</v>
      </c>
      <c r="L449" s="307">
        <f t="shared" si="162"/>
        <v>1</v>
      </c>
      <c r="M449" s="359"/>
      <c r="N449" s="359"/>
      <c r="O449" s="359"/>
      <c r="P449" s="359"/>
      <c r="Q449" s="359"/>
      <c r="R449" s="359"/>
      <c r="S449" s="359"/>
      <c r="T449" s="359"/>
      <c r="U449" s="359"/>
      <c r="V449" s="359"/>
      <c r="W449" s="359"/>
      <c r="X449" s="359"/>
      <c r="Y449" s="359"/>
      <c r="Z449" s="359"/>
      <c r="AA449" s="359"/>
      <c r="AB449" s="359"/>
      <c r="AC449" s="359"/>
      <c r="AD449" s="359"/>
      <c r="AE449" s="359"/>
      <c r="AF449" s="359"/>
    </row>
    <row r="450" spans="1:32" ht="24.75" customHeight="1">
      <c r="A450" s="349" t="s">
        <v>1493</v>
      </c>
      <c r="B450" s="360">
        <v>44</v>
      </c>
      <c r="C450" s="357" t="s">
        <v>1449</v>
      </c>
      <c r="D450" s="275" t="s">
        <v>502</v>
      </c>
      <c r="E450" s="360">
        <v>7</v>
      </c>
      <c r="F450" s="360"/>
      <c r="G450" s="360"/>
      <c r="H450" s="363"/>
      <c r="I450" s="360">
        <v>7</v>
      </c>
      <c r="J450" s="326">
        <f t="shared" si="158"/>
        <v>7</v>
      </c>
      <c r="K450" s="306">
        <f t="shared" si="161"/>
        <v>1</v>
      </c>
      <c r="L450" s="307">
        <f t="shared" si="162"/>
        <v>1</v>
      </c>
      <c r="M450" s="359"/>
      <c r="N450" s="359"/>
      <c r="O450" s="359"/>
      <c r="P450" s="359"/>
      <c r="Q450" s="359"/>
      <c r="R450" s="359"/>
      <c r="S450" s="359"/>
      <c r="T450" s="359"/>
      <c r="U450" s="359"/>
      <c r="V450" s="359"/>
      <c r="W450" s="359"/>
      <c r="X450" s="359"/>
      <c r="Y450" s="359"/>
      <c r="Z450" s="359"/>
      <c r="AA450" s="359"/>
      <c r="AB450" s="359"/>
      <c r="AC450" s="359"/>
      <c r="AD450" s="359"/>
      <c r="AE450" s="359"/>
      <c r="AF450" s="359"/>
    </row>
    <row r="451" spans="1:32" ht="24.75" customHeight="1">
      <c r="A451" s="349" t="s">
        <v>1494</v>
      </c>
      <c r="B451" s="360">
        <v>45</v>
      </c>
      <c r="C451" s="357" t="s">
        <v>1449</v>
      </c>
      <c r="D451" s="275" t="s">
        <v>500</v>
      </c>
      <c r="E451" s="360">
        <v>19</v>
      </c>
      <c r="F451" s="360"/>
      <c r="G451" s="360"/>
      <c r="H451" s="363"/>
      <c r="I451" s="360">
        <v>19</v>
      </c>
      <c r="J451" s="326">
        <f t="shared" si="158"/>
        <v>19</v>
      </c>
      <c r="K451" s="306">
        <f t="shared" si="161"/>
        <v>1</v>
      </c>
      <c r="L451" s="307">
        <f t="shared" si="162"/>
        <v>1</v>
      </c>
      <c r="M451" s="359"/>
      <c r="N451" s="359"/>
      <c r="O451" s="359"/>
      <c r="P451" s="359"/>
      <c r="Q451" s="359"/>
      <c r="R451" s="359"/>
      <c r="S451" s="359"/>
      <c r="T451" s="359"/>
      <c r="U451" s="359"/>
      <c r="V451" s="359"/>
      <c r="W451" s="359"/>
      <c r="X451" s="359"/>
      <c r="Y451" s="359"/>
      <c r="Z451" s="359"/>
      <c r="AA451" s="359"/>
      <c r="AB451" s="359"/>
      <c r="AC451" s="359"/>
      <c r="AD451" s="359"/>
      <c r="AE451" s="359"/>
      <c r="AF451" s="359"/>
    </row>
    <row r="452" spans="1:32" ht="24.75" customHeight="1">
      <c r="A452" s="349" t="s">
        <v>1495</v>
      </c>
      <c r="B452" s="360">
        <v>46</v>
      </c>
      <c r="C452" s="357" t="s">
        <v>1449</v>
      </c>
      <c r="D452" s="275" t="s">
        <v>502</v>
      </c>
      <c r="E452" s="360">
        <v>31</v>
      </c>
      <c r="F452" s="360"/>
      <c r="G452" s="360"/>
      <c r="H452" s="363"/>
      <c r="I452" s="360">
        <v>40</v>
      </c>
      <c r="J452" s="326">
        <f t="shared" si="158"/>
        <v>40</v>
      </c>
      <c r="K452" s="306">
        <f t="shared" si="161"/>
        <v>1.2903225806451613</v>
      </c>
      <c r="L452" s="307">
        <f t="shared" si="162"/>
        <v>1</v>
      </c>
      <c r="M452" s="359"/>
      <c r="N452" s="359"/>
      <c r="O452" s="359"/>
      <c r="P452" s="359"/>
      <c r="Q452" s="359"/>
      <c r="R452" s="359"/>
      <c r="S452" s="359"/>
      <c r="T452" s="359"/>
      <c r="U452" s="359"/>
      <c r="V452" s="359"/>
      <c r="W452" s="359"/>
      <c r="X452" s="359"/>
      <c r="Y452" s="359"/>
      <c r="Z452" s="359"/>
      <c r="AA452" s="359"/>
      <c r="AB452" s="359"/>
      <c r="AC452" s="359"/>
      <c r="AD452" s="359"/>
      <c r="AE452" s="359"/>
      <c r="AF452" s="359"/>
    </row>
    <row r="453" spans="1:32" ht="24.75" customHeight="1">
      <c r="A453" s="349" t="s">
        <v>1496</v>
      </c>
      <c r="B453" s="360">
        <v>47</v>
      </c>
      <c r="C453" s="357" t="s">
        <v>1449</v>
      </c>
      <c r="D453" s="275" t="s">
        <v>502</v>
      </c>
      <c r="E453" s="360">
        <v>31</v>
      </c>
      <c r="F453" s="360"/>
      <c r="G453" s="360"/>
      <c r="H453" s="363"/>
      <c r="I453" s="360">
        <v>36</v>
      </c>
      <c r="J453" s="326">
        <f t="shared" si="158"/>
        <v>36</v>
      </c>
      <c r="K453" s="306">
        <f t="shared" si="161"/>
        <v>1.1612903225806452</v>
      </c>
      <c r="L453" s="307">
        <f t="shared" si="162"/>
        <v>1</v>
      </c>
      <c r="M453" s="359"/>
      <c r="N453" s="359"/>
      <c r="O453" s="359"/>
      <c r="P453" s="359"/>
      <c r="Q453" s="359"/>
      <c r="R453" s="359"/>
      <c r="S453" s="359"/>
      <c r="T453" s="359"/>
      <c r="U453" s="359"/>
      <c r="V453" s="359"/>
      <c r="W453" s="359"/>
      <c r="X453" s="359"/>
      <c r="Y453" s="359"/>
      <c r="Z453" s="359"/>
      <c r="AA453" s="359"/>
      <c r="AB453" s="359"/>
      <c r="AC453" s="359"/>
      <c r="AD453" s="359"/>
      <c r="AE453" s="359"/>
      <c r="AF453" s="359"/>
    </row>
    <row r="454" spans="1:32" ht="24.75" customHeight="1">
      <c r="A454" s="349" t="s">
        <v>1497</v>
      </c>
      <c r="B454" s="360">
        <v>48</v>
      </c>
      <c r="C454" s="357" t="s">
        <v>1449</v>
      </c>
      <c r="D454" s="275" t="s">
        <v>502</v>
      </c>
      <c r="E454" s="360">
        <v>1</v>
      </c>
      <c r="F454" s="360"/>
      <c r="G454" s="360"/>
      <c r="H454" s="363"/>
      <c r="I454" s="360">
        <v>1</v>
      </c>
      <c r="J454" s="326">
        <f t="shared" si="158"/>
        <v>1</v>
      </c>
      <c r="K454" s="306">
        <f t="shared" si="161"/>
        <v>1</v>
      </c>
      <c r="L454" s="307">
        <f t="shared" si="162"/>
        <v>1</v>
      </c>
      <c r="M454" s="359"/>
      <c r="N454" s="359"/>
      <c r="O454" s="359"/>
      <c r="P454" s="359"/>
      <c r="Q454" s="359"/>
      <c r="R454" s="359"/>
      <c r="S454" s="359"/>
      <c r="T454" s="359"/>
      <c r="U454" s="359"/>
      <c r="V454" s="359"/>
      <c r="W454" s="359"/>
      <c r="X454" s="359"/>
      <c r="Y454" s="359"/>
      <c r="Z454" s="359"/>
      <c r="AA454" s="359"/>
      <c r="AB454" s="359"/>
      <c r="AC454" s="359"/>
      <c r="AD454" s="359"/>
      <c r="AE454" s="359"/>
      <c r="AF454" s="359"/>
    </row>
    <row r="455" spans="1:32" ht="24.75" customHeight="1">
      <c r="A455" s="349" t="s">
        <v>1498</v>
      </c>
      <c r="B455" s="360">
        <v>49</v>
      </c>
      <c r="C455" s="357" t="s">
        <v>1449</v>
      </c>
      <c r="D455" s="275" t="s">
        <v>502</v>
      </c>
      <c r="E455" s="360">
        <v>56100</v>
      </c>
      <c r="F455" s="360"/>
      <c r="G455" s="360"/>
      <c r="H455" s="363"/>
      <c r="I455" s="360">
        <v>71806</v>
      </c>
      <c r="J455" s="326">
        <f t="shared" si="158"/>
        <v>71806</v>
      </c>
      <c r="K455" s="306">
        <f t="shared" si="161"/>
        <v>1.2799643493761141</v>
      </c>
      <c r="L455" s="307">
        <f t="shared" si="162"/>
        <v>1</v>
      </c>
      <c r="M455" s="359"/>
      <c r="N455" s="359"/>
      <c r="O455" s="359"/>
      <c r="P455" s="359"/>
      <c r="Q455" s="359"/>
      <c r="R455" s="359"/>
      <c r="S455" s="359"/>
      <c r="T455" s="359"/>
      <c r="U455" s="359"/>
      <c r="V455" s="359"/>
      <c r="W455" s="359"/>
      <c r="X455" s="359"/>
      <c r="Y455" s="359"/>
      <c r="Z455" s="359"/>
      <c r="AA455" s="359"/>
      <c r="AB455" s="359"/>
      <c r="AC455" s="359"/>
      <c r="AD455" s="359"/>
      <c r="AE455" s="359"/>
      <c r="AF455" s="359"/>
    </row>
    <row r="456" spans="1:32" ht="24.75" customHeight="1">
      <c r="A456" s="349" t="s">
        <v>1499</v>
      </c>
      <c r="B456" s="360">
        <v>50</v>
      </c>
      <c r="C456" s="357" t="s">
        <v>1449</v>
      </c>
      <c r="D456" s="275" t="s">
        <v>500</v>
      </c>
      <c r="E456" s="360">
        <v>15</v>
      </c>
      <c r="F456" s="360"/>
      <c r="G456" s="360"/>
      <c r="H456" s="363"/>
      <c r="I456" s="360">
        <v>15</v>
      </c>
      <c r="J456" s="326">
        <f t="shared" si="158"/>
        <v>15</v>
      </c>
      <c r="K456" s="306">
        <f t="shared" si="161"/>
        <v>1</v>
      </c>
      <c r="L456" s="307">
        <f t="shared" si="162"/>
        <v>1</v>
      </c>
      <c r="M456" s="359"/>
      <c r="N456" s="359"/>
      <c r="O456" s="359"/>
      <c r="P456" s="359"/>
      <c r="Q456" s="359"/>
      <c r="R456" s="359"/>
      <c r="S456" s="359"/>
      <c r="T456" s="359"/>
      <c r="U456" s="359"/>
      <c r="V456" s="359"/>
      <c r="W456" s="359"/>
      <c r="X456" s="359"/>
      <c r="Y456" s="359"/>
      <c r="Z456" s="359"/>
      <c r="AA456" s="359"/>
      <c r="AB456" s="359"/>
      <c r="AC456" s="359"/>
      <c r="AD456" s="359"/>
      <c r="AE456" s="359"/>
      <c r="AF456" s="359"/>
    </row>
    <row r="457" spans="1:32" ht="24.75" customHeight="1">
      <c r="A457" s="349" t="s">
        <v>1500</v>
      </c>
      <c r="B457" s="360">
        <v>51</v>
      </c>
      <c r="C457" s="357" t="s">
        <v>1449</v>
      </c>
      <c r="D457" s="275" t="s">
        <v>500</v>
      </c>
      <c r="E457" s="360">
        <v>11000</v>
      </c>
      <c r="F457" s="360"/>
      <c r="G457" s="360"/>
      <c r="H457" s="363"/>
      <c r="I457" s="360">
        <v>15492</v>
      </c>
      <c r="J457" s="326">
        <f t="shared" si="158"/>
        <v>15492</v>
      </c>
      <c r="K457" s="306">
        <f t="shared" si="161"/>
        <v>1.4083636363636363</v>
      </c>
      <c r="L457" s="307">
        <f t="shared" si="162"/>
        <v>1</v>
      </c>
      <c r="M457" s="359"/>
      <c r="N457" s="359"/>
      <c r="O457" s="359"/>
      <c r="P457" s="359"/>
      <c r="Q457" s="359"/>
      <c r="R457" s="359"/>
      <c r="S457" s="359"/>
      <c r="T457" s="359"/>
      <c r="U457" s="359"/>
      <c r="V457" s="359"/>
      <c r="W457" s="359"/>
      <c r="X457" s="359"/>
      <c r="Y457" s="359"/>
      <c r="Z457" s="359"/>
      <c r="AA457" s="359"/>
      <c r="AB457" s="359"/>
      <c r="AC457" s="359"/>
      <c r="AD457" s="359"/>
      <c r="AE457" s="359"/>
      <c r="AF457" s="359"/>
    </row>
    <row r="458" spans="1:32" ht="24.75" customHeight="1">
      <c r="A458" s="349" t="s">
        <v>1501</v>
      </c>
      <c r="B458" s="360">
        <v>52</v>
      </c>
      <c r="C458" s="357" t="s">
        <v>1449</v>
      </c>
      <c r="D458" s="275" t="s">
        <v>500</v>
      </c>
      <c r="E458" s="360">
        <v>2500</v>
      </c>
      <c r="F458" s="360"/>
      <c r="G458" s="360"/>
      <c r="H458" s="363"/>
      <c r="I458" s="360">
        <v>2501</v>
      </c>
      <c r="J458" s="326">
        <f t="shared" si="158"/>
        <v>2501</v>
      </c>
      <c r="K458" s="306">
        <f t="shared" si="161"/>
        <v>1.0004</v>
      </c>
      <c r="L458" s="307">
        <f t="shared" si="162"/>
        <v>1</v>
      </c>
      <c r="M458" s="359"/>
      <c r="N458" s="359"/>
      <c r="O458" s="359"/>
      <c r="P458" s="359"/>
      <c r="Q458" s="359"/>
      <c r="R458" s="359"/>
      <c r="S458" s="359"/>
      <c r="T458" s="359"/>
      <c r="U458" s="359"/>
      <c r="V458" s="359"/>
      <c r="W458" s="359"/>
      <c r="X458" s="359"/>
      <c r="Y458" s="359"/>
      <c r="Z458" s="359"/>
      <c r="AA458" s="359"/>
      <c r="AB458" s="359"/>
      <c r="AC458" s="359"/>
      <c r="AD458" s="359"/>
      <c r="AE458" s="359"/>
      <c r="AF458" s="359"/>
    </row>
    <row r="459" spans="1:32" ht="24.75" customHeight="1">
      <c r="A459" s="349" t="s">
        <v>1502</v>
      </c>
      <c r="B459" s="360">
        <v>53</v>
      </c>
      <c r="C459" s="357" t="s">
        <v>1449</v>
      </c>
      <c r="D459" s="275" t="s">
        <v>500</v>
      </c>
      <c r="E459" s="360">
        <v>5</v>
      </c>
      <c r="F459" s="360"/>
      <c r="G459" s="360"/>
      <c r="H459" s="363"/>
      <c r="I459" s="360">
        <v>5</v>
      </c>
      <c r="J459" s="326">
        <f t="shared" si="158"/>
        <v>5</v>
      </c>
      <c r="K459" s="306">
        <f t="shared" si="161"/>
        <v>1</v>
      </c>
      <c r="L459" s="307">
        <f t="shared" si="162"/>
        <v>1</v>
      </c>
      <c r="M459" s="359"/>
      <c r="N459" s="359"/>
      <c r="O459" s="359"/>
      <c r="P459" s="359"/>
      <c r="Q459" s="359"/>
      <c r="R459" s="359"/>
      <c r="S459" s="359"/>
      <c r="T459" s="359"/>
      <c r="U459" s="359"/>
      <c r="V459" s="359"/>
      <c r="W459" s="359"/>
      <c r="X459" s="359"/>
      <c r="Y459" s="359"/>
      <c r="Z459" s="359"/>
      <c r="AA459" s="359"/>
      <c r="AB459" s="359"/>
      <c r="AC459" s="359"/>
      <c r="AD459" s="359"/>
      <c r="AE459" s="359"/>
      <c r="AF459" s="359"/>
    </row>
    <row r="460" spans="1:32" ht="24.75" customHeight="1">
      <c r="A460" s="349" t="s">
        <v>1503</v>
      </c>
      <c r="B460" s="360">
        <v>54</v>
      </c>
      <c r="C460" s="357" t="s">
        <v>1449</v>
      </c>
      <c r="D460" s="275" t="s">
        <v>500</v>
      </c>
      <c r="E460" s="360">
        <v>90</v>
      </c>
      <c r="F460" s="360"/>
      <c r="G460" s="360"/>
      <c r="H460" s="363"/>
      <c r="I460" s="360">
        <v>58</v>
      </c>
      <c r="J460" s="326">
        <f t="shared" si="158"/>
        <v>58</v>
      </c>
      <c r="K460" s="306">
        <f t="shared" si="161"/>
        <v>0.64444444444444449</v>
      </c>
      <c r="L460" s="307">
        <f t="shared" si="162"/>
        <v>0.64444444444444449</v>
      </c>
      <c r="M460" s="359"/>
      <c r="N460" s="359"/>
      <c r="O460" s="359"/>
      <c r="P460" s="359"/>
      <c r="Q460" s="359"/>
      <c r="R460" s="359"/>
      <c r="S460" s="359"/>
      <c r="T460" s="359"/>
      <c r="U460" s="359"/>
      <c r="V460" s="359"/>
      <c r="W460" s="359"/>
      <c r="X460" s="359"/>
      <c r="Y460" s="359"/>
      <c r="Z460" s="359"/>
      <c r="AA460" s="359"/>
      <c r="AB460" s="359"/>
      <c r="AC460" s="359"/>
      <c r="AD460" s="359"/>
      <c r="AE460" s="359"/>
      <c r="AF460" s="359"/>
    </row>
    <row r="461" spans="1:32" ht="24.75" customHeight="1">
      <c r="A461" s="349" t="s">
        <v>1504</v>
      </c>
      <c r="B461" s="360">
        <v>55</v>
      </c>
      <c r="C461" s="357" t="s">
        <v>1449</v>
      </c>
      <c r="D461" s="275" t="s">
        <v>500</v>
      </c>
      <c r="E461" s="360">
        <v>309900</v>
      </c>
      <c r="F461" s="360"/>
      <c r="G461" s="360"/>
      <c r="H461" s="363"/>
      <c r="I461" s="360">
        <v>247281</v>
      </c>
      <c r="J461" s="326">
        <f t="shared" si="158"/>
        <v>247281</v>
      </c>
      <c r="K461" s="306">
        <f t="shared" si="161"/>
        <v>0.79793804453049366</v>
      </c>
      <c r="L461" s="307">
        <f t="shared" si="162"/>
        <v>0.79793804453049366</v>
      </c>
      <c r="M461" s="359"/>
      <c r="N461" s="359"/>
      <c r="O461" s="359"/>
      <c r="P461" s="359"/>
      <c r="Q461" s="359"/>
      <c r="R461" s="359"/>
      <c r="S461" s="359"/>
      <c r="T461" s="359"/>
      <c r="U461" s="359"/>
      <c r="V461" s="359"/>
      <c r="W461" s="359"/>
      <c r="X461" s="359"/>
      <c r="Y461" s="359"/>
      <c r="Z461" s="359"/>
      <c r="AA461" s="359"/>
      <c r="AB461" s="359"/>
      <c r="AC461" s="359"/>
      <c r="AD461" s="359"/>
      <c r="AE461" s="359"/>
      <c r="AF461" s="359"/>
    </row>
    <row r="462" spans="1:32" ht="24.75" customHeight="1">
      <c r="A462" s="349" t="s">
        <v>1505</v>
      </c>
      <c r="B462" s="360">
        <v>56</v>
      </c>
      <c r="C462" s="357" t="s">
        <v>1449</v>
      </c>
      <c r="D462" s="275" t="s">
        <v>500</v>
      </c>
      <c r="E462" s="361">
        <v>1</v>
      </c>
      <c r="F462" s="360"/>
      <c r="G462" s="360"/>
      <c r="H462" s="363"/>
      <c r="I462" s="361">
        <v>1</v>
      </c>
      <c r="J462" s="326">
        <f t="shared" si="158"/>
        <v>1</v>
      </c>
      <c r="K462" s="306">
        <f t="shared" si="161"/>
        <v>1</v>
      </c>
      <c r="L462" s="307">
        <f t="shared" si="162"/>
        <v>1</v>
      </c>
      <c r="M462" s="359"/>
      <c r="N462" s="359"/>
      <c r="O462" s="359"/>
      <c r="P462" s="359"/>
      <c r="Q462" s="359"/>
      <c r="R462" s="359"/>
      <c r="S462" s="359"/>
      <c r="T462" s="359"/>
      <c r="U462" s="359"/>
      <c r="V462" s="359"/>
      <c r="W462" s="359"/>
      <c r="X462" s="359"/>
      <c r="Y462" s="359"/>
      <c r="Z462" s="359"/>
      <c r="AA462" s="359"/>
      <c r="AB462" s="359"/>
      <c r="AC462" s="359"/>
      <c r="AD462" s="359"/>
      <c r="AE462" s="359"/>
      <c r="AF462" s="359"/>
    </row>
    <row r="463" spans="1:32" ht="24.75" customHeight="1">
      <c r="A463" s="349" t="s">
        <v>1506</v>
      </c>
      <c r="B463" s="360">
        <v>57</v>
      </c>
      <c r="C463" s="357" t="s">
        <v>1449</v>
      </c>
      <c r="D463" s="275" t="s">
        <v>500</v>
      </c>
      <c r="E463" s="360">
        <v>27</v>
      </c>
      <c r="F463" s="360"/>
      <c r="G463" s="360"/>
      <c r="H463" s="363"/>
      <c r="I463" s="360">
        <v>32</v>
      </c>
      <c r="J463" s="326">
        <f t="shared" si="158"/>
        <v>32</v>
      </c>
      <c r="K463" s="306">
        <f t="shared" si="161"/>
        <v>1.1851851851851851</v>
      </c>
      <c r="L463" s="307">
        <f t="shared" si="162"/>
        <v>1</v>
      </c>
      <c r="M463" s="359"/>
      <c r="N463" s="359"/>
      <c r="O463" s="359"/>
      <c r="P463" s="359"/>
      <c r="Q463" s="359"/>
      <c r="R463" s="359"/>
      <c r="S463" s="359"/>
      <c r="T463" s="359"/>
      <c r="U463" s="359"/>
      <c r="V463" s="359"/>
      <c r="W463" s="359"/>
      <c r="X463" s="359"/>
      <c r="Y463" s="359"/>
      <c r="Z463" s="359"/>
      <c r="AA463" s="359"/>
      <c r="AB463" s="359"/>
      <c r="AC463" s="359"/>
      <c r="AD463" s="359"/>
      <c r="AE463" s="359"/>
      <c r="AF463" s="359"/>
    </row>
    <row r="464" spans="1:32" ht="24.75" customHeight="1">
      <c r="A464" s="349" t="s">
        <v>1507</v>
      </c>
      <c r="B464" s="360">
        <v>58</v>
      </c>
      <c r="C464" s="357" t="s">
        <v>1449</v>
      </c>
      <c r="D464" s="275" t="s">
        <v>500</v>
      </c>
      <c r="E464" s="360">
        <v>20</v>
      </c>
      <c r="F464" s="360"/>
      <c r="G464" s="360"/>
      <c r="H464" s="363"/>
      <c r="I464" s="360">
        <v>128</v>
      </c>
      <c r="J464" s="326">
        <f t="shared" si="158"/>
        <v>128</v>
      </c>
      <c r="K464" s="306">
        <f t="shared" si="161"/>
        <v>6.4</v>
      </c>
      <c r="L464" s="307">
        <f t="shared" si="162"/>
        <v>1</v>
      </c>
      <c r="M464" s="359"/>
      <c r="N464" s="359"/>
      <c r="O464" s="359"/>
      <c r="P464" s="359"/>
      <c r="Q464" s="359"/>
      <c r="R464" s="359"/>
      <c r="S464" s="359"/>
      <c r="T464" s="359"/>
      <c r="U464" s="359"/>
      <c r="V464" s="359"/>
      <c r="W464" s="359"/>
      <c r="X464" s="359"/>
      <c r="Y464" s="359"/>
      <c r="Z464" s="359"/>
      <c r="AA464" s="359"/>
      <c r="AB464" s="359"/>
      <c r="AC464" s="359"/>
      <c r="AD464" s="359"/>
      <c r="AE464" s="359"/>
      <c r="AF464" s="359"/>
    </row>
    <row r="465" spans="1:32" ht="24.75" customHeight="1">
      <c r="A465" s="349" t="s">
        <v>1508</v>
      </c>
      <c r="B465" s="360">
        <v>59</v>
      </c>
      <c r="C465" s="357" t="s">
        <v>1449</v>
      </c>
      <c r="D465" s="275" t="s">
        <v>500</v>
      </c>
      <c r="E465" s="361">
        <v>1</v>
      </c>
      <c r="F465" s="360"/>
      <c r="G465" s="360"/>
      <c r="H465" s="363"/>
      <c r="I465" s="361">
        <v>1</v>
      </c>
      <c r="J465" s="326">
        <f t="shared" si="158"/>
        <v>1</v>
      </c>
      <c r="K465" s="306">
        <f t="shared" si="161"/>
        <v>1</v>
      </c>
      <c r="L465" s="307">
        <f t="shared" si="162"/>
        <v>1</v>
      </c>
      <c r="M465" s="359"/>
      <c r="N465" s="359"/>
      <c r="O465" s="359"/>
      <c r="P465" s="359"/>
      <c r="Q465" s="359"/>
      <c r="R465" s="359"/>
      <c r="S465" s="359"/>
      <c r="T465" s="359"/>
      <c r="U465" s="359"/>
      <c r="V465" s="359"/>
      <c r="W465" s="359"/>
      <c r="X465" s="359"/>
      <c r="Y465" s="359"/>
      <c r="Z465" s="359"/>
      <c r="AA465" s="359"/>
      <c r="AB465" s="359"/>
      <c r="AC465" s="359"/>
      <c r="AD465" s="359"/>
      <c r="AE465" s="359"/>
      <c r="AF465" s="359"/>
    </row>
    <row r="466" spans="1:32" ht="24.75" customHeight="1">
      <c r="A466" s="356" t="s">
        <v>1509</v>
      </c>
      <c r="B466" s="292">
        <f>COUNT(B467:B471)</f>
        <v>5</v>
      </c>
      <c r="C466" s="293"/>
      <c r="D466" s="294"/>
      <c r="E466" s="292">
        <f>COUNT(E467:E471)</f>
        <v>2</v>
      </c>
      <c r="F466" s="295"/>
      <c r="G466" s="295"/>
      <c r="H466" s="295"/>
      <c r="I466" s="295"/>
      <c r="J466" s="296"/>
      <c r="K466" s="297"/>
      <c r="L466" s="298">
        <f>AVERAGE(L467:L471)</f>
        <v>1</v>
      </c>
      <c r="M466" s="299"/>
      <c r="N466" s="275"/>
      <c r="O466" s="275"/>
      <c r="P466" s="275"/>
      <c r="Q466" s="275"/>
      <c r="R466" s="275"/>
      <c r="S466" s="275"/>
      <c r="T466" s="275"/>
      <c r="U466" s="275"/>
      <c r="V466" s="275"/>
      <c r="W466" s="275"/>
      <c r="X466" s="275"/>
      <c r="Y466" s="275"/>
      <c r="Z466" s="275"/>
      <c r="AA466" s="275"/>
      <c r="AB466" s="275"/>
      <c r="AC466" s="275"/>
      <c r="AD466" s="275"/>
      <c r="AE466" s="275"/>
      <c r="AF466" s="275"/>
    </row>
    <row r="467" spans="1:32" ht="24.75" customHeight="1">
      <c r="A467" s="328" t="s">
        <v>1510</v>
      </c>
      <c r="B467" s="360">
        <v>1</v>
      </c>
      <c r="C467" s="304" t="s">
        <v>1511</v>
      </c>
      <c r="D467" s="304" t="s">
        <v>502</v>
      </c>
      <c r="E467" s="314">
        <v>0.6</v>
      </c>
      <c r="F467" s="314"/>
      <c r="G467" s="314"/>
      <c r="H467" s="314"/>
      <c r="I467" s="314">
        <v>0.6</v>
      </c>
      <c r="J467" s="326">
        <f t="shared" ref="J467:J468" si="163">SUM(F467:I467)</f>
        <v>0.6</v>
      </c>
      <c r="K467" s="306">
        <f t="shared" ref="K467:K468" si="164">(J467/E467)</f>
        <v>1</v>
      </c>
      <c r="L467" s="307">
        <f t="shared" ref="L467:L468" si="165">IF(((J467/E467)*100)&gt;=100,100%,(IF(J467=0,"",(J467/E467))))</f>
        <v>1</v>
      </c>
      <c r="M467" s="275"/>
      <c r="N467" s="359"/>
      <c r="O467" s="359"/>
      <c r="P467" s="275"/>
      <c r="Q467" s="275"/>
      <c r="R467" s="275"/>
      <c r="S467" s="275"/>
      <c r="T467" s="275"/>
      <c r="U467" s="275"/>
      <c r="V467" s="275"/>
      <c r="W467" s="275"/>
      <c r="X467" s="275"/>
      <c r="Y467" s="275"/>
      <c r="Z467" s="275"/>
      <c r="AA467" s="275"/>
      <c r="AB467" s="275"/>
      <c r="AC467" s="275"/>
      <c r="AD467" s="275"/>
      <c r="AE467" s="275"/>
      <c r="AF467" s="275"/>
    </row>
    <row r="468" spans="1:32" ht="24.75" customHeight="1">
      <c r="A468" s="328" t="s">
        <v>1512</v>
      </c>
      <c r="B468" s="360">
        <v>2</v>
      </c>
      <c r="C468" s="304" t="s">
        <v>1511</v>
      </c>
      <c r="D468" s="304" t="s">
        <v>500</v>
      </c>
      <c r="E468" s="314">
        <v>0.68</v>
      </c>
      <c r="F468" s="314"/>
      <c r="G468" s="314"/>
      <c r="H468" s="314"/>
      <c r="I468" s="314">
        <v>0.68</v>
      </c>
      <c r="J468" s="326">
        <f t="shared" si="163"/>
        <v>0.68</v>
      </c>
      <c r="K468" s="306">
        <f t="shared" si="164"/>
        <v>1</v>
      </c>
      <c r="L468" s="307">
        <f t="shared" si="165"/>
        <v>1</v>
      </c>
      <c r="M468" s="275"/>
      <c r="N468" s="359"/>
      <c r="O468" s="359"/>
      <c r="P468" s="275"/>
      <c r="Q468" s="275"/>
      <c r="R468" s="275"/>
      <c r="S468" s="275"/>
      <c r="T468" s="275"/>
      <c r="U468" s="275"/>
      <c r="V468" s="275"/>
      <c r="W468" s="275"/>
      <c r="X468" s="275"/>
      <c r="Y468" s="275"/>
      <c r="Z468" s="275"/>
      <c r="AA468" s="275"/>
      <c r="AB468" s="275"/>
      <c r="AC468" s="275"/>
      <c r="AD468" s="275"/>
      <c r="AE468" s="275"/>
      <c r="AF468" s="275"/>
    </row>
    <row r="469" spans="1:32" ht="24.75" customHeight="1">
      <c r="A469" s="328" t="s">
        <v>1513</v>
      </c>
      <c r="B469" s="360">
        <v>3</v>
      </c>
      <c r="C469" s="304" t="s">
        <v>1511</v>
      </c>
      <c r="D469" s="304" t="s">
        <v>500</v>
      </c>
      <c r="E469" s="304"/>
      <c r="F469" s="304"/>
      <c r="G469" s="304"/>
      <c r="H469" s="304"/>
      <c r="I469" s="304"/>
      <c r="J469" s="326"/>
      <c r="K469" s="306"/>
      <c r="L469" s="307"/>
      <c r="M469" s="275"/>
      <c r="N469" s="359"/>
      <c r="O469" s="359"/>
      <c r="P469" s="275"/>
      <c r="Q469" s="275"/>
      <c r="R469" s="275"/>
      <c r="S469" s="275"/>
      <c r="T469" s="275"/>
      <c r="U469" s="275"/>
      <c r="V469" s="275"/>
      <c r="W469" s="275"/>
      <c r="X469" s="275"/>
      <c r="Y469" s="275"/>
      <c r="Z469" s="275"/>
      <c r="AA469" s="275"/>
      <c r="AB469" s="275"/>
      <c r="AC469" s="275"/>
      <c r="AD469" s="275"/>
      <c r="AE469" s="275"/>
      <c r="AF469" s="275"/>
    </row>
    <row r="470" spans="1:32" ht="24.75" customHeight="1">
      <c r="A470" s="328" t="s">
        <v>1514</v>
      </c>
      <c r="B470" s="360">
        <v>4</v>
      </c>
      <c r="C470" s="304" t="s">
        <v>1511</v>
      </c>
      <c r="D470" s="304" t="s">
        <v>500</v>
      </c>
      <c r="E470" s="314"/>
      <c r="F470" s="304"/>
      <c r="G470" s="304"/>
      <c r="H470" s="304"/>
      <c r="I470" s="304"/>
      <c r="J470" s="326"/>
      <c r="K470" s="306"/>
      <c r="L470" s="307"/>
      <c r="M470" s="275"/>
      <c r="N470" s="359"/>
      <c r="O470" s="359"/>
      <c r="P470" s="275"/>
      <c r="Q470" s="275"/>
      <c r="R470" s="275"/>
      <c r="S470" s="275"/>
      <c r="T470" s="275"/>
      <c r="U470" s="275"/>
      <c r="V470" s="275"/>
      <c r="W470" s="275"/>
      <c r="X470" s="275"/>
      <c r="Y470" s="275"/>
      <c r="Z470" s="275"/>
      <c r="AA470" s="275"/>
      <c r="AB470" s="275"/>
      <c r="AC470" s="275"/>
      <c r="AD470" s="275"/>
      <c r="AE470" s="275"/>
      <c r="AF470" s="275"/>
    </row>
    <row r="471" spans="1:32" ht="24.75" customHeight="1">
      <c r="A471" s="328" t="s">
        <v>1515</v>
      </c>
      <c r="B471" s="360">
        <v>5</v>
      </c>
      <c r="C471" s="304" t="s">
        <v>1511</v>
      </c>
      <c r="D471" s="304" t="s">
        <v>500</v>
      </c>
      <c r="E471" s="304"/>
      <c r="F471" s="304"/>
      <c r="G471" s="304"/>
      <c r="H471" s="304"/>
      <c r="I471" s="304"/>
      <c r="J471" s="326"/>
      <c r="K471" s="306"/>
      <c r="L471" s="307"/>
      <c r="M471" s="275"/>
      <c r="N471" s="359"/>
      <c r="O471" s="359"/>
      <c r="P471" s="275"/>
      <c r="Q471" s="275"/>
      <c r="R471" s="275"/>
      <c r="S471" s="275"/>
      <c r="T471" s="275"/>
      <c r="U471" s="275"/>
      <c r="V471" s="275"/>
      <c r="W471" s="275"/>
      <c r="X471" s="275"/>
      <c r="Y471" s="275"/>
      <c r="Z471" s="275"/>
      <c r="AA471" s="275"/>
      <c r="AB471" s="275"/>
      <c r="AC471" s="275"/>
      <c r="AD471" s="275"/>
      <c r="AE471" s="275"/>
      <c r="AF471" s="275"/>
    </row>
    <row r="472" spans="1:32" ht="24.75" customHeight="1">
      <c r="A472" s="356" t="s">
        <v>1516</v>
      </c>
      <c r="B472" s="292">
        <f>COUNT(B473)</f>
        <v>1</v>
      </c>
      <c r="C472" s="293"/>
      <c r="D472" s="294"/>
      <c r="E472" s="292">
        <f>COUNT(E473)</f>
        <v>0</v>
      </c>
      <c r="F472" s="295"/>
      <c r="G472" s="295"/>
      <c r="H472" s="295"/>
      <c r="I472" s="295"/>
      <c r="J472" s="296"/>
      <c r="K472" s="297"/>
      <c r="L472" s="298" t="e">
        <f>AVERAGE(L473)</f>
        <v>#DIV/0!</v>
      </c>
      <c r="M472" s="299"/>
      <c r="N472" s="275"/>
      <c r="O472" s="275"/>
      <c r="P472" s="275"/>
      <c r="Q472" s="275"/>
      <c r="R472" s="275"/>
      <c r="S472" s="275"/>
      <c r="T472" s="275"/>
      <c r="U472" s="275"/>
      <c r="V472" s="275"/>
      <c r="W472" s="275"/>
      <c r="X472" s="275"/>
      <c r="Y472" s="275"/>
      <c r="Z472" s="275"/>
      <c r="AA472" s="275"/>
      <c r="AB472" s="275"/>
      <c r="AC472" s="275"/>
      <c r="AD472" s="275"/>
      <c r="AE472" s="275"/>
      <c r="AF472" s="275"/>
    </row>
    <row r="473" spans="1:32" ht="24.75" customHeight="1">
      <c r="A473" s="328" t="s">
        <v>1517</v>
      </c>
      <c r="B473" s="365">
        <v>1</v>
      </c>
      <c r="C473" s="304" t="s">
        <v>1518</v>
      </c>
      <c r="D473" s="304" t="s">
        <v>1519</v>
      </c>
      <c r="E473" s="304"/>
      <c r="F473" s="304"/>
      <c r="G473" s="304"/>
      <c r="H473" s="304"/>
      <c r="I473" s="304"/>
      <c r="J473" s="326"/>
      <c r="K473" s="306"/>
      <c r="L473" s="307"/>
      <c r="M473" s="275"/>
      <c r="N473" s="359"/>
      <c r="O473" s="359"/>
      <c r="P473" s="275"/>
      <c r="Q473" s="275"/>
      <c r="R473" s="275"/>
      <c r="S473" s="275"/>
      <c r="T473" s="275"/>
      <c r="U473" s="275"/>
      <c r="V473" s="275"/>
      <c r="W473" s="275"/>
      <c r="X473" s="275"/>
      <c r="Y473" s="275"/>
      <c r="Z473" s="275"/>
      <c r="AA473" s="275"/>
      <c r="AB473" s="275"/>
      <c r="AC473" s="275"/>
      <c r="AD473" s="275"/>
      <c r="AE473" s="275"/>
      <c r="AF473" s="275"/>
    </row>
    <row r="474" spans="1:32" ht="24.75" customHeight="1">
      <c r="A474" s="356" t="s">
        <v>1520</v>
      </c>
      <c r="B474" s="292">
        <f>COUNT(B475:B477)</f>
        <v>3</v>
      </c>
      <c r="C474" s="293"/>
      <c r="D474" s="294"/>
      <c r="E474" s="292">
        <f>COUNT(E475:E477)</f>
        <v>1</v>
      </c>
      <c r="F474" s="295"/>
      <c r="G474" s="295"/>
      <c r="H474" s="295"/>
      <c r="I474" s="295"/>
      <c r="J474" s="296"/>
      <c r="K474" s="297"/>
      <c r="L474" s="298">
        <f>AVERAGE(L475:L477)</f>
        <v>0.7</v>
      </c>
      <c r="M474" s="299"/>
      <c r="N474" s="275"/>
      <c r="O474" s="275"/>
      <c r="P474" s="275"/>
      <c r="Q474" s="275"/>
      <c r="R474" s="275"/>
      <c r="S474" s="275"/>
      <c r="T474" s="275"/>
      <c r="U474" s="275"/>
      <c r="V474" s="275"/>
      <c r="W474" s="275"/>
      <c r="X474" s="275"/>
      <c r="Y474" s="275"/>
      <c r="Z474" s="275"/>
      <c r="AA474" s="275"/>
      <c r="AB474" s="275"/>
      <c r="AC474" s="275"/>
      <c r="AD474" s="275"/>
      <c r="AE474" s="275"/>
      <c r="AF474" s="275"/>
    </row>
    <row r="475" spans="1:32" ht="24.75" customHeight="1">
      <c r="A475" s="328" t="s">
        <v>1521</v>
      </c>
      <c r="B475" s="360">
        <v>1</v>
      </c>
      <c r="C475" s="304" t="s">
        <v>1522</v>
      </c>
      <c r="D475" s="304" t="s">
        <v>500</v>
      </c>
      <c r="E475" s="314">
        <v>1</v>
      </c>
      <c r="F475" s="304"/>
      <c r="G475" s="304"/>
      <c r="H475" s="304"/>
      <c r="I475" s="314">
        <v>0.7</v>
      </c>
      <c r="J475" s="326">
        <f>SUM(F475:I475)</f>
        <v>0.7</v>
      </c>
      <c r="K475" s="366">
        <f>(J475/E475)</f>
        <v>0.7</v>
      </c>
      <c r="L475" s="367">
        <f>IF(((J475/E475)*100)&gt;=100,100%,(IF(J475=0,"",(J475/E475))))</f>
        <v>0.7</v>
      </c>
      <c r="M475" s="275"/>
      <c r="N475" s="359"/>
      <c r="O475" s="359"/>
      <c r="P475" s="275"/>
      <c r="Q475" s="275"/>
      <c r="R475" s="275"/>
      <c r="S475" s="275"/>
      <c r="T475" s="275"/>
      <c r="U475" s="275"/>
      <c r="V475" s="275"/>
      <c r="W475" s="275"/>
      <c r="X475" s="275"/>
      <c r="Y475" s="275"/>
      <c r="Z475" s="275"/>
      <c r="AA475" s="275"/>
      <c r="AB475" s="275"/>
      <c r="AC475" s="275"/>
      <c r="AD475" s="275"/>
      <c r="AE475" s="275"/>
      <c r="AF475" s="275"/>
    </row>
    <row r="476" spans="1:32" ht="24.75" customHeight="1">
      <c r="A476" s="328" t="s">
        <v>1523</v>
      </c>
      <c r="B476" s="360">
        <v>2</v>
      </c>
      <c r="C476" s="304" t="s">
        <v>1522</v>
      </c>
      <c r="D476" s="304" t="s">
        <v>500</v>
      </c>
      <c r="E476" s="368"/>
      <c r="F476" s="304"/>
      <c r="G476" s="304"/>
      <c r="H476" s="304"/>
      <c r="I476" s="304"/>
      <c r="J476" s="326"/>
      <c r="K476" s="306"/>
      <c r="L476" s="307"/>
      <c r="M476" s="275"/>
      <c r="N476" s="359"/>
      <c r="O476" s="359"/>
      <c r="P476" s="275"/>
      <c r="Q476" s="275"/>
      <c r="R476" s="275"/>
      <c r="S476" s="275"/>
      <c r="T476" s="275"/>
      <c r="U476" s="275"/>
      <c r="V476" s="275"/>
      <c r="W476" s="275"/>
      <c r="X476" s="275"/>
      <c r="Y476" s="275"/>
      <c r="Z476" s="275"/>
      <c r="AA476" s="275"/>
      <c r="AB476" s="275"/>
      <c r="AC476" s="275"/>
      <c r="AD476" s="275"/>
      <c r="AE476" s="275"/>
      <c r="AF476" s="275"/>
    </row>
    <row r="477" spans="1:32" ht="24.75" customHeight="1">
      <c r="A477" s="328" t="s">
        <v>1524</v>
      </c>
      <c r="B477" s="360">
        <v>3</v>
      </c>
      <c r="C477" s="304" t="s">
        <v>1522</v>
      </c>
      <c r="D477" s="304" t="s">
        <v>500</v>
      </c>
      <c r="E477" s="304"/>
      <c r="F477" s="304"/>
      <c r="G477" s="304"/>
      <c r="H477" s="304"/>
      <c r="I477" s="304"/>
      <c r="J477" s="304"/>
      <c r="K477" s="306"/>
      <c r="L477" s="307"/>
      <c r="M477" s="275"/>
      <c r="N477" s="359"/>
      <c r="O477" s="359"/>
      <c r="P477" s="275"/>
      <c r="Q477" s="275"/>
      <c r="R477" s="275"/>
      <c r="S477" s="275"/>
      <c r="T477" s="275"/>
      <c r="U477" s="275"/>
      <c r="V477" s="275"/>
      <c r="W477" s="275"/>
      <c r="X477" s="275"/>
      <c r="Y477" s="275"/>
      <c r="Z477" s="275"/>
      <c r="AA477" s="275"/>
      <c r="AB477" s="275"/>
      <c r="AC477" s="275"/>
      <c r="AD477" s="275"/>
      <c r="AE477" s="275"/>
      <c r="AF477" s="275"/>
    </row>
    <row r="478" spans="1:32" ht="24.75" customHeight="1">
      <c r="A478" s="356" t="s">
        <v>1525</v>
      </c>
      <c r="B478" s="292">
        <f>COUNT(B479:B484)</f>
        <v>6</v>
      </c>
      <c r="C478" s="293"/>
      <c r="D478" s="294"/>
      <c r="E478" s="292">
        <f>COUNT(E479:E484)</f>
        <v>6</v>
      </c>
      <c r="F478" s="295"/>
      <c r="G478" s="295"/>
      <c r="H478" s="295"/>
      <c r="I478" s="295"/>
      <c r="J478" s="296"/>
      <c r="K478" s="297"/>
      <c r="L478" s="298">
        <f>AVERAGE(L479:L484)</f>
        <v>1</v>
      </c>
      <c r="M478" s="299"/>
      <c r="N478" s="275"/>
      <c r="O478" s="275"/>
      <c r="P478" s="275"/>
      <c r="Q478" s="275"/>
      <c r="R478" s="275"/>
      <c r="S478" s="275"/>
      <c r="T478" s="275"/>
      <c r="U478" s="275"/>
      <c r="V478" s="275"/>
      <c r="W478" s="275"/>
      <c r="X478" s="275"/>
      <c r="Y478" s="275"/>
      <c r="Z478" s="275"/>
      <c r="AA478" s="275"/>
      <c r="AB478" s="275"/>
      <c r="AC478" s="275"/>
      <c r="AD478" s="275"/>
      <c r="AE478" s="275"/>
      <c r="AF478" s="275"/>
    </row>
    <row r="479" spans="1:32" ht="24.75" customHeight="1">
      <c r="A479" s="328" t="s">
        <v>1526</v>
      </c>
      <c r="B479" s="360">
        <v>1</v>
      </c>
      <c r="C479" s="304" t="s">
        <v>1527</v>
      </c>
      <c r="D479" s="304" t="s">
        <v>504</v>
      </c>
      <c r="E479" s="304">
        <v>120</v>
      </c>
      <c r="F479" s="304"/>
      <c r="G479" s="304"/>
      <c r="H479" s="304"/>
      <c r="I479" s="304"/>
      <c r="J479" s="326">
        <f t="shared" ref="J479:J484" si="166">SUM(F479:I479)</f>
        <v>0</v>
      </c>
      <c r="K479" s="306">
        <f>(J479/E479)</f>
        <v>0</v>
      </c>
      <c r="L479" s="307" t="str">
        <f t="shared" ref="L479:L484" si="167">IF(((J479/E479)*100)&gt;=100,100%,(IF(J479=0,"",(J479/E479))))</f>
        <v/>
      </c>
      <c r="M479" s="275"/>
      <c r="N479" s="359"/>
      <c r="O479" s="359"/>
      <c r="P479" s="275"/>
      <c r="Q479" s="275"/>
      <c r="R479" s="275"/>
      <c r="S479" s="275"/>
      <c r="T479" s="275"/>
      <c r="U479" s="275"/>
      <c r="V479" s="275"/>
      <c r="W479" s="275"/>
      <c r="X479" s="275"/>
      <c r="Y479" s="275"/>
      <c r="Z479" s="275"/>
      <c r="AA479" s="275"/>
      <c r="AB479" s="275"/>
      <c r="AC479" s="275"/>
      <c r="AD479" s="275"/>
      <c r="AE479" s="275"/>
      <c r="AF479" s="275"/>
    </row>
    <row r="480" spans="1:32" ht="24.75" customHeight="1">
      <c r="A480" s="328" t="s">
        <v>1528</v>
      </c>
      <c r="B480" s="360">
        <v>2</v>
      </c>
      <c r="C480" s="304" t="s">
        <v>1527</v>
      </c>
      <c r="D480" s="304" t="s">
        <v>504</v>
      </c>
      <c r="E480" s="304">
        <v>72</v>
      </c>
      <c r="F480" s="304"/>
      <c r="G480" s="304"/>
      <c r="H480" s="304"/>
      <c r="I480" s="304"/>
      <c r="J480" s="326">
        <f t="shared" si="166"/>
        <v>0</v>
      </c>
      <c r="K480" s="306"/>
      <c r="L480" s="307" t="str">
        <f t="shared" si="167"/>
        <v/>
      </c>
      <c r="M480" s="275"/>
      <c r="N480" s="359"/>
      <c r="O480" s="359"/>
      <c r="P480" s="275"/>
      <c r="Q480" s="275"/>
      <c r="R480" s="275"/>
      <c r="S480" s="275"/>
      <c r="T480" s="275"/>
      <c r="U480" s="275"/>
      <c r="V480" s="275"/>
      <c r="W480" s="275"/>
      <c r="X480" s="275"/>
      <c r="Y480" s="275"/>
      <c r="Z480" s="275"/>
      <c r="AA480" s="275"/>
      <c r="AB480" s="275"/>
      <c r="AC480" s="275"/>
      <c r="AD480" s="275"/>
      <c r="AE480" s="275"/>
      <c r="AF480" s="275"/>
    </row>
    <row r="481" spans="1:32" ht="24.75" customHeight="1">
      <c r="A481" s="328" t="s">
        <v>1529</v>
      </c>
      <c r="B481" s="360">
        <v>3</v>
      </c>
      <c r="C481" s="304" t="s">
        <v>1527</v>
      </c>
      <c r="D481" s="304" t="s">
        <v>500</v>
      </c>
      <c r="E481" s="304">
        <v>12</v>
      </c>
      <c r="F481" s="304"/>
      <c r="G481" s="304"/>
      <c r="H481" s="304"/>
      <c r="I481" s="304">
        <v>12</v>
      </c>
      <c r="J481" s="326">
        <f t="shared" si="166"/>
        <v>12</v>
      </c>
      <c r="K481" s="306">
        <f t="shared" ref="K481:K484" si="168">(J481/E481)</f>
        <v>1</v>
      </c>
      <c r="L481" s="307">
        <f t="shared" si="167"/>
        <v>1</v>
      </c>
      <c r="M481" s="275"/>
      <c r="N481" s="359"/>
      <c r="O481" s="359"/>
      <c r="P481" s="275"/>
      <c r="Q481" s="275"/>
      <c r="R481" s="275"/>
      <c r="S481" s="275"/>
      <c r="T481" s="275"/>
      <c r="U481" s="275"/>
      <c r="V481" s="275"/>
      <c r="W481" s="275"/>
      <c r="X481" s="275"/>
      <c r="Y481" s="275"/>
      <c r="Z481" s="275"/>
      <c r="AA481" s="275"/>
      <c r="AB481" s="275"/>
      <c r="AC481" s="275"/>
      <c r="AD481" s="275"/>
      <c r="AE481" s="275"/>
      <c r="AF481" s="275"/>
    </row>
    <row r="482" spans="1:32" ht="24.75" customHeight="1">
      <c r="A482" s="328" t="s">
        <v>1530</v>
      </c>
      <c r="B482" s="360">
        <v>4</v>
      </c>
      <c r="C482" s="304" t="s">
        <v>1527</v>
      </c>
      <c r="D482" s="304" t="s">
        <v>500</v>
      </c>
      <c r="E482" s="304">
        <v>1</v>
      </c>
      <c r="F482" s="304"/>
      <c r="G482" s="304"/>
      <c r="H482" s="304"/>
      <c r="I482" s="304">
        <v>2</v>
      </c>
      <c r="J482" s="326">
        <f t="shared" si="166"/>
        <v>2</v>
      </c>
      <c r="K482" s="306">
        <f t="shared" si="168"/>
        <v>2</v>
      </c>
      <c r="L482" s="307">
        <f t="shared" si="167"/>
        <v>1</v>
      </c>
      <c r="M482" s="275"/>
      <c r="N482" s="359"/>
      <c r="O482" s="359"/>
      <c r="P482" s="275"/>
      <c r="Q482" s="275"/>
      <c r="R482" s="275"/>
      <c r="S482" s="275"/>
      <c r="T482" s="275"/>
      <c r="U482" s="275"/>
      <c r="V482" s="275"/>
      <c r="W482" s="275"/>
      <c r="X482" s="275"/>
      <c r="Y482" s="275"/>
      <c r="Z482" s="275"/>
      <c r="AA482" s="275"/>
      <c r="AB482" s="275"/>
      <c r="AC482" s="275"/>
      <c r="AD482" s="275"/>
      <c r="AE482" s="275"/>
      <c r="AF482" s="275"/>
    </row>
    <row r="483" spans="1:32" ht="24.75" customHeight="1">
      <c r="A483" s="328" t="s">
        <v>1531</v>
      </c>
      <c r="B483" s="360">
        <v>5</v>
      </c>
      <c r="C483" s="304" t="s">
        <v>1527</v>
      </c>
      <c r="D483" s="304" t="s">
        <v>500</v>
      </c>
      <c r="E483" s="304">
        <v>10</v>
      </c>
      <c r="F483" s="304"/>
      <c r="G483" s="304"/>
      <c r="H483" s="304"/>
      <c r="I483" s="304">
        <v>10</v>
      </c>
      <c r="J483" s="326">
        <f t="shared" si="166"/>
        <v>10</v>
      </c>
      <c r="K483" s="306">
        <f t="shared" si="168"/>
        <v>1</v>
      </c>
      <c r="L483" s="307">
        <f t="shared" si="167"/>
        <v>1</v>
      </c>
      <c r="M483" s="275"/>
      <c r="N483" s="359"/>
      <c r="O483" s="359"/>
      <c r="P483" s="275"/>
      <c r="Q483" s="275"/>
      <c r="R483" s="275"/>
      <c r="S483" s="275"/>
      <c r="T483" s="275"/>
      <c r="U483" s="275"/>
      <c r="V483" s="275"/>
      <c r="W483" s="275"/>
      <c r="X483" s="275"/>
      <c r="Y483" s="275"/>
      <c r="Z483" s="275"/>
      <c r="AA483" s="275"/>
      <c r="AB483" s="275"/>
      <c r="AC483" s="275"/>
      <c r="AD483" s="275"/>
      <c r="AE483" s="275"/>
      <c r="AF483" s="275"/>
    </row>
    <row r="484" spans="1:32" ht="24.75" customHeight="1">
      <c r="A484" s="328" t="s">
        <v>1532</v>
      </c>
      <c r="B484" s="360">
        <v>6</v>
      </c>
      <c r="C484" s="304" t="s">
        <v>1527</v>
      </c>
      <c r="D484" s="304" t="s">
        <v>500</v>
      </c>
      <c r="E484" s="314">
        <v>1</v>
      </c>
      <c r="F484" s="304"/>
      <c r="G484" s="304"/>
      <c r="H484" s="304"/>
      <c r="I484" s="314">
        <v>1</v>
      </c>
      <c r="J484" s="326">
        <f t="shared" si="166"/>
        <v>1</v>
      </c>
      <c r="K484" s="306">
        <f t="shared" si="168"/>
        <v>1</v>
      </c>
      <c r="L484" s="307">
        <f t="shared" si="167"/>
        <v>1</v>
      </c>
      <c r="M484" s="275"/>
      <c r="N484" s="359"/>
      <c r="O484" s="359"/>
      <c r="P484" s="275"/>
      <c r="Q484" s="275"/>
      <c r="R484" s="275"/>
      <c r="S484" s="275"/>
      <c r="T484" s="275"/>
      <c r="U484" s="275"/>
      <c r="V484" s="275"/>
      <c r="W484" s="275"/>
      <c r="X484" s="275"/>
      <c r="Y484" s="275"/>
      <c r="Z484" s="275"/>
      <c r="AA484" s="275"/>
      <c r="AB484" s="275"/>
      <c r="AC484" s="275"/>
      <c r="AD484" s="275"/>
      <c r="AE484" s="275"/>
      <c r="AF484" s="275"/>
    </row>
    <row r="485" spans="1:32" ht="24.75" customHeight="1">
      <c r="A485" s="356" t="s">
        <v>1533</v>
      </c>
      <c r="B485" s="292">
        <f>COUNT(B486:B487)</f>
        <v>2</v>
      </c>
      <c r="C485" s="293"/>
      <c r="D485" s="294"/>
      <c r="E485" s="292">
        <f>COUNT(E486:E487)</f>
        <v>0</v>
      </c>
      <c r="F485" s="295"/>
      <c r="G485" s="295"/>
      <c r="H485" s="295"/>
      <c r="I485" s="295"/>
      <c r="J485" s="296"/>
      <c r="K485" s="297"/>
      <c r="L485" s="298" t="e">
        <f>AVERAGE(L486:L487)</f>
        <v>#DIV/0!</v>
      </c>
      <c r="M485" s="299"/>
      <c r="N485" s="275"/>
      <c r="O485" s="275"/>
      <c r="P485" s="275"/>
      <c r="Q485" s="275"/>
      <c r="R485" s="275"/>
      <c r="S485" s="275"/>
      <c r="T485" s="275"/>
      <c r="U485" s="275"/>
      <c r="V485" s="275"/>
      <c r="W485" s="275"/>
      <c r="X485" s="275"/>
      <c r="Y485" s="275"/>
      <c r="Z485" s="275"/>
      <c r="AA485" s="275"/>
      <c r="AB485" s="275"/>
      <c r="AC485" s="275"/>
      <c r="AD485" s="275"/>
      <c r="AE485" s="275"/>
      <c r="AF485" s="275"/>
    </row>
    <row r="486" spans="1:32" ht="24.75" customHeight="1">
      <c r="A486" s="328" t="s">
        <v>1534</v>
      </c>
      <c r="B486" s="360">
        <v>1</v>
      </c>
      <c r="C486" s="304" t="s">
        <v>1535</v>
      </c>
      <c r="D486" s="304" t="s">
        <v>500</v>
      </c>
      <c r="E486" s="304"/>
      <c r="F486" s="304"/>
      <c r="G486" s="304"/>
      <c r="H486" s="304"/>
      <c r="I486" s="304"/>
      <c r="J486" s="326"/>
      <c r="K486" s="306"/>
      <c r="L486" s="307"/>
      <c r="M486" s="275"/>
      <c r="N486" s="359"/>
      <c r="O486" s="359"/>
      <c r="P486" s="275"/>
      <c r="Q486" s="275"/>
      <c r="R486" s="275"/>
      <c r="S486" s="275"/>
      <c r="T486" s="275"/>
      <c r="U486" s="275"/>
      <c r="V486" s="275"/>
      <c r="W486" s="275"/>
      <c r="X486" s="275"/>
      <c r="Y486" s="275"/>
      <c r="Z486" s="275"/>
      <c r="AA486" s="275"/>
      <c r="AB486" s="275"/>
      <c r="AC486" s="275"/>
      <c r="AD486" s="275"/>
      <c r="AE486" s="275"/>
      <c r="AF486" s="275"/>
    </row>
    <row r="487" spans="1:32" ht="24.75" customHeight="1">
      <c r="A487" s="328" t="s">
        <v>1536</v>
      </c>
      <c r="B487" s="360">
        <v>2</v>
      </c>
      <c r="C487" s="304" t="s">
        <v>1535</v>
      </c>
      <c r="D487" s="304" t="s">
        <v>500</v>
      </c>
      <c r="E487" s="304"/>
      <c r="F487" s="304"/>
      <c r="G487" s="304"/>
      <c r="H487" s="304"/>
      <c r="I487" s="304"/>
      <c r="J487" s="326"/>
      <c r="K487" s="306"/>
      <c r="L487" s="307"/>
      <c r="M487" s="275"/>
      <c r="N487" s="359"/>
      <c r="O487" s="359"/>
      <c r="P487" s="275"/>
      <c r="Q487" s="275"/>
      <c r="R487" s="275"/>
      <c r="S487" s="275"/>
      <c r="T487" s="275"/>
      <c r="U487" s="275"/>
      <c r="V487" s="275"/>
      <c r="W487" s="275"/>
      <c r="X487" s="275"/>
      <c r="Y487" s="275"/>
      <c r="Z487" s="275"/>
      <c r="AA487" s="275"/>
      <c r="AB487" s="275"/>
      <c r="AC487" s="275"/>
      <c r="AD487" s="275"/>
      <c r="AE487" s="275"/>
      <c r="AF487" s="275"/>
    </row>
    <row r="488" spans="1:32" ht="24.75" customHeight="1">
      <c r="A488" s="356" t="s">
        <v>1537</v>
      </c>
      <c r="B488" s="292">
        <f>COUNT(B489)</f>
        <v>1</v>
      </c>
      <c r="C488" s="293"/>
      <c r="D488" s="294"/>
      <c r="E488" s="292">
        <f>COUNT(E489)</f>
        <v>1</v>
      </c>
      <c r="F488" s="295"/>
      <c r="G488" s="295"/>
      <c r="H488" s="295"/>
      <c r="I488" s="295"/>
      <c r="J488" s="296"/>
      <c r="K488" s="297"/>
      <c r="L488" s="298">
        <f>AVERAGE(L489)</f>
        <v>1</v>
      </c>
      <c r="M488" s="299"/>
      <c r="N488" s="275"/>
      <c r="O488" s="275"/>
      <c r="P488" s="275"/>
      <c r="Q488" s="275"/>
      <c r="R488" s="275"/>
      <c r="S488" s="275"/>
      <c r="T488" s="275"/>
      <c r="U488" s="275"/>
      <c r="V488" s="275"/>
      <c r="W488" s="275"/>
      <c r="X488" s="275"/>
      <c r="Y488" s="275"/>
      <c r="Z488" s="275"/>
      <c r="AA488" s="275"/>
      <c r="AB488" s="275"/>
      <c r="AC488" s="275"/>
      <c r="AD488" s="275"/>
      <c r="AE488" s="275"/>
      <c r="AF488" s="275"/>
    </row>
    <row r="489" spans="1:32" ht="24.75" customHeight="1">
      <c r="A489" s="328" t="s">
        <v>1538</v>
      </c>
      <c r="B489" s="304">
        <v>1</v>
      </c>
      <c r="C489" s="304" t="s">
        <v>1539</v>
      </c>
      <c r="D489" s="304" t="s">
        <v>501</v>
      </c>
      <c r="E489" s="304">
        <v>3</v>
      </c>
      <c r="F489" s="304"/>
      <c r="G489" s="304"/>
      <c r="H489" s="304"/>
      <c r="I489" s="304">
        <v>24</v>
      </c>
      <c r="J489" s="326">
        <f>SUM(F489:I489)</f>
        <v>24</v>
      </c>
      <c r="K489" s="306">
        <f>(J489/E489)</f>
        <v>8</v>
      </c>
      <c r="L489" s="307">
        <f>IF(((J489/E489)*100)&gt;=100,100%,(IF(J489=0,"",(J489/E489))))</f>
        <v>1</v>
      </c>
      <c r="M489" s="275"/>
      <c r="N489" s="359"/>
      <c r="O489" s="359"/>
      <c r="P489" s="275"/>
      <c r="Q489" s="275"/>
      <c r="R489" s="275"/>
      <c r="S489" s="275"/>
      <c r="T489" s="275"/>
      <c r="U489" s="275"/>
      <c r="V489" s="275"/>
      <c r="W489" s="275"/>
      <c r="X489" s="275"/>
      <c r="Y489" s="275"/>
      <c r="Z489" s="275"/>
      <c r="AA489" s="275"/>
      <c r="AB489" s="275"/>
      <c r="AC489" s="275"/>
      <c r="AD489" s="275"/>
      <c r="AE489" s="275"/>
      <c r="AF489" s="275"/>
    </row>
    <row r="490" spans="1:32" ht="24.75" customHeight="1">
      <c r="A490" s="356" t="s">
        <v>1540</v>
      </c>
      <c r="B490" s="292">
        <f>COUNT(B491:B493)</f>
        <v>3</v>
      </c>
      <c r="C490" s="293"/>
      <c r="D490" s="294"/>
      <c r="E490" s="292">
        <f>COUNT(E491:E493)</f>
        <v>3</v>
      </c>
      <c r="F490" s="295"/>
      <c r="G490" s="295"/>
      <c r="H490" s="295"/>
      <c r="I490" s="295"/>
      <c r="J490" s="296"/>
      <c r="K490" s="297"/>
      <c r="L490" s="298">
        <f>AVERAGE(L491:L493)</f>
        <v>0.73076923076923084</v>
      </c>
      <c r="M490" s="299"/>
      <c r="N490" s="275"/>
      <c r="O490" s="275"/>
      <c r="P490" s="275"/>
      <c r="Q490" s="275"/>
      <c r="R490" s="275"/>
      <c r="S490" s="275"/>
      <c r="T490" s="275"/>
      <c r="U490" s="275"/>
      <c r="V490" s="275"/>
      <c r="W490" s="275"/>
      <c r="X490" s="275"/>
      <c r="Y490" s="275"/>
      <c r="Z490" s="275"/>
      <c r="AA490" s="275"/>
      <c r="AB490" s="275"/>
      <c r="AC490" s="275"/>
      <c r="AD490" s="275"/>
      <c r="AE490" s="275"/>
      <c r="AF490" s="275"/>
    </row>
    <row r="491" spans="1:32" ht="24.75" customHeight="1">
      <c r="A491" s="328" t="s">
        <v>1541</v>
      </c>
      <c r="B491" s="304">
        <v>1</v>
      </c>
      <c r="C491" s="304" t="s">
        <v>1542</v>
      </c>
      <c r="D491" s="304" t="s">
        <v>502</v>
      </c>
      <c r="E491" s="304">
        <v>5</v>
      </c>
      <c r="F491" s="304"/>
      <c r="G491" s="304">
        <v>13</v>
      </c>
      <c r="H491" s="304"/>
      <c r="I491" s="304"/>
      <c r="J491" s="326">
        <f t="shared" ref="J491:J493" si="169">SUM(F491:I491)</f>
        <v>13</v>
      </c>
      <c r="K491" s="306">
        <f t="shared" ref="K491:K493" si="170">(J491/E491)</f>
        <v>2.6</v>
      </c>
      <c r="L491" s="307">
        <f t="shared" ref="L491:L493" si="171">IF(((J491/E491)*100)&gt;=100,100%,(IF(J491=0,"",(J491/E491))))</f>
        <v>1</v>
      </c>
      <c r="M491" s="275"/>
      <c r="N491" s="359"/>
      <c r="O491" s="359"/>
      <c r="P491" s="275"/>
      <c r="Q491" s="275"/>
      <c r="R491" s="275"/>
      <c r="S491" s="275"/>
      <c r="T491" s="275"/>
      <c r="U491" s="275"/>
      <c r="V491" s="275"/>
      <c r="W491" s="275"/>
      <c r="X491" s="275"/>
      <c r="Y491" s="275"/>
      <c r="Z491" s="275"/>
      <c r="AA491" s="275"/>
      <c r="AB491" s="275"/>
      <c r="AC491" s="275"/>
      <c r="AD491" s="275"/>
      <c r="AE491" s="275"/>
      <c r="AF491" s="275"/>
    </row>
    <row r="492" spans="1:32" ht="24.75" customHeight="1">
      <c r="A492" s="328" t="s">
        <v>1543</v>
      </c>
      <c r="B492" s="304">
        <v>2</v>
      </c>
      <c r="C492" s="304" t="s">
        <v>1542</v>
      </c>
      <c r="D492" s="304" t="s">
        <v>502</v>
      </c>
      <c r="E492" s="304">
        <v>52</v>
      </c>
      <c r="F492" s="304"/>
      <c r="G492" s="304"/>
      <c r="H492" s="304"/>
      <c r="I492" s="304">
        <v>10</v>
      </c>
      <c r="J492" s="326">
        <f t="shared" si="169"/>
        <v>10</v>
      </c>
      <c r="K492" s="306">
        <f t="shared" si="170"/>
        <v>0.19230769230769232</v>
      </c>
      <c r="L492" s="307">
        <f t="shared" si="171"/>
        <v>0.19230769230769232</v>
      </c>
      <c r="M492" s="275"/>
      <c r="N492" s="359"/>
      <c r="O492" s="359"/>
      <c r="P492" s="275" t="s">
        <v>1544</v>
      </c>
      <c r="Q492" s="275"/>
      <c r="R492" s="275"/>
      <c r="S492" s="275"/>
      <c r="T492" s="275"/>
      <c r="U492" s="275"/>
      <c r="V492" s="275"/>
      <c r="W492" s="275"/>
      <c r="X492" s="275"/>
      <c r="Y492" s="275"/>
      <c r="Z492" s="275"/>
      <c r="AA492" s="275"/>
      <c r="AB492" s="275"/>
      <c r="AC492" s="275"/>
      <c r="AD492" s="275"/>
      <c r="AE492" s="275"/>
      <c r="AF492" s="275"/>
    </row>
    <row r="493" spans="1:32" ht="24.75" customHeight="1">
      <c r="A493" s="328" t="s">
        <v>1545</v>
      </c>
      <c r="B493" s="304">
        <v>3</v>
      </c>
      <c r="C493" s="304" t="s">
        <v>1542</v>
      </c>
      <c r="D493" s="304" t="s">
        <v>500</v>
      </c>
      <c r="E493" s="304">
        <v>32973</v>
      </c>
      <c r="F493" s="304"/>
      <c r="G493" s="304"/>
      <c r="H493" s="304"/>
      <c r="I493" s="304">
        <v>83861</v>
      </c>
      <c r="J493" s="326">
        <f t="shared" si="169"/>
        <v>83861</v>
      </c>
      <c r="K493" s="306">
        <f t="shared" si="170"/>
        <v>2.5433233251448155</v>
      </c>
      <c r="L493" s="307">
        <f t="shared" si="171"/>
        <v>1</v>
      </c>
      <c r="M493" s="275"/>
      <c r="N493" s="359"/>
      <c r="O493" s="359"/>
      <c r="P493" s="275"/>
      <c r="Q493" s="275"/>
      <c r="R493" s="275"/>
      <c r="S493" s="275"/>
      <c r="T493" s="275"/>
      <c r="U493" s="275"/>
      <c r="V493" s="275"/>
      <c r="W493" s="275"/>
      <c r="X493" s="275"/>
      <c r="Y493" s="275"/>
      <c r="Z493" s="275"/>
      <c r="AA493" s="275"/>
      <c r="AB493" s="275"/>
      <c r="AC493" s="275"/>
      <c r="AD493" s="275"/>
      <c r="AE493" s="275"/>
      <c r="AF493" s="275"/>
    </row>
    <row r="494" spans="1:32" ht="24.75" customHeight="1">
      <c r="A494" s="356" t="s">
        <v>1546</v>
      </c>
      <c r="B494" s="292">
        <f>COUNT(B495)</f>
        <v>1</v>
      </c>
      <c r="C494" s="293"/>
      <c r="D494" s="294"/>
      <c r="E494" s="292">
        <f>COUNT(E495)</f>
        <v>1</v>
      </c>
      <c r="F494" s="295"/>
      <c r="G494" s="295"/>
      <c r="H494" s="295"/>
      <c r="I494" s="295"/>
      <c r="J494" s="296"/>
      <c r="K494" s="297"/>
      <c r="L494" s="298">
        <f>AVERAGE(L495)</f>
        <v>1</v>
      </c>
      <c r="M494" s="299"/>
      <c r="N494" s="275"/>
      <c r="O494" s="275"/>
      <c r="P494" s="275"/>
      <c r="Q494" s="275"/>
      <c r="R494" s="275"/>
      <c r="S494" s="275"/>
      <c r="T494" s="275"/>
      <c r="U494" s="275"/>
      <c r="V494" s="275"/>
      <c r="W494" s="275"/>
      <c r="X494" s="275"/>
      <c r="Y494" s="275"/>
      <c r="Z494" s="275"/>
      <c r="AA494" s="275"/>
      <c r="AB494" s="275"/>
      <c r="AC494" s="275"/>
      <c r="AD494" s="275"/>
      <c r="AE494" s="275"/>
      <c r="AF494" s="275"/>
    </row>
    <row r="495" spans="1:32" ht="24.75" customHeight="1">
      <c r="A495" s="328" t="s">
        <v>1547</v>
      </c>
      <c r="B495" s="304">
        <v>1</v>
      </c>
      <c r="C495" s="304" t="s">
        <v>1548</v>
      </c>
      <c r="D495" s="304" t="s">
        <v>500</v>
      </c>
      <c r="E495" s="304">
        <v>1</v>
      </c>
      <c r="F495" s="304"/>
      <c r="G495" s="304"/>
      <c r="H495" s="304"/>
      <c r="I495" s="304">
        <v>1</v>
      </c>
      <c r="J495" s="326">
        <f>SUM(F495:I495)</f>
        <v>1</v>
      </c>
      <c r="K495" s="306">
        <f>(J495/E495)</f>
        <v>1</v>
      </c>
      <c r="L495" s="307">
        <f>IF(((J495/E495)*100)&gt;=100,100%,(IF(J495=0,"",(J495/E495))))</f>
        <v>1</v>
      </c>
      <c r="M495" s="275"/>
      <c r="N495" s="359"/>
      <c r="O495" s="359"/>
      <c r="P495" s="275"/>
      <c r="Q495" s="275"/>
      <c r="R495" s="275"/>
      <c r="S495" s="275"/>
      <c r="T495" s="275"/>
      <c r="U495" s="275"/>
      <c r="V495" s="275"/>
      <c r="W495" s="275"/>
      <c r="X495" s="275"/>
      <c r="Y495" s="275"/>
      <c r="Z495" s="275"/>
      <c r="AA495" s="275"/>
      <c r="AB495" s="275"/>
      <c r="AC495" s="275"/>
      <c r="AD495" s="275"/>
      <c r="AE495" s="275"/>
      <c r="AF495" s="275"/>
    </row>
    <row r="496" spans="1:32" ht="24.75" customHeight="1">
      <c r="A496" s="356" t="s">
        <v>1549</v>
      </c>
      <c r="B496" s="292">
        <f>COUNT(B497)</f>
        <v>1</v>
      </c>
      <c r="C496" s="293"/>
      <c r="D496" s="294"/>
      <c r="E496" s="292">
        <f>COUNT(E497)</f>
        <v>1</v>
      </c>
      <c r="F496" s="295"/>
      <c r="G496" s="295"/>
      <c r="H496" s="295"/>
      <c r="I496" s="295"/>
      <c r="J496" s="296"/>
      <c r="K496" s="297"/>
      <c r="L496" s="298">
        <f>AVERAGE(L497)</f>
        <v>1</v>
      </c>
      <c r="M496" s="299"/>
      <c r="N496" s="275"/>
      <c r="O496" s="275"/>
      <c r="P496" s="275"/>
      <c r="Q496" s="275"/>
      <c r="R496" s="275"/>
      <c r="S496" s="275"/>
      <c r="T496" s="275"/>
      <c r="U496" s="275"/>
      <c r="V496" s="275"/>
      <c r="W496" s="275"/>
      <c r="X496" s="275"/>
      <c r="Y496" s="275"/>
      <c r="Z496" s="275"/>
      <c r="AA496" s="275"/>
      <c r="AB496" s="275"/>
      <c r="AC496" s="275"/>
      <c r="AD496" s="275"/>
      <c r="AE496" s="275"/>
      <c r="AF496" s="275"/>
    </row>
    <row r="497" spans="1:32" ht="24.75" customHeight="1">
      <c r="A497" s="328" t="s">
        <v>1550</v>
      </c>
      <c r="B497" s="304">
        <v>1</v>
      </c>
      <c r="C497" s="304" t="s">
        <v>1551</v>
      </c>
      <c r="D497" s="304" t="s">
        <v>501</v>
      </c>
      <c r="E497" s="304">
        <v>5</v>
      </c>
      <c r="F497" s="304"/>
      <c r="G497" s="304"/>
      <c r="H497" s="304"/>
      <c r="I497" s="304">
        <v>6</v>
      </c>
      <c r="J497" s="326">
        <f>SUM(F497:I497)</f>
        <v>6</v>
      </c>
      <c r="K497" s="306">
        <f>(J497/E497)</f>
        <v>1.2</v>
      </c>
      <c r="L497" s="307">
        <f>IF(((J497/E497)*100)&gt;=100,100%,(IF(J497=0,"",(J497/E497))))</f>
        <v>1</v>
      </c>
      <c r="M497" s="275"/>
      <c r="N497" s="359"/>
      <c r="O497" s="359"/>
      <c r="P497" s="275"/>
      <c r="Q497" s="275"/>
      <c r="R497" s="275"/>
      <c r="S497" s="275"/>
      <c r="T497" s="275"/>
      <c r="U497" s="275"/>
      <c r="V497" s="275"/>
      <c r="W497" s="275"/>
      <c r="X497" s="275"/>
      <c r="Y497" s="275"/>
      <c r="Z497" s="275"/>
      <c r="AA497" s="275"/>
      <c r="AB497" s="275"/>
      <c r="AC497" s="275"/>
      <c r="AD497" s="275"/>
      <c r="AE497" s="275"/>
      <c r="AF497" s="275"/>
    </row>
    <row r="498" spans="1:32" ht="24.75" customHeight="1">
      <c r="A498" s="356" t="s">
        <v>1552</v>
      </c>
      <c r="B498" s="292">
        <f>COUNT(B499)</f>
        <v>1</v>
      </c>
      <c r="C498" s="293"/>
      <c r="D498" s="294"/>
      <c r="E498" s="292">
        <f>COUNT(E499)</f>
        <v>1</v>
      </c>
      <c r="F498" s="295"/>
      <c r="G498" s="295"/>
      <c r="H498" s="295"/>
      <c r="I498" s="295"/>
      <c r="J498" s="296"/>
      <c r="K498" s="297"/>
      <c r="L498" s="298">
        <f>AVERAGE(L499)</f>
        <v>0.25</v>
      </c>
      <c r="M498" s="299"/>
      <c r="N498" s="275"/>
      <c r="O498" s="275"/>
      <c r="P498" s="275"/>
      <c r="Q498" s="275"/>
      <c r="R498" s="275"/>
      <c r="S498" s="275"/>
      <c r="T498" s="275"/>
      <c r="U498" s="275"/>
      <c r="V498" s="275"/>
      <c r="W498" s="275"/>
      <c r="X498" s="275"/>
      <c r="Y498" s="275"/>
      <c r="Z498" s="275"/>
      <c r="AA498" s="275"/>
      <c r="AB498" s="275"/>
      <c r="AC498" s="275"/>
      <c r="AD498" s="275"/>
      <c r="AE498" s="275"/>
      <c r="AF498" s="275"/>
    </row>
    <row r="499" spans="1:32" ht="24.75" customHeight="1">
      <c r="A499" s="369" t="s">
        <v>1553</v>
      </c>
      <c r="B499" s="304">
        <v>1</v>
      </c>
      <c r="C499" s="304" t="s">
        <v>1554</v>
      </c>
      <c r="D499" s="304" t="s">
        <v>500</v>
      </c>
      <c r="E499" s="314">
        <v>0.4</v>
      </c>
      <c r="F499" s="304"/>
      <c r="G499" s="304"/>
      <c r="H499" s="304"/>
      <c r="I499" s="314">
        <v>0.1</v>
      </c>
      <c r="J499" s="326">
        <f>SUM(F499:I499)</f>
        <v>0.1</v>
      </c>
      <c r="K499" s="306">
        <f>(J499/E499)</f>
        <v>0.25</v>
      </c>
      <c r="L499" s="307">
        <f>IF(((J499/E499)*100)&gt;=100,100%,(IF(J499=0,"",(J499/E499))))</f>
        <v>0.25</v>
      </c>
      <c r="M499" s="275"/>
      <c r="N499" s="359"/>
      <c r="O499" s="359"/>
      <c r="P499" s="275"/>
      <c r="Q499" s="275"/>
      <c r="R499" s="275"/>
      <c r="S499" s="275"/>
      <c r="T499" s="275"/>
      <c r="U499" s="275"/>
      <c r="V499" s="275"/>
      <c r="W499" s="275"/>
      <c r="X499" s="275"/>
      <c r="Y499" s="275"/>
      <c r="Z499" s="275"/>
      <c r="AA499" s="275"/>
      <c r="AB499" s="275"/>
      <c r="AC499" s="275"/>
      <c r="AD499" s="275"/>
      <c r="AE499" s="275"/>
      <c r="AF499" s="275"/>
    </row>
    <row r="500" spans="1:32" ht="24.75" customHeight="1">
      <c r="A500" s="356" t="s">
        <v>1555</v>
      </c>
      <c r="B500" s="292">
        <f>COUNT(B501:B508)</f>
        <v>8</v>
      </c>
      <c r="C500" s="293"/>
      <c r="D500" s="294"/>
      <c r="E500" s="292">
        <f>COUNT(E501:E508)</f>
        <v>8</v>
      </c>
      <c r="F500" s="295"/>
      <c r="G500" s="295"/>
      <c r="H500" s="295"/>
      <c r="I500" s="295"/>
      <c r="J500" s="296"/>
      <c r="K500" s="297"/>
      <c r="L500" s="298">
        <f>AVERAGE(L501:L508)</f>
        <v>0.95833333333333337</v>
      </c>
      <c r="M500" s="299"/>
      <c r="N500" s="275"/>
      <c r="O500" s="275"/>
      <c r="P500" s="275"/>
      <c r="Q500" s="275"/>
      <c r="R500" s="275"/>
      <c r="S500" s="275"/>
      <c r="T500" s="275"/>
      <c r="U500" s="275"/>
      <c r="V500" s="275"/>
      <c r="W500" s="275"/>
      <c r="X500" s="275"/>
      <c r="Y500" s="275"/>
      <c r="Z500" s="275"/>
      <c r="AA500" s="275"/>
      <c r="AB500" s="275"/>
      <c r="AC500" s="275"/>
      <c r="AD500" s="275"/>
      <c r="AE500" s="275"/>
      <c r="AF500" s="275"/>
    </row>
    <row r="501" spans="1:32" ht="24.75" customHeight="1">
      <c r="A501" s="328" t="s">
        <v>1556</v>
      </c>
      <c r="B501" s="304">
        <v>1</v>
      </c>
      <c r="C501" s="304" t="s">
        <v>1557</v>
      </c>
      <c r="D501" s="304" t="s">
        <v>501</v>
      </c>
      <c r="E501" s="304">
        <v>20</v>
      </c>
      <c r="F501" s="304">
        <v>136</v>
      </c>
      <c r="G501" s="304">
        <v>18</v>
      </c>
      <c r="H501" s="304">
        <v>20</v>
      </c>
      <c r="I501" s="304">
        <v>12</v>
      </c>
      <c r="J501" s="305">
        <f t="shared" ref="J501:J508" si="172">SUM(F501:I501)</f>
        <v>186</v>
      </c>
      <c r="K501" s="306">
        <f t="shared" ref="K501:K508" si="173">(J501/E501)</f>
        <v>9.3000000000000007</v>
      </c>
      <c r="L501" s="307">
        <f>IF(((J501/E501)*100)&gt;=100,100%,(IF(J501=0,"",(J501/E501))))</f>
        <v>1</v>
      </c>
      <c r="M501" s="275"/>
      <c r="N501" s="359"/>
      <c r="O501" s="359"/>
      <c r="P501" s="275"/>
      <c r="Q501" s="275"/>
      <c r="R501" s="275"/>
      <c r="S501" s="275"/>
      <c r="T501" s="275"/>
      <c r="U501" s="275"/>
      <c r="V501" s="275"/>
      <c r="W501" s="275"/>
      <c r="X501" s="275"/>
      <c r="Y501" s="275"/>
      <c r="Z501" s="275"/>
      <c r="AA501" s="275"/>
      <c r="AB501" s="275"/>
      <c r="AC501" s="275"/>
      <c r="AD501" s="275"/>
      <c r="AE501" s="275"/>
      <c r="AF501" s="275"/>
    </row>
    <row r="502" spans="1:32" ht="24.75" customHeight="1">
      <c r="A502" s="328" t="s">
        <v>1558</v>
      </c>
      <c r="B502" s="304">
        <v>2</v>
      </c>
      <c r="C502" s="304" t="s">
        <v>1557</v>
      </c>
      <c r="D502" s="304" t="s">
        <v>504</v>
      </c>
      <c r="E502" s="304">
        <v>0.3</v>
      </c>
      <c r="F502" s="304">
        <v>0</v>
      </c>
      <c r="G502" s="304">
        <v>0.05</v>
      </c>
      <c r="H502" s="304">
        <v>0</v>
      </c>
      <c r="I502" s="304">
        <v>0.15</v>
      </c>
      <c r="J502" s="305">
        <f t="shared" si="172"/>
        <v>0.2</v>
      </c>
      <c r="K502" s="306">
        <f t="shared" si="173"/>
        <v>0.66666666666666674</v>
      </c>
      <c r="L502" s="307">
        <f>IF(((J502/E502)*100)&gt;=100,100%,(IF(E502=0,"",(J502/E502))))</f>
        <v>0.66666666666666674</v>
      </c>
      <c r="M502" s="275"/>
      <c r="N502" s="359"/>
      <c r="O502" s="359"/>
      <c r="P502" s="275"/>
      <c r="Q502" s="275"/>
      <c r="R502" s="275"/>
      <c r="S502" s="275"/>
      <c r="T502" s="275"/>
      <c r="U502" s="275"/>
      <c r="V502" s="275"/>
      <c r="W502" s="275"/>
      <c r="X502" s="275"/>
      <c r="Y502" s="275"/>
      <c r="Z502" s="275"/>
      <c r="AA502" s="275"/>
      <c r="AB502" s="275"/>
      <c r="AC502" s="275"/>
      <c r="AD502" s="275"/>
      <c r="AE502" s="275"/>
      <c r="AF502" s="275"/>
    </row>
    <row r="503" spans="1:32" ht="24.75" customHeight="1">
      <c r="A503" s="328" t="s">
        <v>1559</v>
      </c>
      <c r="B503" s="304">
        <v>3</v>
      </c>
      <c r="C503" s="304" t="s">
        <v>1557</v>
      </c>
      <c r="D503" s="304" t="s">
        <v>504</v>
      </c>
      <c r="E503" s="304">
        <v>7.0000000000000007E-2</v>
      </c>
      <c r="F503" s="304">
        <v>0</v>
      </c>
      <c r="G503" s="304">
        <v>0</v>
      </c>
      <c r="H503" s="304">
        <v>0</v>
      </c>
      <c r="I503" s="304">
        <v>7.0000000000000007E-2</v>
      </c>
      <c r="J503" s="305">
        <f t="shared" si="172"/>
        <v>7.0000000000000007E-2</v>
      </c>
      <c r="K503" s="306">
        <f t="shared" si="173"/>
        <v>1</v>
      </c>
      <c r="L503" s="307">
        <f t="shared" ref="L503:L508" si="174">IF(((J503/E503)*100)&gt;=100,100%,(IF(J503=0,"",(J503/E503))))</f>
        <v>1</v>
      </c>
      <c r="M503" s="275"/>
      <c r="N503" s="359"/>
      <c r="O503" s="359"/>
      <c r="P503" s="275"/>
      <c r="Q503" s="275"/>
      <c r="R503" s="275"/>
      <c r="S503" s="275"/>
      <c r="T503" s="275"/>
      <c r="U503" s="275"/>
      <c r="V503" s="275"/>
      <c r="W503" s="275"/>
      <c r="X503" s="275"/>
      <c r="Y503" s="275"/>
      <c r="Z503" s="275"/>
      <c r="AA503" s="275"/>
      <c r="AB503" s="275"/>
      <c r="AC503" s="275"/>
      <c r="AD503" s="275"/>
      <c r="AE503" s="275"/>
      <c r="AF503" s="275"/>
    </row>
    <row r="504" spans="1:32" ht="24.75" customHeight="1">
      <c r="A504" s="328" t="s">
        <v>1560</v>
      </c>
      <c r="B504" s="304">
        <v>4</v>
      </c>
      <c r="C504" s="304" t="s">
        <v>1557</v>
      </c>
      <c r="D504" s="304" t="s">
        <v>504</v>
      </c>
      <c r="E504" s="304">
        <v>1</v>
      </c>
      <c r="F504" s="304">
        <v>0</v>
      </c>
      <c r="G504" s="304">
        <v>0</v>
      </c>
      <c r="H504" s="304">
        <v>0</v>
      </c>
      <c r="I504" s="304">
        <v>1</v>
      </c>
      <c r="J504" s="305">
        <f t="shared" si="172"/>
        <v>1</v>
      </c>
      <c r="K504" s="306">
        <f t="shared" si="173"/>
        <v>1</v>
      </c>
      <c r="L504" s="307">
        <f t="shared" si="174"/>
        <v>1</v>
      </c>
      <c r="M504" s="275"/>
      <c r="N504" s="359"/>
      <c r="O504" s="359"/>
      <c r="P504" s="275"/>
      <c r="Q504" s="275"/>
      <c r="R504" s="275"/>
      <c r="S504" s="275"/>
      <c r="T504" s="275"/>
      <c r="U504" s="275"/>
      <c r="V504" s="275"/>
      <c r="W504" s="275"/>
      <c r="X504" s="275"/>
      <c r="Y504" s="275"/>
      <c r="Z504" s="275"/>
      <c r="AA504" s="275"/>
      <c r="AB504" s="275"/>
      <c r="AC504" s="275"/>
      <c r="AD504" s="275"/>
      <c r="AE504" s="275"/>
      <c r="AF504" s="275"/>
    </row>
    <row r="505" spans="1:32" ht="24.75" customHeight="1">
      <c r="A505" s="328" t="s">
        <v>1561</v>
      </c>
      <c r="B505" s="304">
        <v>5</v>
      </c>
      <c r="C505" s="304" t="s">
        <v>1557</v>
      </c>
      <c r="D505" s="304" t="s">
        <v>504</v>
      </c>
      <c r="E505" s="304">
        <v>0.1</v>
      </c>
      <c r="F505" s="304">
        <v>0</v>
      </c>
      <c r="G505" s="304">
        <v>0</v>
      </c>
      <c r="H505" s="304">
        <v>0</v>
      </c>
      <c r="I505" s="304">
        <v>0.1</v>
      </c>
      <c r="J505" s="305">
        <f t="shared" si="172"/>
        <v>0.1</v>
      </c>
      <c r="K505" s="306">
        <f t="shared" si="173"/>
        <v>1</v>
      </c>
      <c r="L505" s="307">
        <f t="shared" si="174"/>
        <v>1</v>
      </c>
      <c r="M505" s="275"/>
      <c r="N505" s="359"/>
      <c r="O505" s="359"/>
      <c r="P505" s="275"/>
      <c r="Q505" s="275"/>
      <c r="R505" s="275"/>
      <c r="S505" s="275"/>
      <c r="T505" s="275"/>
      <c r="U505" s="275"/>
      <c r="V505" s="275"/>
      <c r="W505" s="275"/>
      <c r="X505" s="275"/>
      <c r="Y505" s="275"/>
      <c r="Z505" s="275"/>
      <c r="AA505" s="275"/>
      <c r="AB505" s="275"/>
      <c r="AC505" s="275"/>
      <c r="AD505" s="275"/>
      <c r="AE505" s="275"/>
      <c r="AF505" s="275"/>
    </row>
    <row r="506" spans="1:32" ht="24.75" customHeight="1">
      <c r="A506" s="328" t="s">
        <v>1562</v>
      </c>
      <c r="B506" s="304">
        <v>6</v>
      </c>
      <c r="C506" s="304" t="s">
        <v>1557</v>
      </c>
      <c r="D506" s="304" t="s">
        <v>502</v>
      </c>
      <c r="E506" s="304">
        <v>6</v>
      </c>
      <c r="F506" s="304">
        <v>0</v>
      </c>
      <c r="G506" s="304">
        <v>0</v>
      </c>
      <c r="H506" s="304">
        <v>1</v>
      </c>
      <c r="I506" s="304">
        <v>5</v>
      </c>
      <c r="J506" s="305">
        <f t="shared" si="172"/>
        <v>6</v>
      </c>
      <c r="K506" s="306">
        <f t="shared" si="173"/>
        <v>1</v>
      </c>
      <c r="L506" s="307">
        <f t="shared" si="174"/>
        <v>1</v>
      </c>
      <c r="M506" s="275"/>
      <c r="N506" s="359"/>
      <c r="O506" s="359"/>
      <c r="P506" s="275"/>
      <c r="Q506" s="275"/>
      <c r="R506" s="275"/>
      <c r="S506" s="275"/>
      <c r="T506" s="275"/>
      <c r="U506" s="275"/>
      <c r="V506" s="275"/>
      <c r="W506" s="275"/>
      <c r="X506" s="275"/>
      <c r="Y506" s="275"/>
      <c r="Z506" s="275"/>
      <c r="AA506" s="275"/>
      <c r="AB506" s="275"/>
      <c r="AC506" s="275"/>
      <c r="AD506" s="275"/>
      <c r="AE506" s="275"/>
      <c r="AF506" s="275"/>
    </row>
    <row r="507" spans="1:32" ht="24.75" customHeight="1">
      <c r="A507" s="328" t="s">
        <v>1563</v>
      </c>
      <c r="B507" s="304">
        <v>7</v>
      </c>
      <c r="C507" s="304" t="s">
        <v>1557</v>
      </c>
      <c r="D507" s="304" t="s">
        <v>502</v>
      </c>
      <c r="E507" s="304">
        <v>3</v>
      </c>
      <c r="F507" s="304">
        <v>0</v>
      </c>
      <c r="G507" s="304">
        <v>0</v>
      </c>
      <c r="H507" s="304">
        <v>0</v>
      </c>
      <c r="I507" s="304">
        <v>3</v>
      </c>
      <c r="J507" s="305">
        <f t="shared" si="172"/>
        <v>3</v>
      </c>
      <c r="K507" s="306">
        <f t="shared" si="173"/>
        <v>1</v>
      </c>
      <c r="L507" s="307">
        <f t="shared" si="174"/>
        <v>1</v>
      </c>
      <c r="M507" s="275"/>
      <c r="N507" s="359"/>
      <c r="O507" s="359"/>
      <c r="P507" s="275"/>
      <c r="Q507" s="275"/>
      <c r="R507" s="275"/>
      <c r="S507" s="275"/>
      <c r="T507" s="275"/>
      <c r="U507" s="275"/>
      <c r="V507" s="275"/>
      <c r="W507" s="275"/>
      <c r="X507" s="275"/>
      <c r="Y507" s="275"/>
      <c r="Z507" s="275"/>
      <c r="AA507" s="275"/>
      <c r="AB507" s="275"/>
      <c r="AC507" s="275"/>
      <c r="AD507" s="275"/>
      <c r="AE507" s="275"/>
      <c r="AF507" s="275"/>
    </row>
    <row r="508" spans="1:32" ht="24.75" customHeight="1">
      <c r="A508" s="328" t="s">
        <v>1564</v>
      </c>
      <c r="B508" s="304">
        <v>8</v>
      </c>
      <c r="C508" s="304" t="s">
        <v>1557</v>
      </c>
      <c r="D508" s="304" t="s">
        <v>500</v>
      </c>
      <c r="E508" s="304">
        <v>10</v>
      </c>
      <c r="F508" s="304">
        <v>0</v>
      </c>
      <c r="G508" s="304">
        <v>0</v>
      </c>
      <c r="H508" s="304">
        <v>0</v>
      </c>
      <c r="I508" s="304">
        <v>15</v>
      </c>
      <c r="J508" s="305">
        <f t="shared" si="172"/>
        <v>15</v>
      </c>
      <c r="K508" s="306">
        <f t="shared" si="173"/>
        <v>1.5</v>
      </c>
      <c r="L508" s="307">
        <f t="shared" si="174"/>
        <v>1</v>
      </c>
      <c r="M508" s="275"/>
      <c r="N508" s="359"/>
      <c r="O508" s="359"/>
      <c r="P508" s="275"/>
      <c r="Q508" s="275"/>
      <c r="R508" s="275"/>
      <c r="S508" s="275"/>
      <c r="T508" s="275"/>
      <c r="U508" s="275"/>
      <c r="V508" s="275"/>
      <c r="W508" s="275"/>
      <c r="X508" s="275"/>
      <c r="Y508" s="275"/>
      <c r="Z508" s="275"/>
      <c r="AA508" s="275"/>
      <c r="AB508" s="275"/>
      <c r="AC508" s="275"/>
      <c r="AD508" s="275"/>
      <c r="AE508" s="275"/>
      <c r="AF508" s="275"/>
    </row>
    <row r="509" spans="1:32" ht="24.75" customHeight="1">
      <c r="A509" s="356" t="s">
        <v>1565</v>
      </c>
      <c r="B509" s="292">
        <f>COUNT(B510:B512)</f>
        <v>3</v>
      </c>
      <c r="C509" s="293"/>
      <c r="D509" s="294"/>
      <c r="E509" s="292">
        <f>COUNT(E510:E512)</f>
        <v>3</v>
      </c>
      <c r="F509" s="295"/>
      <c r="G509" s="295"/>
      <c r="H509" s="295"/>
      <c r="I509" s="295"/>
      <c r="J509" s="296"/>
      <c r="K509" s="297"/>
      <c r="L509" s="298">
        <f>AVERAGE(L510:L512)</f>
        <v>0.99679487179487181</v>
      </c>
      <c r="M509" s="299"/>
      <c r="N509" s="275"/>
      <c r="O509" s="275"/>
      <c r="P509" s="275"/>
      <c r="Q509" s="275"/>
      <c r="R509" s="275"/>
      <c r="S509" s="275"/>
      <c r="T509" s="275"/>
      <c r="U509" s="275"/>
      <c r="V509" s="275"/>
      <c r="W509" s="275"/>
      <c r="X509" s="275"/>
      <c r="Y509" s="275"/>
      <c r="Z509" s="275"/>
      <c r="AA509" s="275"/>
      <c r="AB509" s="275"/>
      <c r="AC509" s="275"/>
      <c r="AD509" s="275"/>
      <c r="AE509" s="275"/>
      <c r="AF509" s="275"/>
    </row>
    <row r="510" spans="1:32" ht="24.75" customHeight="1">
      <c r="A510" s="328" t="s">
        <v>1566</v>
      </c>
      <c r="B510" s="304">
        <v>1</v>
      </c>
      <c r="C510" s="304" t="s">
        <v>1567</v>
      </c>
      <c r="D510" s="304" t="s">
        <v>502</v>
      </c>
      <c r="E510" s="304">
        <v>1</v>
      </c>
      <c r="F510" s="304"/>
      <c r="G510" s="304"/>
      <c r="H510" s="304"/>
      <c r="I510" s="304">
        <v>1</v>
      </c>
      <c r="J510" s="305">
        <f t="shared" ref="J510:J512" si="175">SUM(F510:I510)</f>
        <v>1</v>
      </c>
      <c r="K510" s="306">
        <f t="shared" ref="K510:K512" si="176">(J510/E510)</f>
        <v>1</v>
      </c>
      <c r="L510" s="307">
        <f t="shared" ref="L510:L512" si="177">IF(((J510/E510)*100)&gt;=100,100%,(IF(E510=0,"",(J510/E510))))</f>
        <v>1</v>
      </c>
      <c r="M510" s="275"/>
      <c r="N510" s="359"/>
      <c r="O510" s="359"/>
      <c r="P510" s="275"/>
      <c r="Q510" s="275"/>
      <c r="R510" s="275"/>
      <c r="S510" s="275"/>
      <c r="T510" s="275"/>
      <c r="U510" s="275"/>
      <c r="V510" s="275"/>
      <c r="W510" s="275"/>
      <c r="X510" s="275"/>
      <c r="Y510" s="275"/>
      <c r="Z510" s="275"/>
      <c r="AA510" s="275"/>
      <c r="AB510" s="275"/>
      <c r="AC510" s="275"/>
      <c r="AD510" s="275"/>
      <c r="AE510" s="275"/>
      <c r="AF510" s="275"/>
    </row>
    <row r="511" spans="1:32" ht="24.75" customHeight="1">
      <c r="A511" s="328" t="s">
        <v>1568</v>
      </c>
      <c r="B511" s="304">
        <v>2</v>
      </c>
      <c r="C511" s="304" t="s">
        <v>1567</v>
      </c>
      <c r="D511" s="304" t="s">
        <v>501</v>
      </c>
      <c r="E511" s="304">
        <v>5</v>
      </c>
      <c r="F511" s="304"/>
      <c r="G511" s="304"/>
      <c r="H511" s="304"/>
      <c r="I511" s="304">
        <v>6</v>
      </c>
      <c r="J511" s="305">
        <f t="shared" si="175"/>
        <v>6</v>
      </c>
      <c r="K511" s="306">
        <f t="shared" si="176"/>
        <v>1.2</v>
      </c>
      <c r="L511" s="307">
        <f t="shared" si="177"/>
        <v>1</v>
      </c>
      <c r="M511" s="275"/>
      <c r="N511" s="359"/>
      <c r="O511" s="359"/>
      <c r="P511" s="275"/>
      <c r="Q511" s="275"/>
      <c r="R511" s="275"/>
      <c r="S511" s="275"/>
      <c r="T511" s="275"/>
      <c r="U511" s="275"/>
      <c r="V511" s="275"/>
      <c r="W511" s="275"/>
      <c r="X511" s="275"/>
      <c r="Y511" s="275"/>
      <c r="Z511" s="275"/>
      <c r="AA511" s="275"/>
      <c r="AB511" s="275"/>
      <c r="AC511" s="275"/>
      <c r="AD511" s="275"/>
      <c r="AE511" s="275"/>
      <c r="AF511" s="275"/>
    </row>
    <row r="512" spans="1:32" ht="24.75" customHeight="1">
      <c r="A512" s="328" t="s">
        <v>1569</v>
      </c>
      <c r="B512" s="304">
        <v>3</v>
      </c>
      <c r="C512" s="304" t="s">
        <v>1567</v>
      </c>
      <c r="D512" s="304" t="s">
        <v>500</v>
      </c>
      <c r="E512" s="304">
        <v>104</v>
      </c>
      <c r="F512" s="304"/>
      <c r="G512" s="304"/>
      <c r="H512" s="304"/>
      <c r="I512" s="304">
        <v>103</v>
      </c>
      <c r="J512" s="305">
        <f t="shared" si="175"/>
        <v>103</v>
      </c>
      <c r="K512" s="306">
        <f t="shared" si="176"/>
        <v>0.99038461538461542</v>
      </c>
      <c r="L512" s="307">
        <f t="shared" si="177"/>
        <v>0.99038461538461542</v>
      </c>
      <c r="M512" s="275"/>
      <c r="N512" s="359"/>
      <c r="O512" s="359"/>
      <c r="P512" s="275"/>
      <c r="Q512" s="275"/>
      <c r="R512" s="275"/>
      <c r="S512" s="275"/>
      <c r="T512" s="275"/>
      <c r="U512" s="275"/>
      <c r="V512" s="275"/>
      <c r="W512" s="275"/>
      <c r="X512" s="275"/>
      <c r="Y512" s="275"/>
      <c r="Z512" s="275"/>
      <c r="AA512" s="275"/>
      <c r="AB512" s="275"/>
      <c r="AC512" s="275"/>
      <c r="AD512" s="275"/>
      <c r="AE512" s="275"/>
      <c r="AF512" s="275"/>
    </row>
    <row r="513" spans="1:32" ht="24.75" customHeight="1">
      <c r="A513" s="356" t="s">
        <v>1570</v>
      </c>
      <c r="B513" s="292">
        <f>COUNT(B514:B517)</f>
        <v>4</v>
      </c>
      <c r="C513" s="293"/>
      <c r="D513" s="294"/>
      <c r="E513" s="292">
        <f>COUNT(E514:E517)</f>
        <v>4</v>
      </c>
      <c r="F513" s="295"/>
      <c r="G513" s="295"/>
      <c r="H513" s="295"/>
      <c r="I513" s="295"/>
      <c r="J513" s="296"/>
      <c r="K513" s="297"/>
      <c r="L513" s="298">
        <f>AVERAGE(L514:L517)</f>
        <v>0.5</v>
      </c>
      <c r="M513" s="299"/>
      <c r="N513" s="275"/>
      <c r="O513" s="275"/>
      <c r="P513" s="275"/>
      <c r="Q513" s="275"/>
      <c r="R513" s="275"/>
      <c r="S513" s="275"/>
      <c r="T513" s="275"/>
      <c r="U513" s="275"/>
      <c r="V513" s="275"/>
      <c r="W513" s="275"/>
      <c r="X513" s="275"/>
      <c r="Y513" s="275"/>
      <c r="Z513" s="275"/>
      <c r="AA513" s="275"/>
      <c r="AB513" s="275"/>
      <c r="AC513" s="275"/>
      <c r="AD513" s="275"/>
      <c r="AE513" s="275"/>
      <c r="AF513" s="275"/>
    </row>
    <row r="514" spans="1:32" ht="24.75" customHeight="1">
      <c r="A514" s="328" t="s">
        <v>1571</v>
      </c>
      <c r="B514" s="304">
        <v>1</v>
      </c>
      <c r="C514" s="304" t="s">
        <v>1572</v>
      </c>
      <c r="D514" s="304" t="s">
        <v>501</v>
      </c>
      <c r="E514" s="304">
        <v>10</v>
      </c>
      <c r="F514" s="304"/>
      <c r="G514" s="304"/>
      <c r="H514" s="304"/>
      <c r="I514" s="304">
        <v>0</v>
      </c>
      <c r="J514" s="305">
        <f t="shared" ref="J514:J517" si="178">SUM(F514:I514)</f>
        <v>0</v>
      </c>
      <c r="K514" s="306">
        <f t="shared" ref="K514:K517" si="179">(J514/E514)</f>
        <v>0</v>
      </c>
      <c r="L514" s="307">
        <f t="shared" ref="L514:L517" si="180">IF(((J514/E514)*100)&gt;=100,100%,(IF(E514=0,"",(J514/E514))))</f>
        <v>0</v>
      </c>
      <c r="M514" s="275"/>
      <c r="N514" s="359"/>
      <c r="O514" s="359"/>
      <c r="P514" s="275"/>
      <c r="Q514" s="275"/>
      <c r="R514" s="275"/>
      <c r="S514" s="275"/>
      <c r="T514" s="275"/>
      <c r="U514" s="275"/>
      <c r="V514" s="275"/>
      <c r="W514" s="275"/>
      <c r="X514" s="275"/>
      <c r="Y514" s="275"/>
      <c r="Z514" s="275"/>
      <c r="AA514" s="275"/>
      <c r="AB514" s="275"/>
      <c r="AC514" s="275"/>
      <c r="AD514" s="275"/>
      <c r="AE514" s="275"/>
      <c r="AF514" s="275"/>
    </row>
    <row r="515" spans="1:32" ht="24.75" customHeight="1">
      <c r="A515" s="328" t="s">
        <v>1573</v>
      </c>
      <c r="B515" s="304">
        <v>2</v>
      </c>
      <c r="C515" s="304" t="s">
        <v>1572</v>
      </c>
      <c r="D515" s="304" t="s">
        <v>504</v>
      </c>
      <c r="E515" s="304">
        <v>10</v>
      </c>
      <c r="F515" s="304"/>
      <c r="G515" s="304"/>
      <c r="H515" s="304"/>
      <c r="I515" s="304">
        <v>10</v>
      </c>
      <c r="J515" s="305">
        <f t="shared" si="178"/>
        <v>10</v>
      </c>
      <c r="K515" s="306">
        <f t="shared" si="179"/>
        <v>1</v>
      </c>
      <c r="L515" s="307">
        <f t="shared" si="180"/>
        <v>1</v>
      </c>
      <c r="M515" s="275"/>
      <c r="N515" s="359"/>
      <c r="O515" s="359"/>
      <c r="P515" s="275"/>
      <c r="Q515" s="275"/>
      <c r="R515" s="275"/>
      <c r="S515" s="275"/>
      <c r="T515" s="275"/>
      <c r="U515" s="275"/>
      <c r="V515" s="275"/>
      <c r="W515" s="275"/>
      <c r="X515" s="275"/>
      <c r="Y515" s="275"/>
      <c r="Z515" s="275"/>
      <c r="AA515" s="275"/>
      <c r="AB515" s="275"/>
      <c r="AC515" s="275"/>
      <c r="AD515" s="275"/>
      <c r="AE515" s="275"/>
      <c r="AF515" s="275"/>
    </row>
    <row r="516" spans="1:32" ht="24.75" customHeight="1">
      <c r="A516" s="328" t="s">
        <v>1574</v>
      </c>
      <c r="B516" s="304">
        <v>3</v>
      </c>
      <c r="C516" s="304" t="s">
        <v>1572</v>
      </c>
      <c r="D516" s="304" t="s">
        <v>500</v>
      </c>
      <c r="E516" s="304">
        <v>100</v>
      </c>
      <c r="F516" s="304"/>
      <c r="G516" s="304"/>
      <c r="H516" s="304"/>
      <c r="I516" s="304">
        <v>0</v>
      </c>
      <c r="J516" s="305">
        <f t="shared" si="178"/>
        <v>0</v>
      </c>
      <c r="K516" s="306">
        <f t="shared" si="179"/>
        <v>0</v>
      </c>
      <c r="L516" s="307">
        <f t="shared" si="180"/>
        <v>0</v>
      </c>
      <c r="M516" s="275"/>
      <c r="N516" s="359"/>
      <c r="O516" s="359"/>
      <c r="P516" s="275"/>
      <c r="Q516" s="275"/>
      <c r="R516" s="275"/>
      <c r="S516" s="275"/>
      <c r="T516" s="275"/>
      <c r="U516" s="275"/>
      <c r="V516" s="275"/>
      <c r="W516" s="275"/>
      <c r="X516" s="275"/>
      <c r="Y516" s="275"/>
      <c r="Z516" s="275"/>
      <c r="AA516" s="275"/>
      <c r="AB516" s="275"/>
      <c r="AC516" s="275"/>
      <c r="AD516" s="275"/>
      <c r="AE516" s="275"/>
      <c r="AF516" s="275"/>
    </row>
    <row r="517" spans="1:32" ht="24.75" customHeight="1">
      <c r="A517" s="328" t="s">
        <v>1575</v>
      </c>
      <c r="B517" s="304">
        <v>4</v>
      </c>
      <c r="C517" s="304" t="s">
        <v>1572</v>
      </c>
      <c r="D517" s="304" t="s">
        <v>501</v>
      </c>
      <c r="E517" s="304">
        <v>20</v>
      </c>
      <c r="F517" s="304"/>
      <c r="G517" s="304"/>
      <c r="H517" s="304"/>
      <c r="I517" s="304">
        <v>23</v>
      </c>
      <c r="J517" s="305">
        <f t="shared" si="178"/>
        <v>23</v>
      </c>
      <c r="K517" s="306">
        <f t="shared" si="179"/>
        <v>1.1499999999999999</v>
      </c>
      <c r="L517" s="307">
        <f t="shared" si="180"/>
        <v>1</v>
      </c>
      <c r="M517" s="275"/>
      <c r="N517" s="359"/>
      <c r="O517" s="359"/>
      <c r="P517" s="275"/>
      <c r="Q517" s="275"/>
      <c r="R517" s="275"/>
      <c r="S517" s="275"/>
      <c r="T517" s="275"/>
      <c r="U517" s="275"/>
      <c r="V517" s="275"/>
      <c r="W517" s="275"/>
      <c r="X517" s="275"/>
      <c r="Y517" s="275"/>
      <c r="Z517" s="275"/>
      <c r="AA517" s="275"/>
      <c r="AB517" s="275"/>
      <c r="AC517" s="275"/>
      <c r="AD517" s="275"/>
      <c r="AE517" s="275"/>
      <c r="AF517" s="275"/>
    </row>
    <row r="518" spans="1:32" ht="24.75" customHeight="1">
      <c r="A518" s="356" t="s">
        <v>1576</v>
      </c>
      <c r="B518" s="292">
        <f>COUNT(B519)</f>
        <v>1</v>
      </c>
      <c r="C518" s="293"/>
      <c r="D518" s="294"/>
      <c r="E518" s="292">
        <f>COUNT(E519)</f>
        <v>1</v>
      </c>
      <c r="F518" s="295"/>
      <c r="G518" s="295"/>
      <c r="H518" s="295"/>
      <c r="I518" s="295"/>
      <c r="J518" s="296"/>
      <c r="K518" s="297"/>
      <c r="L518" s="298">
        <f>AVERAGE(L519)</f>
        <v>0.54545454545454541</v>
      </c>
      <c r="M518" s="299"/>
      <c r="N518" s="275"/>
      <c r="O518" s="275"/>
      <c r="P518" s="275"/>
      <c r="Q518" s="275"/>
      <c r="R518" s="275"/>
      <c r="S518" s="275"/>
      <c r="T518" s="275"/>
      <c r="U518" s="275"/>
      <c r="V518" s="275"/>
      <c r="W518" s="275"/>
      <c r="X518" s="275"/>
      <c r="Y518" s="275"/>
      <c r="Z518" s="275"/>
      <c r="AA518" s="275"/>
      <c r="AB518" s="275"/>
      <c r="AC518" s="275"/>
      <c r="AD518" s="275"/>
      <c r="AE518" s="275"/>
      <c r="AF518" s="275"/>
    </row>
    <row r="519" spans="1:32" ht="24.75" customHeight="1">
      <c r="A519" s="328" t="s">
        <v>1577</v>
      </c>
      <c r="B519" s="304">
        <v>1</v>
      </c>
      <c r="C519" s="304" t="s">
        <v>1578</v>
      </c>
      <c r="D519" s="304" t="s">
        <v>500</v>
      </c>
      <c r="E519" s="304">
        <v>55</v>
      </c>
      <c r="F519" s="304"/>
      <c r="G519" s="304"/>
      <c r="H519" s="304"/>
      <c r="I519" s="304">
        <v>30</v>
      </c>
      <c r="J519" s="305">
        <f>SUM(F519:I519)</f>
        <v>30</v>
      </c>
      <c r="K519" s="306">
        <f>(J519/E519)</f>
        <v>0.54545454545454541</v>
      </c>
      <c r="L519" s="307">
        <f>IF(((J519/E519)*100)&gt;=100,100%,(IF(E519=0,"",(J519/E519))))</f>
        <v>0.54545454545454541</v>
      </c>
      <c r="M519" s="275"/>
      <c r="N519" s="359"/>
      <c r="O519" s="359"/>
      <c r="P519" s="275"/>
      <c r="Q519" s="275"/>
      <c r="R519" s="275"/>
      <c r="S519" s="275"/>
      <c r="T519" s="275"/>
      <c r="U519" s="275"/>
      <c r="V519" s="275"/>
      <c r="W519" s="275"/>
      <c r="X519" s="275"/>
      <c r="Y519" s="275"/>
      <c r="Z519" s="275"/>
      <c r="AA519" s="275"/>
      <c r="AB519" s="275"/>
      <c r="AC519" s="275"/>
      <c r="AD519" s="275"/>
      <c r="AE519" s="275"/>
      <c r="AF519" s="275"/>
    </row>
    <row r="520" spans="1:32" ht="24.75" customHeight="1">
      <c r="A520" s="356" t="s">
        <v>1579</v>
      </c>
      <c r="B520" s="292">
        <f>COUNT(B521:B530)</f>
        <v>10</v>
      </c>
      <c r="C520" s="293"/>
      <c r="D520" s="294"/>
      <c r="E520" s="292">
        <f>COUNT(E521:E530)</f>
        <v>10</v>
      </c>
      <c r="F520" s="295"/>
      <c r="G520" s="295"/>
      <c r="H520" s="295"/>
      <c r="I520" s="295"/>
      <c r="J520" s="296"/>
      <c r="K520" s="297"/>
      <c r="L520" s="298">
        <f>AVERAGE(L521:L530)</f>
        <v>0.80166666666666653</v>
      </c>
      <c r="M520" s="299"/>
      <c r="N520" s="275"/>
      <c r="O520" s="275"/>
      <c r="P520" s="275"/>
      <c r="Q520" s="275"/>
      <c r="R520" s="275"/>
      <c r="S520" s="275"/>
      <c r="T520" s="275"/>
      <c r="U520" s="275"/>
      <c r="V520" s="275"/>
      <c r="W520" s="275"/>
      <c r="X520" s="275"/>
      <c r="Y520" s="275"/>
      <c r="Z520" s="275"/>
      <c r="AA520" s="275"/>
      <c r="AB520" s="275"/>
      <c r="AC520" s="275"/>
      <c r="AD520" s="275"/>
      <c r="AE520" s="275"/>
      <c r="AF520" s="275"/>
    </row>
    <row r="521" spans="1:32" ht="24.75" customHeight="1">
      <c r="A521" s="328" t="s">
        <v>1580</v>
      </c>
      <c r="B521" s="304">
        <v>1</v>
      </c>
      <c r="C521" s="304" t="s">
        <v>1581</v>
      </c>
      <c r="D521" s="304" t="s">
        <v>504</v>
      </c>
      <c r="E521" s="304">
        <v>10</v>
      </c>
      <c r="F521" s="304"/>
      <c r="G521" s="304"/>
      <c r="H521" s="304"/>
      <c r="I521" s="304">
        <v>10</v>
      </c>
      <c r="J521" s="305">
        <f t="shared" ref="J521:J530" si="181">SUM(F521:I521)</f>
        <v>10</v>
      </c>
      <c r="K521" s="306">
        <f t="shared" ref="K521:K530" si="182">(J521/E521)</f>
        <v>1</v>
      </c>
      <c r="L521" s="307">
        <f t="shared" ref="L521:L530" si="183">IF(((J521/E521)*100)&gt;=100,100%,(IF(E521=0,"",(J521/E521))))</f>
        <v>1</v>
      </c>
      <c r="M521" s="275"/>
      <c r="N521" s="359"/>
      <c r="O521" s="359"/>
      <c r="P521" s="275"/>
      <c r="Q521" s="275"/>
      <c r="R521" s="275"/>
      <c r="S521" s="275"/>
      <c r="T521" s="275"/>
      <c r="U521" s="275"/>
      <c r="V521" s="275"/>
      <c r="W521" s="275"/>
      <c r="X521" s="275"/>
      <c r="Y521" s="275"/>
      <c r="Z521" s="275"/>
      <c r="AA521" s="275"/>
      <c r="AB521" s="275"/>
      <c r="AC521" s="275"/>
      <c r="AD521" s="275"/>
      <c r="AE521" s="275"/>
      <c r="AF521" s="275"/>
    </row>
    <row r="522" spans="1:32" ht="24.75" customHeight="1">
      <c r="A522" s="328" t="s">
        <v>1582</v>
      </c>
      <c r="B522" s="304">
        <v>2</v>
      </c>
      <c r="C522" s="304" t="s">
        <v>1581</v>
      </c>
      <c r="D522" s="304" t="s">
        <v>502</v>
      </c>
      <c r="E522" s="304">
        <v>9</v>
      </c>
      <c r="F522" s="304"/>
      <c r="G522" s="304"/>
      <c r="H522" s="304"/>
      <c r="I522" s="304">
        <v>0</v>
      </c>
      <c r="J522" s="305">
        <f t="shared" si="181"/>
        <v>0</v>
      </c>
      <c r="K522" s="306">
        <f t="shared" si="182"/>
        <v>0</v>
      </c>
      <c r="L522" s="307">
        <f t="shared" si="183"/>
        <v>0</v>
      </c>
      <c r="M522" s="275"/>
      <c r="N522" s="359"/>
      <c r="O522" s="359"/>
      <c r="P522" s="275"/>
      <c r="Q522" s="275"/>
      <c r="R522" s="275"/>
      <c r="S522" s="275"/>
      <c r="T522" s="275"/>
      <c r="U522" s="275"/>
      <c r="V522" s="275"/>
      <c r="W522" s="275"/>
      <c r="X522" s="275"/>
      <c r="Y522" s="275"/>
      <c r="Z522" s="275"/>
      <c r="AA522" s="275"/>
      <c r="AB522" s="275"/>
      <c r="AC522" s="275"/>
      <c r="AD522" s="275"/>
      <c r="AE522" s="275"/>
      <c r="AF522" s="275"/>
    </row>
    <row r="523" spans="1:32" ht="24.75" customHeight="1">
      <c r="A523" s="328" t="s">
        <v>1583</v>
      </c>
      <c r="B523" s="304">
        <v>3</v>
      </c>
      <c r="C523" s="304" t="s">
        <v>1581</v>
      </c>
      <c r="D523" s="304" t="s">
        <v>500</v>
      </c>
      <c r="E523" s="304">
        <v>1</v>
      </c>
      <c r="F523" s="304"/>
      <c r="G523" s="304"/>
      <c r="H523" s="304"/>
      <c r="I523" s="304">
        <v>20</v>
      </c>
      <c r="J523" s="305">
        <f t="shared" si="181"/>
        <v>20</v>
      </c>
      <c r="K523" s="306">
        <f t="shared" si="182"/>
        <v>20</v>
      </c>
      <c r="L523" s="307">
        <f t="shared" si="183"/>
        <v>1</v>
      </c>
      <c r="M523" s="275"/>
      <c r="N523" s="359"/>
      <c r="O523" s="359"/>
      <c r="P523" s="275"/>
      <c r="Q523" s="275"/>
      <c r="R523" s="275"/>
      <c r="S523" s="275"/>
      <c r="T523" s="275"/>
      <c r="U523" s="275"/>
      <c r="V523" s="275"/>
      <c r="W523" s="275"/>
      <c r="X523" s="275"/>
      <c r="Y523" s="275"/>
      <c r="Z523" s="275"/>
      <c r="AA523" s="275"/>
      <c r="AB523" s="275"/>
      <c r="AC523" s="275"/>
      <c r="AD523" s="275"/>
      <c r="AE523" s="275"/>
      <c r="AF523" s="275"/>
    </row>
    <row r="524" spans="1:32" ht="24.75" customHeight="1">
      <c r="A524" s="328" t="s">
        <v>1584</v>
      </c>
      <c r="B524" s="304">
        <v>4</v>
      </c>
      <c r="C524" s="304" t="s">
        <v>1581</v>
      </c>
      <c r="D524" s="304" t="s">
        <v>502</v>
      </c>
      <c r="E524" s="304">
        <v>1</v>
      </c>
      <c r="F524" s="304"/>
      <c r="G524" s="304"/>
      <c r="H524" s="304"/>
      <c r="I524" s="304">
        <v>1</v>
      </c>
      <c r="J524" s="305">
        <f t="shared" si="181"/>
        <v>1</v>
      </c>
      <c r="K524" s="306">
        <f t="shared" si="182"/>
        <v>1</v>
      </c>
      <c r="L524" s="307">
        <f t="shared" si="183"/>
        <v>1</v>
      </c>
      <c r="M524" s="275"/>
      <c r="N524" s="359"/>
      <c r="O524" s="359"/>
      <c r="P524" s="275"/>
      <c r="Q524" s="275"/>
      <c r="R524" s="275"/>
      <c r="S524" s="275"/>
      <c r="T524" s="275"/>
      <c r="U524" s="275"/>
      <c r="V524" s="275"/>
      <c r="W524" s="275"/>
      <c r="X524" s="275"/>
      <c r="Y524" s="275"/>
      <c r="Z524" s="275"/>
      <c r="AA524" s="275"/>
      <c r="AB524" s="275"/>
      <c r="AC524" s="275"/>
      <c r="AD524" s="275"/>
      <c r="AE524" s="275"/>
      <c r="AF524" s="275"/>
    </row>
    <row r="525" spans="1:32" ht="24.75" customHeight="1">
      <c r="A525" s="328" t="s">
        <v>1585</v>
      </c>
      <c r="B525" s="304">
        <v>5</v>
      </c>
      <c r="C525" s="304" t="s">
        <v>1581</v>
      </c>
      <c r="D525" s="304" t="s">
        <v>504</v>
      </c>
      <c r="E525" s="304">
        <v>3</v>
      </c>
      <c r="F525" s="304"/>
      <c r="G525" s="304"/>
      <c r="H525" s="304"/>
      <c r="I525" s="304">
        <v>3</v>
      </c>
      <c r="J525" s="305">
        <f t="shared" si="181"/>
        <v>3</v>
      </c>
      <c r="K525" s="306">
        <f t="shared" si="182"/>
        <v>1</v>
      </c>
      <c r="L525" s="307">
        <f t="shared" si="183"/>
        <v>1</v>
      </c>
      <c r="M525" s="275"/>
      <c r="N525" s="359"/>
      <c r="O525" s="359"/>
      <c r="P525" s="275"/>
      <c r="Q525" s="275"/>
      <c r="R525" s="275"/>
      <c r="S525" s="275"/>
      <c r="T525" s="275"/>
      <c r="U525" s="275"/>
      <c r="V525" s="275"/>
      <c r="W525" s="275"/>
      <c r="X525" s="275"/>
      <c r="Y525" s="275"/>
      <c r="Z525" s="275"/>
      <c r="AA525" s="275"/>
      <c r="AB525" s="275"/>
      <c r="AC525" s="275"/>
      <c r="AD525" s="275"/>
      <c r="AE525" s="275"/>
      <c r="AF525" s="275"/>
    </row>
    <row r="526" spans="1:32" ht="24.75" customHeight="1">
      <c r="A526" s="328" t="s">
        <v>1586</v>
      </c>
      <c r="B526" s="304">
        <v>6</v>
      </c>
      <c r="C526" s="304" t="s">
        <v>1581</v>
      </c>
      <c r="D526" s="304" t="s">
        <v>502</v>
      </c>
      <c r="E526" s="304">
        <v>60</v>
      </c>
      <c r="F526" s="304"/>
      <c r="G526" s="304"/>
      <c r="H526" s="304"/>
      <c r="I526" s="304">
        <v>1</v>
      </c>
      <c r="J526" s="305">
        <f t="shared" si="181"/>
        <v>1</v>
      </c>
      <c r="K526" s="306">
        <f t="shared" si="182"/>
        <v>1.6666666666666666E-2</v>
      </c>
      <c r="L526" s="307">
        <f t="shared" si="183"/>
        <v>1.6666666666666666E-2</v>
      </c>
      <c r="M526" s="275"/>
      <c r="N526" s="359"/>
      <c r="O526" s="359"/>
      <c r="P526" s="275"/>
      <c r="Q526" s="275"/>
      <c r="R526" s="275"/>
      <c r="S526" s="275"/>
      <c r="T526" s="275"/>
      <c r="U526" s="275"/>
      <c r="V526" s="275"/>
      <c r="W526" s="275"/>
      <c r="X526" s="275"/>
      <c r="Y526" s="275"/>
      <c r="Z526" s="275"/>
      <c r="AA526" s="275"/>
      <c r="AB526" s="275"/>
      <c r="AC526" s="275"/>
      <c r="AD526" s="275"/>
      <c r="AE526" s="275"/>
      <c r="AF526" s="275"/>
    </row>
    <row r="527" spans="1:32" ht="24.75" customHeight="1">
      <c r="A527" s="328" t="s">
        <v>1587</v>
      </c>
      <c r="B527" s="304">
        <v>7</v>
      </c>
      <c r="C527" s="304" t="s">
        <v>1581</v>
      </c>
      <c r="D527" s="304" t="s">
        <v>502</v>
      </c>
      <c r="E527" s="304">
        <v>4</v>
      </c>
      <c r="F527" s="304"/>
      <c r="G527" s="304"/>
      <c r="H527" s="304"/>
      <c r="I527" s="304">
        <v>4</v>
      </c>
      <c r="J527" s="305">
        <f t="shared" si="181"/>
        <v>4</v>
      </c>
      <c r="K527" s="306">
        <f t="shared" si="182"/>
        <v>1</v>
      </c>
      <c r="L527" s="307">
        <f t="shared" si="183"/>
        <v>1</v>
      </c>
      <c r="M527" s="275"/>
      <c r="N527" s="359"/>
      <c r="O527" s="359"/>
      <c r="P527" s="275"/>
      <c r="Q527" s="275"/>
      <c r="R527" s="275"/>
      <c r="S527" s="275"/>
      <c r="T527" s="275"/>
      <c r="U527" s="275"/>
      <c r="V527" s="275"/>
      <c r="W527" s="275"/>
      <c r="X527" s="275"/>
      <c r="Y527" s="275"/>
      <c r="Z527" s="275"/>
      <c r="AA527" s="275"/>
      <c r="AB527" s="275"/>
      <c r="AC527" s="275"/>
      <c r="AD527" s="275"/>
      <c r="AE527" s="275"/>
      <c r="AF527" s="275"/>
    </row>
    <row r="528" spans="1:32" ht="24.75" customHeight="1">
      <c r="A528" s="328" t="s">
        <v>1588</v>
      </c>
      <c r="B528" s="304">
        <v>8</v>
      </c>
      <c r="C528" s="304" t="s">
        <v>1581</v>
      </c>
      <c r="D528" s="304" t="s">
        <v>502</v>
      </c>
      <c r="E528" s="304">
        <v>1</v>
      </c>
      <c r="F528" s="304"/>
      <c r="G528" s="304"/>
      <c r="H528" s="304"/>
      <c r="I528" s="304">
        <v>1</v>
      </c>
      <c r="J528" s="305">
        <f t="shared" si="181"/>
        <v>1</v>
      </c>
      <c r="K528" s="306">
        <f t="shared" si="182"/>
        <v>1</v>
      </c>
      <c r="L528" s="307">
        <f t="shared" si="183"/>
        <v>1</v>
      </c>
      <c r="M528" s="275"/>
      <c r="N528" s="359"/>
      <c r="O528" s="359"/>
      <c r="P528" s="275"/>
      <c r="Q528" s="275"/>
      <c r="R528" s="275"/>
      <c r="S528" s="275"/>
      <c r="T528" s="275"/>
      <c r="U528" s="275"/>
      <c r="V528" s="275"/>
      <c r="W528" s="275"/>
      <c r="X528" s="275"/>
      <c r="Y528" s="275"/>
      <c r="Z528" s="275"/>
      <c r="AA528" s="275"/>
      <c r="AB528" s="275"/>
      <c r="AC528" s="275"/>
      <c r="AD528" s="275"/>
      <c r="AE528" s="275"/>
      <c r="AF528" s="275"/>
    </row>
    <row r="529" spans="1:32" ht="24.75" customHeight="1">
      <c r="A529" s="328" t="s">
        <v>1589</v>
      </c>
      <c r="B529" s="304">
        <v>9</v>
      </c>
      <c r="C529" s="304" t="s">
        <v>1581</v>
      </c>
      <c r="D529" s="304" t="s">
        <v>504</v>
      </c>
      <c r="E529" s="304">
        <v>1</v>
      </c>
      <c r="F529" s="304"/>
      <c r="G529" s="304"/>
      <c r="H529" s="304"/>
      <c r="I529" s="304">
        <v>1</v>
      </c>
      <c r="J529" s="305">
        <f t="shared" si="181"/>
        <v>1</v>
      </c>
      <c r="K529" s="306">
        <f t="shared" si="182"/>
        <v>1</v>
      </c>
      <c r="L529" s="307">
        <f t="shared" si="183"/>
        <v>1</v>
      </c>
      <c r="M529" s="275"/>
      <c r="N529" s="359"/>
      <c r="O529" s="359"/>
      <c r="P529" s="275"/>
      <c r="Q529" s="275"/>
      <c r="R529" s="275"/>
      <c r="S529" s="275"/>
      <c r="T529" s="275"/>
      <c r="U529" s="275"/>
      <c r="V529" s="275"/>
      <c r="W529" s="275"/>
      <c r="X529" s="275"/>
      <c r="Y529" s="275"/>
      <c r="Z529" s="275"/>
      <c r="AA529" s="275"/>
      <c r="AB529" s="275"/>
      <c r="AC529" s="275"/>
      <c r="AD529" s="275"/>
      <c r="AE529" s="275"/>
      <c r="AF529" s="275"/>
    </row>
    <row r="530" spans="1:32" ht="24.75" customHeight="1">
      <c r="A530" s="328" t="s">
        <v>1590</v>
      </c>
      <c r="B530" s="304">
        <v>10</v>
      </c>
      <c r="C530" s="304" t="s">
        <v>1581</v>
      </c>
      <c r="D530" s="304" t="s">
        <v>500</v>
      </c>
      <c r="E530" s="304">
        <v>1</v>
      </c>
      <c r="F530" s="304"/>
      <c r="G530" s="304"/>
      <c r="H530" s="304"/>
      <c r="I530" s="304">
        <v>1</v>
      </c>
      <c r="J530" s="305">
        <f t="shared" si="181"/>
        <v>1</v>
      </c>
      <c r="K530" s="306">
        <f t="shared" si="182"/>
        <v>1</v>
      </c>
      <c r="L530" s="307">
        <f t="shared" si="183"/>
        <v>1</v>
      </c>
      <c r="M530" s="275"/>
      <c r="N530" s="359"/>
      <c r="O530" s="359"/>
      <c r="P530" s="275"/>
      <c r="Q530" s="275"/>
      <c r="R530" s="275"/>
      <c r="S530" s="275"/>
      <c r="T530" s="275"/>
      <c r="U530" s="275"/>
      <c r="V530" s="275"/>
      <c r="W530" s="275"/>
      <c r="X530" s="275"/>
      <c r="Y530" s="275"/>
      <c r="Z530" s="275"/>
      <c r="AA530" s="275"/>
      <c r="AB530" s="275"/>
      <c r="AC530" s="275"/>
      <c r="AD530" s="275"/>
      <c r="AE530" s="275"/>
      <c r="AF530" s="275"/>
    </row>
    <row r="531" spans="1:32" ht="24.75" customHeight="1">
      <c r="A531" s="356" t="s">
        <v>1591</v>
      </c>
      <c r="B531" s="292">
        <f>COUNT(B532:B536)</f>
        <v>5</v>
      </c>
      <c r="C531" s="293"/>
      <c r="D531" s="294"/>
      <c r="E531" s="292">
        <f>COUNT(E532:E536)</f>
        <v>5</v>
      </c>
      <c r="F531" s="295"/>
      <c r="G531" s="295"/>
      <c r="H531" s="295"/>
      <c r="I531" s="295"/>
      <c r="J531" s="296"/>
      <c r="K531" s="297"/>
      <c r="L531" s="298">
        <f>AVERAGE(L532:L536)</f>
        <v>1</v>
      </c>
      <c r="M531" s="299"/>
      <c r="N531" s="275"/>
      <c r="O531" s="275"/>
      <c r="P531" s="275"/>
      <c r="Q531" s="275"/>
      <c r="R531" s="275"/>
      <c r="S531" s="275"/>
      <c r="T531" s="275"/>
      <c r="U531" s="275"/>
      <c r="V531" s="275"/>
      <c r="W531" s="275"/>
      <c r="X531" s="275"/>
      <c r="Y531" s="275"/>
      <c r="Z531" s="275"/>
      <c r="AA531" s="275"/>
      <c r="AB531" s="275"/>
      <c r="AC531" s="275"/>
      <c r="AD531" s="275"/>
      <c r="AE531" s="275"/>
      <c r="AF531" s="275"/>
    </row>
    <row r="532" spans="1:32" ht="24.75" customHeight="1">
      <c r="A532" s="328" t="s">
        <v>1592</v>
      </c>
      <c r="B532" s="304">
        <v>1</v>
      </c>
      <c r="C532" s="304" t="s">
        <v>1593</v>
      </c>
      <c r="D532" s="304" t="s">
        <v>500</v>
      </c>
      <c r="E532" s="314">
        <v>0.05</v>
      </c>
      <c r="F532" s="304"/>
      <c r="G532" s="304"/>
      <c r="H532" s="304"/>
      <c r="I532" s="314">
        <v>0.05</v>
      </c>
      <c r="J532" s="305">
        <f t="shared" ref="J532:J536" si="184">SUM(F532:I532)</f>
        <v>0.05</v>
      </c>
      <c r="K532" s="306">
        <f t="shared" ref="K532:K536" si="185">(J532/E532)</f>
        <v>1</v>
      </c>
      <c r="L532" s="307">
        <f t="shared" ref="L532:L536" si="186">IF(((J532/E532)*100)&gt;=100,100%,(IF(E532=0,"",(J532/E532))))</f>
        <v>1</v>
      </c>
      <c r="M532" s="275"/>
      <c r="N532" s="275"/>
      <c r="O532" s="275"/>
      <c r="P532" s="275"/>
      <c r="Q532" s="275"/>
      <c r="R532" s="275"/>
      <c r="S532" s="275"/>
      <c r="T532" s="275"/>
      <c r="U532" s="275"/>
      <c r="V532" s="275"/>
      <c r="W532" s="275"/>
      <c r="X532" s="275"/>
      <c r="Y532" s="275"/>
      <c r="Z532" s="275"/>
      <c r="AA532" s="275"/>
      <c r="AB532" s="275"/>
      <c r="AC532" s="275"/>
      <c r="AD532" s="275"/>
      <c r="AE532" s="275"/>
      <c r="AF532" s="275"/>
    </row>
    <row r="533" spans="1:32" ht="24.75" customHeight="1">
      <c r="A533" s="328" t="s">
        <v>1594</v>
      </c>
      <c r="B533" s="304">
        <v>2</v>
      </c>
      <c r="C533" s="304" t="s">
        <v>1593</v>
      </c>
      <c r="D533" s="304" t="s">
        <v>500</v>
      </c>
      <c r="E533" s="304">
        <v>2</v>
      </c>
      <c r="F533" s="304"/>
      <c r="G533" s="304"/>
      <c r="H533" s="304"/>
      <c r="I533" s="304">
        <v>2</v>
      </c>
      <c r="J533" s="305">
        <f t="shared" si="184"/>
        <v>2</v>
      </c>
      <c r="K533" s="306">
        <f t="shared" si="185"/>
        <v>1</v>
      </c>
      <c r="L533" s="307">
        <f t="shared" si="186"/>
        <v>1</v>
      </c>
      <c r="M533" s="275"/>
      <c r="N533" s="275"/>
      <c r="O533" s="275"/>
      <c r="P533" s="275"/>
      <c r="Q533" s="275"/>
      <c r="R533" s="275"/>
      <c r="S533" s="275"/>
      <c r="T533" s="275"/>
      <c r="U533" s="275"/>
      <c r="V533" s="275"/>
      <c r="W533" s="275"/>
      <c r="X533" s="275"/>
      <c r="Y533" s="275"/>
      <c r="Z533" s="275"/>
      <c r="AA533" s="275"/>
      <c r="AB533" s="275"/>
      <c r="AC533" s="275"/>
      <c r="AD533" s="275"/>
      <c r="AE533" s="275"/>
      <c r="AF533" s="275"/>
    </row>
    <row r="534" spans="1:32" ht="24.75" customHeight="1">
      <c r="A534" s="328" t="s">
        <v>1595</v>
      </c>
      <c r="B534" s="304">
        <v>3</v>
      </c>
      <c r="C534" s="304" t="s">
        <v>1593</v>
      </c>
      <c r="D534" s="304" t="s">
        <v>503</v>
      </c>
      <c r="E534" s="304">
        <v>1</v>
      </c>
      <c r="F534" s="304"/>
      <c r="G534" s="304"/>
      <c r="H534" s="304"/>
      <c r="I534" s="304">
        <v>1</v>
      </c>
      <c r="J534" s="305">
        <f t="shared" si="184"/>
        <v>1</v>
      </c>
      <c r="K534" s="306">
        <f t="shared" si="185"/>
        <v>1</v>
      </c>
      <c r="L534" s="307">
        <f t="shared" si="186"/>
        <v>1</v>
      </c>
      <c r="M534" s="275"/>
      <c r="N534" s="275"/>
      <c r="O534" s="275"/>
      <c r="P534" s="275"/>
      <c r="Q534" s="275"/>
      <c r="R534" s="275"/>
      <c r="S534" s="275"/>
      <c r="T534" s="275"/>
      <c r="U534" s="275"/>
      <c r="V534" s="275"/>
      <c r="W534" s="275"/>
      <c r="X534" s="275"/>
      <c r="Y534" s="275"/>
      <c r="Z534" s="275"/>
      <c r="AA534" s="275"/>
      <c r="AB534" s="275"/>
      <c r="AC534" s="275"/>
      <c r="AD534" s="275"/>
      <c r="AE534" s="275"/>
      <c r="AF534" s="275"/>
    </row>
    <row r="535" spans="1:32" ht="24.75" customHeight="1">
      <c r="A535" s="328" t="s">
        <v>1596</v>
      </c>
      <c r="B535" s="304">
        <v>4</v>
      </c>
      <c r="C535" s="304" t="s">
        <v>1593</v>
      </c>
      <c r="D535" s="304" t="s">
        <v>502</v>
      </c>
      <c r="E535" s="304">
        <v>2</v>
      </c>
      <c r="F535" s="304"/>
      <c r="G535" s="304"/>
      <c r="H535" s="304"/>
      <c r="I535" s="304">
        <v>2</v>
      </c>
      <c r="J535" s="305">
        <f t="shared" si="184"/>
        <v>2</v>
      </c>
      <c r="K535" s="306">
        <f t="shared" si="185"/>
        <v>1</v>
      </c>
      <c r="L535" s="307">
        <f t="shared" si="186"/>
        <v>1</v>
      </c>
      <c r="M535" s="275"/>
      <c r="N535" s="275"/>
      <c r="O535" s="275"/>
      <c r="P535" s="275"/>
      <c r="Q535" s="275"/>
      <c r="R535" s="275"/>
      <c r="S535" s="275"/>
      <c r="T535" s="275"/>
      <c r="U535" s="275"/>
      <c r="V535" s="275"/>
      <c r="W535" s="275"/>
      <c r="X535" s="275"/>
      <c r="Y535" s="275"/>
      <c r="Z535" s="275"/>
      <c r="AA535" s="275"/>
      <c r="AB535" s="275"/>
      <c r="AC535" s="275"/>
      <c r="AD535" s="275"/>
      <c r="AE535" s="275"/>
      <c r="AF535" s="275"/>
    </row>
    <row r="536" spans="1:32" ht="24.75" customHeight="1">
      <c r="A536" s="328" t="s">
        <v>1597</v>
      </c>
      <c r="B536" s="304">
        <v>5</v>
      </c>
      <c r="C536" s="304" t="s">
        <v>1593</v>
      </c>
      <c r="D536" s="304" t="s">
        <v>502</v>
      </c>
      <c r="E536" s="304">
        <v>1</v>
      </c>
      <c r="F536" s="304"/>
      <c r="G536" s="304"/>
      <c r="H536" s="304"/>
      <c r="I536" s="304">
        <v>1</v>
      </c>
      <c r="J536" s="305">
        <f t="shared" si="184"/>
        <v>1</v>
      </c>
      <c r="K536" s="306">
        <f t="shared" si="185"/>
        <v>1</v>
      </c>
      <c r="L536" s="307">
        <f t="shared" si="186"/>
        <v>1</v>
      </c>
      <c r="M536" s="275"/>
      <c r="N536" s="275"/>
      <c r="O536" s="275"/>
      <c r="P536" s="275"/>
      <c r="Q536" s="275"/>
      <c r="R536" s="275"/>
      <c r="S536" s="275"/>
      <c r="T536" s="275"/>
      <c r="U536" s="275"/>
      <c r="V536" s="275"/>
      <c r="W536" s="275"/>
      <c r="X536" s="275"/>
      <c r="Y536" s="275"/>
      <c r="Z536" s="275"/>
      <c r="AA536" s="275"/>
      <c r="AB536" s="275"/>
      <c r="AC536" s="275"/>
      <c r="AD536" s="275"/>
      <c r="AE536" s="275"/>
      <c r="AF536" s="275"/>
    </row>
    <row r="537" spans="1:32" ht="24.75" customHeight="1">
      <c r="A537" s="356" t="s">
        <v>1598</v>
      </c>
      <c r="B537" s="292">
        <f>COUNT(B538:B542)</f>
        <v>5</v>
      </c>
      <c r="C537" s="293"/>
      <c r="D537" s="294"/>
      <c r="E537" s="292">
        <f>COUNT(E538:E542)</f>
        <v>5</v>
      </c>
      <c r="F537" s="295"/>
      <c r="G537" s="295"/>
      <c r="H537" s="295"/>
      <c r="I537" s="295"/>
      <c r="J537" s="296"/>
      <c r="K537" s="297"/>
      <c r="L537" s="298">
        <f>AVERAGE(L538:L542)</f>
        <v>1</v>
      </c>
      <c r="M537" s="299"/>
      <c r="N537" s="275"/>
      <c r="O537" s="275"/>
      <c r="P537" s="275"/>
      <c r="Q537" s="275"/>
      <c r="R537" s="275"/>
      <c r="S537" s="275"/>
      <c r="T537" s="275"/>
      <c r="U537" s="275"/>
      <c r="V537" s="275"/>
      <c r="W537" s="275"/>
      <c r="X537" s="275"/>
      <c r="Y537" s="275"/>
      <c r="Z537" s="275"/>
      <c r="AA537" s="275"/>
      <c r="AB537" s="275"/>
      <c r="AC537" s="275"/>
      <c r="AD537" s="275"/>
      <c r="AE537" s="275"/>
      <c r="AF537" s="275"/>
    </row>
    <row r="538" spans="1:32" ht="24.75" customHeight="1">
      <c r="A538" s="328" t="s">
        <v>1599</v>
      </c>
      <c r="B538" s="304">
        <v>1</v>
      </c>
      <c r="C538" s="304" t="s">
        <v>1600</v>
      </c>
      <c r="D538" s="304" t="s">
        <v>500</v>
      </c>
      <c r="E538" s="314">
        <v>1</v>
      </c>
      <c r="F538" s="304"/>
      <c r="G538" s="304"/>
      <c r="H538" s="304"/>
      <c r="I538" s="314">
        <v>1</v>
      </c>
      <c r="J538" s="305">
        <f t="shared" ref="J538:J542" si="187">SUM(F538:I538)</f>
        <v>1</v>
      </c>
      <c r="K538" s="306">
        <f t="shared" ref="K538:K542" si="188">(J538/E538)</f>
        <v>1</v>
      </c>
      <c r="L538" s="307">
        <f t="shared" ref="L538:L542" si="189">IF(((J538/E538)*100)&gt;=100,100%,(IF(J538=0,"",(J538/E538))))</f>
        <v>1</v>
      </c>
      <c r="M538" s="275"/>
      <c r="N538" s="275"/>
      <c r="O538" s="275"/>
      <c r="P538" s="275"/>
      <c r="Q538" s="275"/>
      <c r="R538" s="275"/>
      <c r="S538" s="275"/>
      <c r="T538" s="275"/>
      <c r="U538" s="275"/>
      <c r="V538" s="275"/>
      <c r="W538" s="275"/>
      <c r="X538" s="275"/>
      <c r="Y538" s="275"/>
      <c r="Z538" s="275"/>
      <c r="AA538" s="275"/>
      <c r="AB538" s="275"/>
      <c r="AC538" s="275"/>
      <c r="AD538" s="275"/>
      <c r="AE538" s="275"/>
      <c r="AF538" s="275"/>
    </row>
    <row r="539" spans="1:32" ht="24.75" customHeight="1">
      <c r="A539" s="328" t="s">
        <v>1601</v>
      </c>
      <c r="B539" s="304">
        <v>2</v>
      </c>
      <c r="C539" s="304" t="s">
        <v>1600</v>
      </c>
      <c r="D539" s="304" t="s">
        <v>500</v>
      </c>
      <c r="E539" s="314">
        <v>1</v>
      </c>
      <c r="F539" s="304"/>
      <c r="G539" s="304"/>
      <c r="H539" s="304"/>
      <c r="I539" s="314">
        <v>1</v>
      </c>
      <c r="J539" s="305">
        <f t="shared" si="187"/>
        <v>1</v>
      </c>
      <c r="K539" s="306">
        <f t="shared" si="188"/>
        <v>1</v>
      </c>
      <c r="L539" s="307">
        <f t="shared" si="189"/>
        <v>1</v>
      </c>
      <c r="M539" s="275"/>
      <c r="N539" s="275"/>
      <c r="O539" s="275"/>
      <c r="P539" s="275"/>
      <c r="Q539" s="275"/>
      <c r="R539" s="275"/>
      <c r="S539" s="275"/>
      <c r="T539" s="275"/>
      <c r="U539" s="275"/>
      <c r="V539" s="275"/>
      <c r="W539" s="275"/>
      <c r="X539" s="275"/>
      <c r="Y539" s="275"/>
      <c r="Z539" s="275"/>
      <c r="AA539" s="275"/>
      <c r="AB539" s="275"/>
      <c r="AC539" s="275"/>
      <c r="AD539" s="275"/>
      <c r="AE539" s="275"/>
      <c r="AF539" s="275"/>
    </row>
    <row r="540" spans="1:32" ht="24.75" customHeight="1">
      <c r="A540" s="328" t="s">
        <v>1602</v>
      </c>
      <c r="B540" s="304">
        <v>3</v>
      </c>
      <c r="C540" s="304" t="s">
        <v>1600</v>
      </c>
      <c r="D540" s="304" t="s">
        <v>501</v>
      </c>
      <c r="E540" s="304">
        <v>1000</v>
      </c>
      <c r="F540" s="304"/>
      <c r="G540" s="304"/>
      <c r="H540" s="304"/>
      <c r="I540" s="304">
        <v>6991</v>
      </c>
      <c r="J540" s="305">
        <f t="shared" si="187"/>
        <v>6991</v>
      </c>
      <c r="K540" s="306">
        <f t="shared" si="188"/>
        <v>6.9909999999999997</v>
      </c>
      <c r="L540" s="307">
        <f t="shared" si="189"/>
        <v>1</v>
      </c>
      <c r="M540" s="275"/>
      <c r="N540" s="275"/>
      <c r="O540" s="275"/>
      <c r="P540" s="275"/>
      <c r="Q540" s="275"/>
      <c r="R540" s="275"/>
      <c r="S540" s="275"/>
      <c r="T540" s="275"/>
      <c r="U540" s="275"/>
      <c r="V540" s="275"/>
      <c r="W540" s="275"/>
      <c r="X540" s="275"/>
      <c r="Y540" s="275"/>
      <c r="Z540" s="275"/>
      <c r="AA540" s="275"/>
      <c r="AB540" s="275"/>
      <c r="AC540" s="275"/>
      <c r="AD540" s="275"/>
      <c r="AE540" s="275"/>
      <c r="AF540" s="275"/>
    </row>
    <row r="541" spans="1:32" ht="24.75" customHeight="1">
      <c r="A541" s="328" t="s">
        <v>1603</v>
      </c>
      <c r="B541" s="304">
        <v>4</v>
      </c>
      <c r="C541" s="304" t="s">
        <v>1600</v>
      </c>
      <c r="D541" s="304" t="s">
        <v>501</v>
      </c>
      <c r="E541" s="314">
        <v>1</v>
      </c>
      <c r="F541" s="304"/>
      <c r="G541" s="304"/>
      <c r="H541" s="304"/>
      <c r="I541" s="314">
        <v>1</v>
      </c>
      <c r="J541" s="305">
        <f t="shared" si="187"/>
        <v>1</v>
      </c>
      <c r="K541" s="306">
        <f t="shared" si="188"/>
        <v>1</v>
      </c>
      <c r="L541" s="307">
        <f t="shared" si="189"/>
        <v>1</v>
      </c>
      <c r="M541" s="275"/>
      <c r="N541" s="275"/>
      <c r="O541" s="275"/>
      <c r="P541" s="275"/>
      <c r="Q541" s="275"/>
      <c r="R541" s="275"/>
      <c r="S541" s="275"/>
      <c r="T541" s="275"/>
      <c r="U541" s="275"/>
      <c r="V541" s="275"/>
      <c r="W541" s="275"/>
      <c r="X541" s="275"/>
      <c r="Y541" s="275"/>
      <c r="Z541" s="275"/>
      <c r="AA541" s="275"/>
      <c r="AB541" s="275"/>
      <c r="AC541" s="275"/>
      <c r="AD541" s="275"/>
      <c r="AE541" s="275"/>
      <c r="AF541" s="275"/>
    </row>
    <row r="542" spans="1:32" ht="24.75" customHeight="1">
      <c r="A542" s="328" t="s">
        <v>1604</v>
      </c>
      <c r="B542" s="304">
        <v>5</v>
      </c>
      <c r="C542" s="304" t="s">
        <v>1600</v>
      </c>
      <c r="D542" s="304" t="s">
        <v>501</v>
      </c>
      <c r="E542" s="304">
        <v>2</v>
      </c>
      <c r="F542" s="304"/>
      <c r="G542" s="304"/>
      <c r="H542" s="304"/>
      <c r="I542" s="304">
        <v>2</v>
      </c>
      <c r="J542" s="305">
        <f t="shared" si="187"/>
        <v>2</v>
      </c>
      <c r="K542" s="306">
        <f t="shared" si="188"/>
        <v>1</v>
      </c>
      <c r="L542" s="307">
        <f t="shared" si="189"/>
        <v>1</v>
      </c>
      <c r="M542" s="275"/>
      <c r="N542" s="275"/>
      <c r="O542" s="275"/>
      <c r="P542" s="275"/>
      <c r="Q542" s="275"/>
      <c r="R542" s="275"/>
      <c r="S542" s="275"/>
      <c r="T542" s="275"/>
      <c r="U542" s="275"/>
      <c r="V542" s="275"/>
      <c r="W542" s="275"/>
      <c r="X542" s="275"/>
      <c r="Y542" s="275"/>
      <c r="Z542" s="275"/>
      <c r="AA542" s="275"/>
      <c r="AB542" s="275"/>
      <c r="AC542" s="275"/>
      <c r="AD542" s="275"/>
      <c r="AE542" s="275"/>
      <c r="AF542" s="275"/>
    </row>
    <row r="543" spans="1:32" ht="24.75" customHeight="1">
      <c r="A543" s="356" t="s">
        <v>1605</v>
      </c>
      <c r="B543" s="292">
        <f>COUNT(B544:B545)</f>
        <v>2</v>
      </c>
      <c r="C543" s="293"/>
      <c r="D543" s="294"/>
      <c r="E543" s="292">
        <f>COUNT(E544:E545)</f>
        <v>0</v>
      </c>
      <c r="F543" s="295"/>
      <c r="G543" s="295"/>
      <c r="H543" s="295"/>
      <c r="I543" s="295"/>
      <c r="J543" s="296"/>
      <c r="K543" s="297"/>
      <c r="L543" s="298" t="e">
        <f>AVERAGE(L544:L545)</f>
        <v>#DIV/0!</v>
      </c>
      <c r="M543" s="299"/>
      <c r="N543" s="275"/>
      <c r="O543" s="275"/>
      <c r="P543" s="275"/>
      <c r="Q543" s="275"/>
      <c r="R543" s="275"/>
      <c r="S543" s="275"/>
      <c r="T543" s="275"/>
      <c r="U543" s="275"/>
      <c r="V543" s="275"/>
      <c r="W543" s="275"/>
      <c r="X543" s="275"/>
      <c r="Y543" s="275"/>
      <c r="Z543" s="275"/>
      <c r="AA543" s="275"/>
      <c r="AB543" s="275"/>
      <c r="AC543" s="275"/>
      <c r="AD543" s="275"/>
      <c r="AE543" s="275"/>
      <c r="AF543" s="275"/>
    </row>
    <row r="544" spans="1:32" ht="24.75" customHeight="1">
      <c r="A544" s="328" t="s">
        <v>1606</v>
      </c>
      <c r="B544" s="304">
        <v>1</v>
      </c>
      <c r="C544" s="304" t="s">
        <v>1607</v>
      </c>
      <c r="D544" s="370" t="s">
        <v>501</v>
      </c>
      <c r="E544" s="304"/>
      <c r="F544" s="304"/>
      <c r="G544" s="304"/>
      <c r="H544" s="304"/>
      <c r="I544" s="304"/>
      <c r="J544" s="305">
        <f t="shared" ref="J544:J545" si="190">SUM(F544:I544)</f>
        <v>0</v>
      </c>
      <c r="K544" s="306"/>
      <c r="L544" s="307"/>
      <c r="M544" s="371" t="s">
        <v>1608</v>
      </c>
      <c r="N544" s="359"/>
      <c r="O544" s="359"/>
      <c r="P544" s="359"/>
      <c r="Q544" s="359"/>
      <c r="R544" s="359"/>
      <c r="S544" s="359"/>
      <c r="T544" s="359"/>
      <c r="U544" s="359"/>
      <c r="V544" s="359"/>
      <c r="W544" s="359"/>
      <c r="X544" s="359"/>
      <c r="Y544" s="359"/>
      <c r="Z544" s="359"/>
      <c r="AA544" s="359"/>
      <c r="AB544" s="359"/>
      <c r="AC544" s="359"/>
      <c r="AD544" s="359"/>
      <c r="AE544" s="359"/>
      <c r="AF544" s="359"/>
    </row>
    <row r="545" spans="1:32" ht="24.75" customHeight="1">
      <c r="A545" s="328" t="s">
        <v>1609</v>
      </c>
      <c r="B545" s="304">
        <v>2</v>
      </c>
      <c r="C545" s="304" t="s">
        <v>1607</v>
      </c>
      <c r="D545" s="370" t="s">
        <v>501</v>
      </c>
      <c r="E545" s="304"/>
      <c r="F545" s="304"/>
      <c r="G545" s="304"/>
      <c r="H545" s="304"/>
      <c r="I545" s="304"/>
      <c r="J545" s="305">
        <f t="shared" si="190"/>
        <v>0</v>
      </c>
      <c r="K545" s="306"/>
      <c r="L545" s="307"/>
      <c r="M545" s="371" t="s">
        <v>1608</v>
      </c>
      <c r="N545" s="359"/>
      <c r="O545" s="359"/>
      <c r="P545" s="359"/>
      <c r="Q545" s="359"/>
      <c r="R545" s="359"/>
      <c r="S545" s="359"/>
      <c r="T545" s="359"/>
      <c r="U545" s="359"/>
      <c r="V545" s="359"/>
      <c r="W545" s="359"/>
      <c r="X545" s="359"/>
      <c r="Y545" s="359"/>
      <c r="Z545" s="359"/>
      <c r="AA545" s="359"/>
      <c r="AB545" s="359"/>
      <c r="AC545" s="359"/>
      <c r="AD545" s="359"/>
      <c r="AE545" s="359"/>
      <c r="AF545" s="359"/>
    </row>
    <row r="546" spans="1:32" ht="24.75" customHeight="1">
      <c r="A546" s="356" t="s">
        <v>1610</v>
      </c>
      <c r="B546" s="292">
        <f>COUNT(B547:B550)</f>
        <v>4</v>
      </c>
      <c r="C546" s="293"/>
      <c r="D546" s="294"/>
      <c r="E546" s="292">
        <f>COUNT(E547:E550)</f>
        <v>4</v>
      </c>
      <c r="F546" s="295"/>
      <c r="G546" s="295"/>
      <c r="H546" s="295"/>
      <c r="I546" s="295"/>
      <c r="J546" s="296"/>
      <c r="K546" s="297"/>
      <c r="L546" s="298">
        <f>AVERAGE(L547:L550)</f>
        <v>1</v>
      </c>
      <c r="M546" s="299"/>
      <c r="N546" s="275"/>
      <c r="O546" s="275"/>
      <c r="P546" s="275"/>
      <c r="Q546" s="275"/>
      <c r="R546" s="275"/>
      <c r="S546" s="275"/>
      <c r="T546" s="275"/>
      <c r="U546" s="275"/>
      <c r="V546" s="275"/>
      <c r="W546" s="275"/>
      <c r="X546" s="275"/>
      <c r="Y546" s="275"/>
      <c r="Z546" s="275"/>
      <c r="AA546" s="275"/>
      <c r="AB546" s="275"/>
      <c r="AC546" s="275"/>
      <c r="AD546" s="275"/>
      <c r="AE546" s="275"/>
      <c r="AF546" s="275"/>
    </row>
    <row r="547" spans="1:32" ht="24.75" customHeight="1">
      <c r="A547" s="328" t="s">
        <v>1611</v>
      </c>
      <c r="B547" s="304">
        <v>1</v>
      </c>
      <c r="C547" s="304" t="s">
        <v>1612</v>
      </c>
      <c r="D547" s="304" t="s">
        <v>500</v>
      </c>
      <c r="E547" s="314">
        <v>1</v>
      </c>
      <c r="F547" s="304"/>
      <c r="G547" s="304"/>
      <c r="H547" s="304"/>
      <c r="I547" s="314">
        <v>1</v>
      </c>
      <c r="J547" s="305">
        <f t="shared" ref="J547:J550" si="191">SUM(F547:I547)</f>
        <v>1</v>
      </c>
      <c r="K547" s="306">
        <f t="shared" ref="K547:K550" si="192">(J547/E547)</f>
        <v>1</v>
      </c>
      <c r="L547" s="307">
        <f t="shared" ref="L547:L550" si="193">IF(((J547/E547)*100)&gt;=100,100%,(IF(J547=0,"",(J547/E547))))</f>
        <v>1</v>
      </c>
      <c r="M547" s="275"/>
      <c r="N547" s="275"/>
      <c r="O547" s="275"/>
      <c r="P547" s="275"/>
      <c r="Q547" s="275"/>
      <c r="R547" s="275"/>
      <c r="S547" s="275"/>
      <c r="T547" s="275"/>
      <c r="U547" s="275"/>
      <c r="V547" s="275"/>
      <c r="W547" s="275"/>
      <c r="X547" s="275"/>
      <c r="Y547" s="275"/>
      <c r="Z547" s="275"/>
      <c r="AA547" s="275"/>
      <c r="AB547" s="275"/>
      <c r="AC547" s="275"/>
      <c r="AD547" s="275"/>
      <c r="AE547" s="275"/>
      <c r="AF547" s="275"/>
    </row>
    <row r="548" spans="1:32" ht="24.75" customHeight="1">
      <c r="A548" s="328" t="s">
        <v>1613</v>
      </c>
      <c r="B548" s="304">
        <v>2</v>
      </c>
      <c r="C548" s="304" t="s">
        <v>1612</v>
      </c>
      <c r="D548" s="304" t="s">
        <v>500</v>
      </c>
      <c r="E548" s="304">
        <v>8</v>
      </c>
      <c r="F548" s="304"/>
      <c r="G548" s="304"/>
      <c r="H548" s="304"/>
      <c r="I548" s="304">
        <v>8</v>
      </c>
      <c r="J548" s="305">
        <f t="shared" si="191"/>
        <v>8</v>
      </c>
      <c r="K548" s="306">
        <f t="shared" si="192"/>
        <v>1</v>
      </c>
      <c r="L548" s="307">
        <f t="shared" si="193"/>
        <v>1</v>
      </c>
      <c r="M548" s="275"/>
      <c r="N548" s="275"/>
      <c r="O548" s="275"/>
      <c r="P548" s="275"/>
      <c r="Q548" s="275"/>
      <c r="R548" s="275"/>
      <c r="S548" s="275"/>
      <c r="T548" s="275"/>
      <c r="U548" s="275"/>
      <c r="V548" s="275"/>
      <c r="W548" s="275"/>
      <c r="X548" s="275"/>
      <c r="Y548" s="275"/>
      <c r="Z548" s="275"/>
      <c r="AA548" s="275"/>
      <c r="AB548" s="275"/>
      <c r="AC548" s="275"/>
      <c r="AD548" s="275"/>
      <c r="AE548" s="275"/>
      <c r="AF548" s="275"/>
    </row>
    <row r="549" spans="1:32" ht="24.75" customHeight="1">
      <c r="A549" s="328" t="s">
        <v>1614</v>
      </c>
      <c r="B549" s="304">
        <v>3</v>
      </c>
      <c r="C549" s="304" t="s">
        <v>1612</v>
      </c>
      <c r="D549" s="304" t="s">
        <v>500</v>
      </c>
      <c r="E549" s="304">
        <v>3</v>
      </c>
      <c r="F549" s="304"/>
      <c r="G549" s="304"/>
      <c r="H549" s="304"/>
      <c r="I549" s="304">
        <v>3</v>
      </c>
      <c r="J549" s="305">
        <f t="shared" si="191"/>
        <v>3</v>
      </c>
      <c r="K549" s="306">
        <f t="shared" si="192"/>
        <v>1</v>
      </c>
      <c r="L549" s="307">
        <f t="shared" si="193"/>
        <v>1</v>
      </c>
      <c r="M549" s="275"/>
      <c r="N549" s="275"/>
      <c r="O549" s="275"/>
      <c r="P549" s="275"/>
      <c r="Q549" s="275"/>
      <c r="R549" s="275"/>
      <c r="S549" s="275"/>
      <c r="T549" s="275"/>
      <c r="U549" s="275"/>
      <c r="V549" s="275"/>
      <c r="W549" s="275"/>
      <c r="X549" s="275"/>
      <c r="Y549" s="275"/>
      <c r="Z549" s="275"/>
      <c r="AA549" s="275"/>
      <c r="AB549" s="275"/>
      <c r="AC549" s="275"/>
      <c r="AD549" s="275"/>
      <c r="AE549" s="275"/>
      <c r="AF549" s="275"/>
    </row>
    <row r="550" spans="1:32" ht="24.75" customHeight="1">
      <c r="A550" s="328" t="s">
        <v>1615</v>
      </c>
      <c r="B550" s="304">
        <v>4</v>
      </c>
      <c r="C550" s="304" t="s">
        <v>1612</v>
      </c>
      <c r="D550" s="304" t="s">
        <v>500</v>
      </c>
      <c r="E550" s="304">
        <v>100</v>
      </c>
      <c r="F550" s="304"/>
      <c r="G550" s="304"/>
      <c r="H550" s="304"/>
      <c r="I550" s="304">
        <v>0</v>
      </c>
      <c r="J550" s="305">
        <f t="shared" si="191"/>
        <v>0</v>
      </c>
      <c r="K550" s="306">
        <f t="shared" si="192"/>
        <v>0</v>
      </c>
      <c r="L550" s="307" t="str">
        <f t="shared" si="193"/>
        <v/>
      </c>
      <c r="M550" s="275"/>
      <c r="N550" s="275"/>
      <c r="O550" s="275"/>
      <c r="P550" s="275"/>
      <c r="Q550" s="275"/>
      <c r="R550" s="275"/>
      <c r="S550" s="275"/>
      <c r="T550" s="275"/>
      <c r="U550" s="275"/>
      <c r="V550" s="275"/>
      <c r="W550" s="275"/>
      <c r="X550" s="275"/>
      <c r="Y550" s="275"/>
      <c r="Z550" s="275"/>
      <c r="AA550" s="275"/>
      <c r="AB550" s="275"/>
      <c r="AC550" s="275"/>
      <c r="AD550" s="275"/>
      <c r="AE550" s="275"/>
      <c r="AF550" s="275"/>
    </row>
    <row r="551" spans="1:32" ht="24.75" customHeight="1">
      <c r="A551" s="332"/>
      <c r="B551" s="275"/>
      <c r="C551" s="275"/>
      <c r="D551" s="275"/>
      <c r="E551" s="275"/>
      <c r="F551" s="275"/>
      <c r="G551" s="275"/>
      <c r="H551" s="275"/>
      <c r="I551" s="275"/>
      <c r="J551" s="275"/>
      <c r="K551" s="275"/>
      <c r="L551" s="307"/>
      <c r="M551" s="275"/>
      <c r="N551" s="275"/>
      <c r="O551" s="275"/>
      <c r="P551" s="275"/>
      <c r="Q551" s="275"/>
      <c r="R551" s="275"/>
      <c r="S551" s="275"/>
      <c r="T551" s="275"/>
      <c r="U551" s="275"/>
      <c r="V551" s="275"/>
      <c r="W551" s="275"/>
      <c r="X551" s="275"/>
      <c r="Y551" s="275"/>
      <c r="Z551" s="275"/>
      <c r="AA551" s="275"/>
      <c r="AB551" s="275"/>
      <c r="AC551" s="275"/>
      <c r="AD551" s="275"/>
      <c r="AE551" s="275"/>
      <c r="AF551" s="275"/>
    </row>
    <row r="552" spans="1:32" ht="24.75" customHeight="1">
      <c r="A552" s="332"/>
      <c r="B552" s="275"/>
      <c r="C552" s="275"/>
      <c r="D552" s="275"/>
      <c r="E552" s="275"/>
      <c r="F552" s="275"/>
      <c r="G552" s="275"/>
      <c r="H552" s="275"/>
      <c r="I552" s="275"/>
      <c r="J552" s="275"/>
      <c r="K552" s="275"/>
      <c r="L552" s="307"/>
      <c r="M552" s="275"/>
      <c r="N552" s="275"/>
      <c r="O552" s="275"/>
      <c r="P552" s="275"/>
      <c r="Q552" s="275"/>
      <c r="R552" s="275"/>
      <c r="S552" s="275"/>
      <c r="T552" s="275"/>
      <c r="U552" s="275"/>
      <c r="V552" s="275"/>
      <c r="W552" s="275"/>
      <c r="X552" s="275"/>
      <c r="Y552" s="275"/>
      <c r="Z552" s="275"/>
      <c r="AA552" s="275"/>
      <c r="AB552" s="275"/>
      <c r="AC552" s="275"/>
      <c r="AD552" s="275"/>
      <c r="AE552" s="275"/>
      <c r="AF552" s="275"/>
    </row>
    <row r="553" spans="1:32" ht="24.75" customHeight="1">
      <c r="A553" s="332"/>
      <c r="B553" s="275"/>
      <c r="C553" s="275"/>
      <c r="D553" s="275"/>
      <c r="E553" s="275"/>
      <c r="F553" s="275"/>
      <c r="G553" s="275"/>
      <c r="H553" s="275"/>
      <c r="I553" s="275"/>
      <c r="J553" s="275"/>
      <c r="K553" s="275"/>
      <c r="L553" s="307"/>
      <c r="M553" s="275"/>
      <c r="N553" s="275"/>
      <c r="O553" s="275"/>
      <c r="P553" s="275"/>
      <c r="Q553" s="275"/>
      <c r="R553" s="275"/>
      <c r="S553" s="275"/>
      <c r="T553" s="275"/>
      <c r="U553" s="275"/>
      <c r="V553" s="275"/>
      <c r="W553" s="275"/>
      <c r="X553" s="275"/>
      <c r="Y553" s="275"/>
      <c r="Z553" s="275"/>
      <c r="AA553" s="275"/>
      <c r="AB553" s="275"/>
      <c r="AC553" s="275"/>
      <c r="AD553" s="275"/>
      <c r="AE553" s="275"/>
      <c r="AF553" s="275"/>
    </row>
    <row r="554" spans="1:32" ht="24.75" customHeight="1">
      <c r="A554" s="332"/>
      <c r="B554" s="275"/>
      <c r="C554" s="275"/>
      <c r="D554" s="275"/>
      <c r="E554" s="275"/>
      <c r="F554" s="275"/>
      <c r="G554" s="275"/>
      <c r="H554" s="275"/>
      <c r="I554" s="275"/>
      <c r="J554" s="275"/>
      <c r="K554" s="275"/>
      <c r="L554" s="307"/>
      <c r="M554" s="275"/>
      <c r="N554" s="275"/>
      <c r="O554" s="275"/>
      <c r="P554" s="275"/>
      <c r="Q554" s="275"/>
      <c r="R554" s="275"/>
      <c r="S554" s="275"/>
      <c r="T554" s="275"/>
      <c r="U554" s="275"/>
      <c r="V554" s="275"/>
      <c r="W554" s="275"/>
      <c r="X554" s="275"/>
      <c r="Y554" s="275"/>
      <c r="Z554" s="275"/>
      <c r="AA554" s="275"/>
      <c r="AB554" s="275"/>
      <c r="AC554" s="275"/>
      <c r="AD554" s="275"/>
      <c r="AE554" s="275"/>
      <c r="AF554" s="275"/>
    </row>
    <row r="555" spans="1:32" ht="24.75" customHeight="1">
      <c r="A555" s="332"/>
      <c r="B555" s="275"/>
      <c r="C555" s="275"/>
      <c r="D555" s="275"/>
      <c r="E555" s="275"/>
      <c r="F555" s="275"/>
      <c r="G555" s="275"/>
      <c r="H555" s="275"/>
      <c r="I555" s="275"/>
      <c r="J555" s="275"/>
      <c r="K555" s="275"/>
      <c r="L555" s="307"/>
      <c r="M555" s="275"/>
      <c r="N555" s="275"/>
      <c r="O555" s="275"/>
      <c r="P555" s="275"/>
      <c r="Q555" s="275"/>
      <c r="R555" s="275"/>
      <c r="S555" s="275"/>
      <c r="T555" s="275"/>
      <c r="U555" s="275"/>
      <c r="V555" s="275"/>
      <c r="W555" s="275"/>
      <c r="X555" s="275"/>
      <c r="Y555" s="275"/>
      <c r="Z555" s="275"/>
      <c r="AA555" s="275"/>
      <c r="AB555" s="275"/>
      <c r="AC555" s="275"/>
      <c r="AD555" s="275"/>
      <c r="AE555" s="275"/>
      <c r="AF555" s="275"/>
    </row>
    <row r="556" spans="1:32" ht="24.75" customHeight="1">
      <c r="A556" s="332"/>
      <c r="B556" s="275"/>
      <c r="C556" s="275"/>
      <c r="D556" s="275"/>
      <c r="E556" s="275"/>
      <c r="F556" s="275"/>
      <c r="G556" s="275"/>
      <c r="H556" s="275"/>
      <c r="I556" s="275"/>
      <c r="J556" s="275"/>
      <c r="K556" s="275"/>
      <c r="L556" s="307"/>
      <c r="M556" s="275"/>
      <c r="N556" s="275"/>
      <c r="O556" s="275"/>
      <c r="P556" s="275"/>
      <c r="Q556" s="275"/>
      <c r="R556" s="275"/>
      <c r="S556" s="275"/>
      <c r="T556" s="275"/>
      <c r="U556" s="275"/>
      <c r="V556" s="275"/>
      <c r="W556" s="275"/>
      <c r="X556" s="275"/>
      <c r="Y556" s="275"/>
      <c r="Z556" s="275"/>
      <c r="AA556" s="275"/>
      <c r="AB556" s="275"/>
      <c r="AC556" s="275"/>
      <c r="AD556" s="275"/>
      <c r="AE556" s="275"/>
      <c r="AF556" s="275"/>
    </row>
    <row r="557" spans="1:32" ht="24.75" customHeight="1">
      <c r="A557" s="332"/>
      <c r="B557" s="275"/>
      <c r="C557" s="275"/>
      <c r="D557" s="275"/>
      <c r="E557" s="275"/>
      <c r="F557" s="275"/>
      <c r="G557" s="275"/>
      <c r="H557" s="275"/>
      <c r="I557" s="275"/>
      <c r="J557" s="275"/>
      <c r="K557" s="275"/>
      <c r="L557" s="307"/>
      <c r="M557" s="275"/>
      <c r="N557" s="275"/>
      <c r="O557" s="275"/>
      <c r="P557" s="275"/>
      <c r="Q557" s="275"/>
      <c r="R557" s="275"/>
      <c r="S557" s="275"/>
      <c r="T557" s="275"/>
      <c r="U557" s="275"/>
      <c r="V557" s="275"/>
      <c r="W557" s="275"/>
      <c r="X557" s="275"/>
      <c r="Y557" s="275"/>
      <c r="Z557" s="275"/>
      <c r="AA557" s="275"/>
      <c r="AB557" s="275"/>
      <c r="AC557" s="275"/>
      <c r="AD557" s="275"/>
      <c r="AE557" s="275"/>
      <c r="AF557" s="275"/>
    </row>
    <row r="558" spans="1:32" ht="24.75" customHeight="1">
      <c r="A558" s="332"/>
      <c r="B558" s="275"/>
      <c r="C558" s="275"/>
      <c r="D558" s="275"/>
      <c r="E558" s="275"/>
      <c r="F558" s="275"/>
      <c r="G558" s="275"/>
      <c r="H558" s="275"/>
      <c r="I558" s="275"/>
      <c r="J558" s="275"/>
      <c r="K558" s="275"/>
      <c r="L558" s="307"/>
      <c r="M558" s="275"/>
      <c r="N558" s="275"/>
      <c r="O558" s="275"/>
      <c r="P558" s="275"/>
      <c r="Q558" s="275"/>
      <c r="R558" s="275"/>
      <c r="S558" s="275"/>
      <c r="T558" s="275"/>
      <c r="U558" s="275"/>
      <c r="V558" s="275"/>
      <c r="W558" s="275"/>
      <c r="X558" s="275"/>
      <c r="Y558" s="275"/>
      <c r="Z558" s="275"/>
      <c r="AA558" s="275"/>
      <c r="AB558" s="275"/>
      <c r="AC558" s="275"/>
      <c r="AD558" s="275"/>
      <c r="AE558" s="275"/>
      <c r="AF558" s="275"/>
    </row>
    <row r="559" spans="1:32" ht="24.75" customHeight="1">
      <c r="A559" s="332"/>
      <c r="B559" s="275"/>
      <c r="C559" s="275"/>
      <c r="D559" s="275"/>
      <c r="E559" s="275"/>
      <c r="F559" s="275"/>
      <c r="G559" s="275"/>
      <c r="H559" s="275"/>
      <c r="I559" s="275"/>
      <c r="J559" s="275"/>
      <c r="K559" s="275"/>
      <c r="L559" s="307"/>
      <c r="M559" s="275"/>
      <c r="N559" s="275"/>
      <c r="O559" s="275"/>
      <c r="P559" s="275"/>
      <c r="Q559" s="275"/>
      <c r="R559" s="275"/>
      <c r="S559" s="275"/>
      <c r="T559" s="275"/>
      <c r="U559" s="275"/>
      <c r="V559" s="275"/>
      <c r="W559" s="275"/>
      <c r="X559" s="275"/>
      <c r="Y559" s="275"/>
      <c r="Z559" s="275"/>
      <c r="AA559" s="275"/>
      <c r="AB559" s="275"/>
      <c r="AC559" s="275"/>
      <c r="AD559" s="275"/>
      <c r="AE559" s="275"/>
      <c r="AF559" s="275"/>
    </row>
    <row r="560" spans="1:32" ht="24.75" customHeight="1">
      <c r="A560" s="332"/>
      <c r="B560" s="275"/>
      <c r="C560" s="275"/>
      <c r="D560" s="275"/>
      <c r="E560" s="275"/>
      <c r="F560" s="275"/>
      <c r="G560" s="275"/>
      <c r="H560" s="275"/>
      <c r="I560" s="275"/>
      <c r="J560" s="275"/>
      <c r="K560" s="275"/>
      <c r="L560" s="307"/>
      <c r="M560" s="275"/>
      <c r="N560" s="275"/>
      <c r="O560" s="275"/>
      <c r="P560" s="275"/>
      <c r="Q560" s="275"/>
      <c r="R560" s="275"/>
      <c r="S560" s="275"/>
      <c r="T560" s="275"/>
      <c r="U560" s="275"/>
      <c r="V560" s="275"/>
      <c r="W560" s="275"/>
      <c r="X560" s="275"/>
      <c r="Y560" s="275"/>
      <c r="Z560" s="275"/>
      <c r="AA560" s="275"/>
      <c r="AB560" s="275"/>
      <c r="AC560" s="275"/>
      <c r="AD560" s="275"/>
      <c r="AE560" s="275"/>
      <c r="AF560" s="275"/>
    </row>
    <row r="561" spans="1:32" ht="24.75" customHeight="1">
      <c r="A561" s="332"/>
      <c r="B561" s="275"/>
      <c r="C561" s="275"/>
      <c r="D561" s="275"/>
      <c r="E561" s="275"/>
      <c r="F561" s="275"/>
      <c r="G561" s="275"/>
      <c r="H561" s="275"/>
      <c r="I561" s="275"/>
      <c r="J561" s="275"/>
      <c r="K561" s="275"/>
      <c r="L561" s="307"/>
      <c r="M561" s="275"/>
      <c r="N561" s="275"/>
      <c r="O561" s="275"/>
      <c r="P561" s="275"/>
      <c r="Q561" s="275"/>
      <c r="R561" s="275"/>
      <c r="S561" s="275"/>
      <c r="T561" s="275"/>
      <c r="U561" s="275"/>
      <c r="V561" s="275"/>
      <c r="W561" s="275"/>
      <c r="X561" s="275"/>
      <c r="Y561" s="275"/>
      <c r="Z561" s="275"/>
      <c r="AA561" s="275"/>
      <c r="AB561" s="275"/>
      <c r="AC561" s="275"/>
      <c r="AD561" s="275"/>
      <c r="AE561" s="275"/>
      <c r="AF561" s="275"/>
    </row>
    <row r="562" spans="1:32" ht="24.75" customHeight="1">
      <c r="A562" s="332"/>
      <c r="B562" s="275"/>
      <c r="C562" s="275"/>
      <c r="D562" s="275"/>
      <c r="E562" s="275"/>
      <c r="F562" s="275"/>
      <c r="G562" s="275"/>
      <c r="H562" s="275"/>
      <c r="I562" s="275"/>
      <c r="J562" s="275"/>
      <c r="K562" s="275"/>
      <c r="L562" s="307"/>
      <c r="M562" s="275"/>
      <c r="N562" s="275"/>
      <c r="O562" s="275"/>
      <c r="P562" s="275"/>
      <c r="Q562" s="275"/>
      <c r="R562" s="275"/>
      <c r="S562" s="275"/>
      <c r="T562" s="275"/>
      <c r="U562" s="275"/>
      <c r="V562" s="275"/>
      <c r="W562" s="275"/>
      <c r="X562" s="275"/>
      <c r="Y562" s="275"/>
      <c r="Z562" s="275"/>
      <c r="AA562" s="275"/>
      <c r="AB562" s="275"/>
      <c r="AC562" s="275"/>
      <c r="AD562" s="275"/>
      <c r="AE562" s="275"/>
      <c r="AF562" s="275"/>
    </row>
    <row r="563" spans="1:32" ht="24.75" customHeight="1">
      <c r="A563" s="332"/>
      <c r="B563" s="275"/>
      <c r="C563" s="275"/>
      <c r="D563" s="275"/>
      <c r="E563" s="275"/>
      <c r="F563" s="275"/>
      <c r="G563" s="275"/>
      <c r="H563" s="275"/>
      <c r="I563" s="275"/>
      <c r="J563" s="275"/>
      <c r="K563" s="275"/>
      <c r="L563" s="307"/>
      <c r="M563" s="275"/>
      <c r="N563" s="275"/>
      <c r="O563" s="275"/>
      <c r="P563" s="275"/>
      <c r="Q563" s="275"/>
      <c r="R563" s="275"/>
      <c r="S563" s="275"/>
      <c r="T563" s="275"/>
      <c r="U563" s="275"/>
      <c r="V563" s="275"/>
      <c r="W563" s="275"/>
      <c r="X563" s="275"/>
      <c r="Y563" s="275"/>
      <c r="Z563" s="275"/>
      <c r="AA563" s="275"/>
      <c r="AB563" s="275"/>
      <c r="AC563" s="275"/>
      <c r="AD563" s="275"/>
      <c r="AE563" s="275"/>
      <c r="AF563" s="275"/>
    </row>
    <row r="564" spans="1:32" ht="24.75" customHeight="1">
      <c r="A564" s="332"/>
      <c r="B564" s="275"/>
      <c r="C564" s="275"/>
      <c r="D564" s="275"/>
      <c r="E564" s="275"/>
      <c r="F564" s="275"/>
      <c r="G564" s="275"/>
      <c r="H564" s="275"/>
      <c r="I564" s="275"/>
      <c r="J564" s="275"/>
      <c r="K564" s="275"/>
      <c r="L564" s="307"/>
      <c r="M564" s="275"/>
      <c r="N564" s="275"/>
      <c r="O564" s="275"/>
      <c r="P564" s="275"/>
      <c r="Q564" s="275"/>
      <c r="R564" s="275"/>
      <c r="S564" s="275"/>
      <c r="T564" s="275"/>
      <c r="U564" s="275"/>
      <c r="V564" s="275"/>
      <c r="W564" s="275"/>
      <c r="X564" s="275"/>
      <c r="Y564" s="275"/>
      <c r="Z564" s="275"/>
      <c r="AA564" s="275"/>
      <c r="AB564" s="275"/>
      <c r="AC564" s="275"/>
      <c r="AD564" s="275"/>
      <c r="AE564" s="275"/>
      <c r="AF564" s="275"/>
    </row>
    <row r="565" spans="1:32" ht="24.75" customHeight="1">
      <c r="A565" s="332"/>
      <c r="B565" s="275"/>
      <c r="C565" s="275"/>
      <c r="D565" s="275"/>
      <c r="E565" s="275"/>
      <c r="F565" s="275"/>
      <c r="G565" s="275"/>
      <c r="H565" s="275"/>
      <c r="I565" s="275"/>
      <c r="J565" s="275"/>
      <c r="K565" s="275"/>
      <c r="L565" s="307"/>
      <c r="M565" s="275"/>
      <c r="N565" s="275"/>
      <c r="O565" s="275"/>
      <c r="P565" s="275"/>
      <c r="Q565" s="275"/>
      <c r="R565" s="275"/>
      <c r="S565" s="275"/>
      <c r="T565" s="275"/>
      <c r="U565" s="275"/>
      <c r="V565" s="275"/>
      <c r="W565" s="275"/>
      <c r="X565" s="275"/>
      <c r="Y565" s="275"/>
      <c r="Z565" s="275"/>
      <c r="AA565" s="275"/>
      <c r="AB565" s="275"/>
      <c r="AC565" s="275"/>
      <c r="AD565" s="275"/>
      <c r="AE565" s="275"/>
      <c r="AF565" s="275"/>
    </row>
    <row r="566" spans="1:32" ht="24.75" customHeight="1">
      <c r="A566" s="332"/>
      <c r="B566" s="275"/>
      <c r="C566" s="275"/>
      <c r="D566" s="275"/>
      <c r="E566" s="275"/>
      <c r="F566" s="275"/>
      <c r="G566" s="275"/>
      <c r="H566" s="275"/>
      <c r="I566" s="275"/>
      <c r="J566" s="275"/>
      <c r="K566" s="275"/>
      <c r="L566" s="307"/>
      <c r="M566" s="275"/>
      <c r="N566" s="275"/>
      <c r="O566" s="275"/>
      <c r="P566" s="275"/>
      <c r="Q566" s="275"/>
      <c r="R566" s="275"/>
      <c r="S566" s="275"/>
      <c r="T566" s="275"/>
      <c r="U566" s="275"/>
      <c r="V566" s="275"/>
      <c r="W566" s="275"/>
      <c r="X566" s="275"/>
      <c r="Y566" s="275"/>
      <c r="Z566" s="275"/>
      <c r="AA566" s="275"/>
      <c r="AB566" s="275"/>
      <c r="AC566" s="275"/>
      <c r="AD566" s="275"/>
      <c r="AE566" s="275"/>
      <c r="AF566" s="275"/>
    </row>
    <row r="567" spans="1:32" ht="24.75" customHeight="1">
      <c r="A567" s="332"/>
      <c r="B567" s="275"/>
      <c r="C567" s="275"/>
      <c r="D567" s="275"/>
      <c r="E567" s="275"/>
      <c r="F567" s="275"/>
      <c r="G567" s="275"/>
      <c r="H567" s="275"/>
      <c r="I567" s="275"/>
      <c r="J567" s="275"/>
      <c r="K567" s="275"/>
      <c r="L567" s="307"/>
      <c r="M567" s="275"/>
      <c r="N567" s="275"/>
      <c r="O567" s="275"/>
      <c r="P567" s="275"/>
      <c r="Q567" s="275"/>
      <c r="R567" s="275"/>
      <c r="S567" s="275"/>
      <c r="T567" s="275"/>
      <c r="U567" s="275"/>
      <c r="V567" s="275"/>
      <c r="W567" s="275"/>
      <c r="X567" s="275"/>
      <c r="Y567" s="275"/>
      <c r="Z567" s="275"/>
      <c r="AA567" s="275"/>
      <c r="AB567" s="275"/>
      <c r="AC567" s="275"/>
      <c r="AD567" s="275"/>
      <c r="AE567" s="275"/>
      <c r="AF567" s="275"/>
    </row>
    <row r="568" spans="1:32" ht="24.75" customHeight="1">
      <c r="A568" s="332"/>
      <c r="B568" s="275"/>
      <c r="C568" s="275"/>
      <c r="D568" s="275"/>
      <c r="E568" s="275"/>
      <c r="F568" s="275"/>
      <c r="G568" s="275"/>
      <c r="H568" s="275"/>
      <c r="I568" s="275"/>
      <c r="J568" s="275"/>
      <c r="K568" s="275"/>
      <c r="L568" s="307"/>
      <c r="M568" s="275"/>
      <c r="N568" s="275"/>
      <c r="O568" s="275"/>
      <c r="P568" s="275"/>
      <c r="Q568" s="275"/>
      <c r="R568" s="275"/>
      <c r="S568" s="275"/>
      <c r="T568" s="275"/>
      <c r="U568" s="275"/>
      <c r="V568" s="275"/>
      <c r="W568" s="275"/>
      <c r="X568" s="275"/>
      <c r="Y568" s="275"/>
      <c r="Z568" s="275"/>
      <c r="AA568" s="275"/>
      <c r="AB568" s="275"/>
      <c r="AC568" s="275"/>
      <c r="AD568" s="275"/>
      <c r="AE568" s="275"/>
      <c r="AF568" s="275"/>
    </row>
    <row r="569" spans="1:32" ht="24.75" customHeight="1">
      <c r="A569" s="332"/>
      <c r="B569" s="275"/>
      <c r="C569" s="275"/>
      <c r="D569" s="275"/>
      <c r="E569" s="275"/>
      <c r="F569" s="275"/>
      <c r="G569" s="275"/>
      <c r="H569" s="275"/>
      <c r="I569" s="275"/>
      <c r="J569" s="275"/>
      <c r="K569" s="275"/>
      <c r="L569" s="307"/>
      <c r="M569" s="275"/>
      <c r="N569" s="275"/>
      <c r="O569" s="275"/>
      <c r="P569" s="275"/>
      <c r="Q569" s="275"/>
      <c r="R569" s="275"/>
      <c r="S569" s="275"/>
      <c r="T569" s="275"/>
      <c r="U569" s="275"/>
      <c r="V569" s="275"/>
      <c r="W569" s="275"/>
      <c r="X569" s="275"/>
      <c r="Y569" s="275"/>
      <c r="Z569" s="275"/>
      <c r="AA569" s="275"/>
      <c r="AB569" s="275"/>
      <c r="AC569" s="275"/>
      <c r="AD569" s="275"/>
      <c r="AE569" s="275"/>
      <c r="AF569" s="275"/>
    </row>
    <row r="570" spans="1:32" ht="24.75" customHeight="1">
      <c r="A570" s="332"/>
      <c r="B570" s="275"/>
      <c r="C570" s="275"/>
      <c r="D570" s="275"/>
      <c r="E570" s="275"/>
      <c r="F570" s="275"/>
      <c r="G570" s="275"/>
      <c r="H570" s="275"/>
      <c r="I570" s="275"/>
      <c r="J570" s="275"/>
      <c r="K570" s="275"/>
      <c r="L570" s="307"/>
      <c r="M570" s="275"/>
      <c r="N570" s="275"/>
      <c r="O570" s="275"/>
      <c r="P570" s="275"/>
      <c r="Q570" s="275"/>
      <c r="R570" s="275"/>
      <c r="S570" s="275"/>
      <c r="T570" s="275"/>
      <c r="U570" s="275"/>
      <c r="V570" s="275"/>
      <c r="W570" s="275"/>
      <c r="X570" s="275"/>
      <c r="Y570" s="275"/>
      <c r="Z570" s="275"/>
      <c r="AA570" s="275"/>
      <c r="AB570" s="275"/>
      <c r="AC570" s="275"/>
      <c r="AD570" s="275"/>
      <c r="AE570" s="275"/>
      <c r="AF570" s="275"/>
    </row>
    <row r="571" spans="1:32" ht="24.75" customHeight="1">
      <c r="A571" s="332"/>
      <c r="B571" s="275"/>
      <c r="C571" s="275"/>
      <c r="D571" s="275"/>
      <c r="E571" s="275"/>
      <c r="F571" s="275"/>
      <c r="G571" s="275"/>
      <c r="H571" s="275"/>
      <c r="I571" s="275"/>
      <c r="J571" s="275"/>
      <c r="K571" s="275"/>
      <c r="L571" s="307"/>
      <c r="M571" s="275"/>
      <c r="N571" s="275"/>
      <c r="O571" s="275"/>
      <c r="P571" s="275"/>
      <c r="Q571" s="275"/>
      <c r="R571" s="275"/>
      <c r="S571" s="275"/>
      <c r="T571" s="275"/>
      <c r="U571" s="275"/>
      <c r="V571" s="275"/>
      <c r="W571" s="275"/>
      <c r="X571" s="275"/>
      <c r="Y571" s="275"/>
      <c r="Z571" s="275"/>
      <c r="AA571" s="275"/>
      <c r="AB571" s="275"/>
      <c r="AC571" s="275"/>
      <c r="AD571" s="275"/>
      <c r="AE571" s="275"/>
      <c r="AF571" s="275"/>
    </row>
    <row r="572" spans="1:32" ht="24.75" customHeight="1">
      <c r="A572" s="332"/>
      <c r="B572" s="275"/>
      <c r="C572" s="275"/>
      <c r="D572" s="275"/>
      <c r="E572" s="275"/>
      <c r="F572" s="275"/>
      <c r="G572" s="275"/>
      <c r="H572" s="275"/>
      <c r="I572" s="275"/>
      <c r="J572" s="275"/>
      <c r="K572" s="275"/>
      <c r="L572" s="307"/>
      <c r="M572" s="275"/>
      <c r="N572" s="275"/>
      <c r="O572" s="275"/>
      <c r="P572" s="275"/>
      <c r="Q572" s="275"/>
      <c r="R572" s="275"/>
      <c r="S572" s="275"/>
      <c r="T572" s="275"/>
      <c r="U572" s="275"/>
      <c r="V572" s="275"/>
      <c r="W572" s="275"/>
      <c r="X572" s="275"/>
      <c r="Y572" s="275"/>
      <c r="Z572" s="275"/>
      <c r="AA572" s="275"/>
      <c r="AB572" s="275"/>
      <c r="AC572" s="275"/>
      <c r="AD572" s="275"/>
      <c r="AE572" s="275"/>
      <c r="AF572" s="275"/>
    </row>
    <row r="573" spans="1:32" ht="24.75" customHeight="1">
      <c r="A573" s="332"/>
      <c r="B573" s="275"/>
      <c r="C573" s="275"/>
      <c r="D573" s="275"/>
      <c r="E573" s="275"/>
      <c r="F573" s="275"/>
      <c r="G573" s="275"/>
      <c r="H573" s="275"/>
      <c r="I573" s="275"/>
      <c r="J573" s="275"/>
      <c r="K573" s="275"/>
      <c r="L573" s="307"/>
      <c r="M573" s="275"/>
      <c r="N573" s="275"/>
      <c r="O573" s="275"/>
      <c r="P573" s="275"/>
      <c r="Q573" s="275"/>
      <c r="R573" s="275"/>
      <c r="S573" s="275"/>
      <c r="T573" s="275"/>
      <c r="U573" s="275"/>
      <c r="V573" s="275"/>
      <c r="W573" s="275"/>
      <c r="X573" s="275"/>
      <c r="Y573" s="275"/>
      <c r="Z573" s="275"/>
      <c r="AA573" s="275"/>
      <c r="AB573" s="275"/>
      <c r="AC573" s="275"/>
      <c r="AD573" s="275"/>
      <c r="AE573" s="275"/>
      <c r="AF573" s="275"/>
    </row>
    <row r="574" spans="1:32" ht="24.75" customHeight="1">
      <c r="A574" s="332"/>
      <c r="B574" s="275"/>
      <c r="C574" s="275"/>
      <c r="D574" s="275"/>
      <c r="E574" s="275"/>
      <c r="F574" s="275"/>
      <c r="G574" s="275"/>
      <c r="H574" s="275"/>
      <c r="I574" s="275"/>
      <c r="J574" s="275"/>
      <c r="K574" s="275"/>
      <c r="L574" s="307"/>
      <c r="M574" s="275"/>
      <c r="N574" s="275"/>
      <c r="O574" s="275"/>
      <c r="P574" s="275"/>
      <c r="Q574" s="275"/>
      <c r="R574" s="275"/>
      <c r="S574" s="275"/>
      <c r="T574" s="275"/>
      <c r="U574" s="275"/>
      <c r="V574" s="275"/>
      <c r="W574" s="275"/>
      <c r="X574" s="275"/>
      <c r="Y574" s="275"/>
      <c r="Z574" s="275"/>
      <c r="AA574" s="275"/>
      <c r="AB574" s="275"/>
      <c r="AC574" s="275"/>
      <c r="AD574" s="275"/>
      <c r="AE574" s="275"/>
      <c r="AF574" s="275"/>
    </row>
    <row r="575" spans="1:32" ht="24.75" customHeight="1">
      <c r="A575" s="332"/>
      <c r="B575" s="275"/>
      <c r="C575" s="275"/>
      <c r="D575" s="275"/>
      <c r="E575" s="275"/>
      <c r="F575" s="275"/>
      <c r="G575" s="275"/>
      <c r="H575" s="275"/>
      <c r="I575" s="275"/>
      <c r="J575" s="275"/>
      <c r="K575" s="275"/>
      <c r="L575" s="307"/>
      <c r="M575" s="275"/>
      <c r="N575" s="275"/>
      <c r="O575" s="275"/>
      <c r="P575" s="275"/>
      <c r="Q575" s="275"/>
      <c r="R575" s="275"/>
      <c r="S575" s="275"/>
      <c r="T575" s="275"/>
      <c r="U575" s="275"/>
      <c r="V575" s="275"/>
      <c r="W575" s="275"/>
      <c r="X575" s="275"/>
      <c r="Y575" s="275"/>
      <c r="Z575" s="275"/>
      <c r="AA575" s="275"/>
      <c r="AB575" s="275"/>
      <c r="AC575" s="275"/>
      <c r="AD575" s="275"/>
      <c r="AE575" s="275"/>
      <c r="AF575" s="275"/>
    </row>
    <row r="576" spans="1:32" ht="24.75" customHeight="1">
      <c r="A576" s="332"/>
      <c r="B576" s="275"/>
      <c r="C576" s="275"/>
      <c r="D576" s="275"/>
      <c r="E576" s="275"/>
      <c r="F576" s="275"/>
      <c r="G576" s="275"/>
      <c r="H576" s="275"/>
      <c r="I576" s="275"/>
      <c r="J576" s="275"/>
      <c r="K576" s="275"/>
      <c r="L576" s="307"/>
      <c r="M576" s="275"/>
      <c r="N576" s="275"/>
      <c r="O576" s="275"/>
      <c r="P576" s="275"/>
      <c r="Q576" s="275"/>
      <c r="R576" s="275"/>
      <c r="S576" s="275"/>
      <c r="T576" s="275"/>
      <c r="U576" s="275"/>
      <c r="V576" s="275"/>
      <c r="W576" s="275"/>
      <c r="X576" s="275"/>
      <c r="Y576" s="275"/>
      <c r="Z576" s="275"/>
      <c r="AA576" s="275"/>
      <c r="AB576" s="275"/>
      <c r="AC576" s="275"/>
      <c r="AD576" s="275"/>
      <c r="AE576" s="275"/>
      <c r="AF576" s="275"/>
    </row>
    <row r="577" spans="1:32" ht="24.75" customHeight="1">
      <c r="A577" s="332"/>
      <c r="B577" s="275"/>
      <c r="C577" s="275"/>
      <c r="D577" s="275"/>
      <c r="E577" s="275"/>
      <c r="F577" s="275"/>
      <c r="G577" s="275"/>
      <c r="H577" s="275"/>
      <c r="I577" s="275"/>
      <c r="J577" s="275"/>
      <c r="K577" s="275"/>
      <c r="L577" s="307"/>
      <c r="M577" s="275"/>
      <c r="N577" s="275"/>
      <c r="O577" s="275"/>
      <c r="P577" s="275"/>
      <c r="Q577" s="275"/>
      <c r="R577" s="275"/>
      <c r="S577" s="275"/>
      <c r="T577" s="275"/>
      <c r="U577" s="275"/>
      <c r="V577" s="275"/>
      <c r="W577" s="275"/>
      <c r="X577" s="275"/>
      <c r="Y577" s="275"/>
      <c r="Z577" s="275"/>
      <c r="AA577" s="275"/>
      <c r="AB577" s="275"/>
      <c r="AC577" s="275"/>
      <c r="AD577" s="275"/>
      <c r="AE577" s="275"/>
      <c r="AF577" s="275"/>
    </row>
    <row r="578" spans="1:32" ht="24.75" customHeight="1">
      <c r="A578" s="332"/>
      <c r="B578" s="275"/>
      <c r="C578" s="275"/>
      <c r="D578" s="275"/>
      <c r="E578" s="275"/>
      <c r="F578" s="275"/>
      <c r="G578" s="275"/>
      <c r="H578" s="275"/>
      <c r="I578" s="275"/>
      <c r="J578" s="275"/>
      <c r="K578" s="275"/>
      <c r="L578" s="307"/>
      <c r="M578" s="275"/>
      <c r="N578" s="275"/>
      <c r="O578" s="275"/>
      <c r="P578" s="275"/>
      <c r="Q578" s="275"/>
      <c r="R578" s="275"/>
      <c r="S578" s="275"/>
      <c r="T578" s="275"/>
      <c r="U578" s="275"/>
      <c r="V578" s="275"/>
      <c r="W578" s="275"/>
      <c r="X578" s="275"/>
      <c r="Y578" s="275"/>
      <c r="Z578" s="275"/>
      <c r="AA578" s="275"/>
      <c r="AB578" s="275"/>
      <c r="AC578" s="275"/>
      <c r="AD578" s="275"/>
      <c r="AE578" s="275"/>
      <c r="AF578" s="275"/>
    </row>
    <row r="579" spans="1:32" ht="24.75" customHeight="1">
      <c r="A579" s="332"/>
      <c r="B579" s="275"/>
      <c r="C579" s="275"/>
      <c r="D579" s="275"/>
      <c r="E579" s="275"/>
      <c r="F579" s="275"/>
      <c r="G579" s="275"/>
      <c r="H579" s="275"/>
      <c r="I579" s="275"/>
      <c r="J579" s="275"/>
      <c r="K579" s="275"/>
      <c r="L579" s="307"/>
      <c r="M579" s="275"/>
      <c r="N579" s="275"/>
      <c r="O579" s="275"/>
      <c r="P579" s="275"/>
      <c r="Q579" s="275"/>
      <c r="R579" s="275"/>
      <c r="S579" s="275"/>
      <c r="T579" s="275"/>
      <c r="U579" s="275"/>
      <c r="V579" s="275"/>
      <c r="W579" s="275"/>
      <c r="X579" s="275"/>
      <c r="Y579" s="275"/>
      <c r="Z579" s="275"/>
      <c r="AA579" s="275"/>
      <c r="AB579" s="275"/>
      <c r="AC579" s="275"/>
      <c r="AD579" s="275"/>
      <c r="AE579" s="275"/>
      <c r="AF579" s="275"/>
    </row>
    <row r="580" spans="1:32" ht="24.75" customHeight="1">
      <c r="A580" s="332"/>
      <c r="B580" s="275"/>
      <c r="C580" s="275"/>
      <c r="D580" s="275"/>
      <c r="E580" s="275"/>
      <c r="F580" s="275"/>
      <c r="G580" s="275"/>
      <c r="H580" s="275"/>
      <c r="I580" s="275"/>
      <c r="J580" s="275"/>
      <c r="K580" s="275"/>
      <c r="L580" s="307"/>
      <c r="M580" s="275"/>
      <c r="N580" s="275"/>
      <c r="O580" s="275"/>
      <c r="P580" s="275"/>
      <c r="Q580" s="275"/>
      <c r="R580" s="275"/>
      <c r="S580" s="275"/>
      <c r="T580" s="275"/>
      <c r="U580" s="275"/>
      <c r="V580" s="275"/>
      <c r="W580" s="275"/>
      <c r="X580" s="275"/>
      <c r="Y580" s="275"/>
      <c r="Z580" s="275"/>
      <c r="AA580" s="275"/>
      <c r="AB580" s="275"/>
      <c r="AC580" s="275"/>
      <c r="AD580" s="275"/>
      <c r="AE580" s="275"/>
      <c r="AF580" s="275"/>
    </row>
    <row r="581" spans="1:32" ht="24.75" customHeight="1">
      <c r="A581" s="332"/>
      <c r="B581" s="275"/>
      <c r="C581" s="275"/>
      <c r="D581" s="275"/>
      <c r="E581" s="275"/>
      <c r="F581" s="275"/>
      <c r="G581" s="275"/>
      <c r="H581" s="275"/>
      <c r="I581" s="275"/>
      <c r="J581" s="275"/>
      <c r="K581" s="275"/>
      <c r="L581" s="307"/>
      <c r="M581" s="275"/>
      <c r="N581" s="275"/>
      <c r="O581" s="275"/>
      <c r="P581" s="275"/>
      <c r="Q581" s="275"/>
      <c r="R581" s="275"/>
      <c r="S581" s="275"/>
      <c r="T581" s="275"/>
      <c r="U581" s="275"/>
      <c r="V581" s="275"/>
      <c r="W581" s="275"/>
      <c r="X581" s="275"/>
      <c r="Y581" s="275"/>
      <c r="Z581" s="275"/>
      <c r="AA581" s="275"/>
      <c r="AB581" s="275"/>
      <c r="AC581" s="275"/>
      <c r="AD581" s="275"/>
      <c r="AE581" s="275"/>
      <c r="AF581" s="275"/>
    </row>
    <row r="582" spans="1:32" ht="24.75" customHeight="1">
      <c r="A582" s="332"/>
      <c r="B582" s="275"/>
      <c r="C582" s="275"/>
      <c r="D582" s="275"/>
      <c r="E582" s="275"/>
      <c r="F582" s="275"/>
      <c r="G582" s="275"/>
      <c r="H582" s="275"/>
      <c r="I582" s="275"/>
      <c r="J582" s="275"/>
      <c r="K582" s="275"/>
      <c r="L582" s="307"/>
      <c r="M582" s="275"/>
      <c r="N582" s="275"/>
      <c r="O582" s="275"/>
      <c r="P582" s="275"/>
      <c r="Q582" s="275"/>
      <c r="R582" s="275"/>
      <c r="S582" s="275"/>
      <c r="T582" s="275"/>
      <c r="U582" s="275"/>
      <c r="V582" s="275"/>
      <c r="W582" s="275"/>
      <c r="X582" s="275"/>
      <c r="Y582" s="275"/>
      <c r="Z582" s="275"/>
      <c r="AA582" s="275"/>
      <c r="AB582" s="275"/>
      <c r="AC582" s="275"/>
      <c r="AD582" s="275"/>
      <c r="AE582" s="275"/>
      <c r="AF582" s="275"/>
    </row>
    <row r="583" spans="1:32" ht="24.75" customHeight="1">
      <c r="A583" s="332"/>
      <c r="B583" s="275"/>
      <c r="C583" s="275"/>
      <c r="D583" s="275"/>
      <c r="E583" s="275"/>
      <c r="F583" s="275"/>
      <c r="G583" s="275"/>
      <c r="H583" s="275"/>
      <c r="I583" s="275"/>
      <c r="J583" s="275"/>
      <c r="K583" s="275"/>
      <c r="L583" s="307"/>
      <c r="M583" s="275"/>
      <c r="N583" s="275"/>
      <c r="O583" s="275"/>
      <c r="P583" s="275"/>
      <c r="Q583" s="275"/>
      <c r="R583" s="275"/>
      <c r="S583" s="275"/>
      <c r="T583" s="275"/>
      <c r="U583" s="275"/>
      <c r="V583" s="275"/>
      <c r="W583" s="275"/>
      <c r="X583" s="275"/>
      <c r="Y583" s="275"/>
      <c r="Z583" s="275"/>
      <c r="AA583" s="275"/>
      <c r="AB583" s="275"/>
      <c r="AC583" s="275"/>
      <c r="AD583" s="275"/>
      <c r="AE583" s="275"/>
      <c r="AF583" s="275"/>
    </row>
    <row r="584" spans="1:32" ht="24.75" customHeight="1">
      <c r="A584" s="332"/>
      <c r="B584" s="275"/>
      <c r="C584" s="275"/>
      <c r="D584" s="275"/>
      <c r="E584" s="275"/>
      <c r="F584" s="275"/>
      <c r="G584" s="275"/>
      <c r="H584" s="275"/>
      <c r="I584" s="275"/>
      <c r="J584" s="275"/>
      <c r="K584" s="275"/>
      <c r="L584" s="307"/>
      <c r="M584" s="275"/>
      <c r="N584" s="275"/>
      <c r="O584" s="275"/>
      <c r="P584" s="275"/>
      <c r="Q584" s="275"/>
      <c r="R584" s="275"/>
      <c r="S584" s="275"/>
      <c r="T584" s="275"/>
      <c r="U584" s="275"/>
      <c r="V584" s="275"/>
      <c r="W584" s="275"/>
      <c r="X584" s="275"/>
      <c r="Y584" s="275"/>
      <c r="Z584" s="275"/>
      <c r="AA584" s="275"/>
      <c r="AB584" s="275"/>
      <c r="AC584" s="275"/>
      <c r="AD584" s="275"/>
      <c r="AE584" s="275"/>
      <c r="AF584" s="275"/>
    </row>
    <row r="585" spans="1:32" ht="24.75" customHeight="1">
      <c r="A585" s="332"/>
      <c r="B585" s="275"/>
      <c r="C585" s="275"/>
      <c r="D585" s="275"/>
      <c r="E585" s="275"/>
      <c r="F585" s="275"/>
      <c r="G585" s="275"/>
      <c r="H585" s="275"/>
      <c r="I585" s="275"/>
      <c r="J585" s="275"/>
      <c r="K585" s="275"/>
      <c r="L585" s="307"/>
      <c r="M585" s="275"/>
      <c r="N585" s="275"/>
      <c r="O585" s="275"/>
      <c r="P585" s="275"/>
      <c r="Q585" s="275"/>
      <c r="R585" s="275"/>
      <c r="S585" s="275"/>
      <c r="T585" s="275"/>
      <c r="U585" s="275"/>
      <c r="V585" s="275"/>
      <c r="W585" s="275"/>
      <c r="X585" s="275"/>
      <c r="Y585" s="275"/>
      <c r="Z585" s="275"/>
      <c r="AA585" s="275"/>
      <c r="AB585" s="275"/>
      <c r="AC585" s="275"/>
      <c r="AD585" s="275"/>
      <c r="AE585" s="275"/>
      <c r="AF585" s="275"/>
    </row>
    <row r="586" spans="1:32" ht="24.75" customHeight="1">
      <c r="A586" s="332"/>
      <c r="B586" s="275"/>
      <c r="C586" s="275"/>
      <c r="D586" s="275"/>
      <c r="E586" s="275"/>
      <c r="F586" s="275"/>
      <c r="G586" s="275"/>
      <c r="H586" s="275"/>
      <c r="I586" s="275"/>
      <c r="J586" s="275"/>
      <c r="K586" s="275"/>
      <c r="L586" s="307"/>
      <c r="M586" s="275"/>
      <c r="N586" s="275"/>
      <c r="O586" s="275"/>
      <c r="P586" s="275"/>
      <c r="Q586" s="275"/>
      <c r="R586" s="275"/>
      <c r="S586" s="275"/>
      <c r="T586" s="275"/>
      <c r="U586" s="275"/>
      <c r="V586" s="275"/>
      <c r="W586" s="275"/>
      <c r="X586" s="275"/>
      <c r="Y586" s="275"/>
      <c r="Z586" s="275"/>
      <c r="AA586" s="275"/>
      <c r="AB586" s="275"/>
      <c r="AC586" s="275"/>
      <c r="AD586" s="275"/>
      <c r="AE586" s="275"/>
      <c r="AF586" s="275"/>
    </row>
    <row r="587" spans="1:32" ht="24.75" customHeight="1">
      <c r="A587" s="332"/>
      <c r="B587" s="275"/>
      <c r="C587" s="275"/>
      <c r="D587" s="275"/>
      <c r="E587" s="275"/>
      <c r="F587" s="275"/>
      <c r="G587" s="275"/>
      <c r="H587" s="275"/>
      <c r="I587" s="275"/>
      <c r="J587" s="275"/>
      <c r="K587" s="275"/>
      <c r="L587" s="307"/>
      <c r="M587" s="275"/>
      <c r="N587" s="275"/>
      <c r="O587" s="275"/>
      <c r="P587" s="275"/>
      <c r="Q587" s="275"/>
      <c r="R587" s="275"/>
      <c r="S587" s="275"/>
      <c r="T587" s="275"/>
      <c r="U587" s="275"/>
      <c r="V587" s="275"/>
      <c r="W587" s="275"/>
      <c r="X587" s="275"/>
      <c r="Y587" s="275"/>
      <c r="Z587" s="275"/>
      <c r="AA587" s="275"/>
      <c r="AB587" s="275"/>
      <c r="AC587" s="275"/>
      <c r="AD587" s="275"/>
      <c r="AE587" s="275"/>
      <c r="AF587" s="275"/>
    </row>
    <row r="588" spans="1:32" ht="24.75" customHeight="1">
      <c r="A588" s="332"/>
      <c r="B588" s="275"/>
      <c r="C588" s="275"/>
      <c r="D588" s="275"/>
      <c r="E588" s="275"/>
      <c r="F588" s="275"/>
      <c r="G588" s="275"/>
      <c r="H588" s="275"/>
      <c r="I588" s="275"/>
      <c r="J588" s="275"/>
      <c r="K588" s="275"/>
      <c r="L588" s="307"/>
      <c r="M588" s="275"/>
      <c r="N588" s="275"/>
      <c r="O588" s="275"/>
      <c r="P588" s="275"/>
      <c r="Q588" s="275"/>
      <c r="R588" s="275"/>
      <c r="S588" s="275"/>
      <c r="T588" s="275"/>
      <c r="U588" s="275"/>
      <c r="V588" s="275"/>
      <c r="W588" s="275"/>
      <c r="X588" s="275"/>
      <c r="Y588" s="275"/>
      <c r="Z588" s="275"/>
      <c r="AA588" s="275"/>
      <c r="AB588" s="275"/>
      <c r="AC588" s="275"/>
      <c r="AD588" s="275"/>
      <c r="AE588" s="275"/>
      <c r="AF588" s="275"/>
    </row>
    <row r="589" spans="1:32" ht="15.75" customHeight="1">
      <c r="A589" s="332"/>
      <c r="B589" s="275"/>
      <c r="C589" s="275"/>
      <c r="D589" s="275"/>
      <c r="E589" s="275"/>
      <c r="F589" s="275"/>
      <c r="G589" s="275"/>
      <c r="H589" s="275"/>
      <c r="I589" s="275"/>
      <c r="J589" s="275"/>
      <c r="K589" s="275"/>
      <c r="L589" s="307"/>
      <c r="M589" s="275"/>
      <c r="N589" s="275"/>
      <c r="O589" s="275"/>
      <c r="P589" s="275"/>
      <c r="Q589" s="275"/>
      <c r="R589" s="275"/>
      <c r="S589" s="275"/>
      <c r="T589" s="275"/>
      <c r="U589" s="275"/>
      <c r="V589" s="275"/>
      <c r="W589" s="275"/>
      <c r="X589" s="275"/>
      <c r="Y589" s="275"/>
      <c r="Z589" s="275"/>
      <c r="AA589" s="275"/>
      <c r="AB589" s="275"/>
      <c r="AC589" s="275"/>
      <c r="AD589" s="275"/>
      <c r="AE589" s="275"/>
      <c r="AF589" s="275"/>
    </row>
    <row r="590" spans="1:32" ht="15.75" customHeight="1">
      <c r="A590" s="332"/>
      <c r="B590" s="275"/>
      <c r="C590" s="275"/>
      <c r="D590" s="275"/>
      <c r="E590" s="275"/>
      <c r="F590" s="275"/>
      <c r="G590" s="275"/>
      <c r="H590" s="275"/>
      <c r="I590" s="275"/>
      <c r="J590" s="275"/>
      <c r="K590" s="275"/>
      <c r="L590" s="307"/>
      <c r="M590" s="275"/>
      <c r="N590" s="275"/>
      <c r="O590" s="275"/>
      <c r="P590" s="275"/>
      <c r="Q590" s="275"/>
      <c r="R590" s="275"/>
      <c r="S590" s="275"/>
      <c r="T590" s="275"/>
      <c r="U590" s="275"/>
      <c r="V590" s="275"/>
      <c r="W590" s="275"/>
      <c r="X590" s="275"/>
      <c r="Y590" s="275"/>
      <c r="Z590" s="275"/>
      <c r="AA590" s="275"/>
      <c r="AB590" s="275"/>
      <c r="AC590" s="275"/>
      <c r="AD590" s="275"/>
      <c r="AE590" s="275"/>
      <c r="AF590" s="275"/>
    </row>
    <row r="591" spans="1:32" ht="15.75" customHeight="1">
      <c r="A591" s="332"/>
      <c r="B591" s="275"/>
      <c r="C591" s="275"/>
      <c r="D591" s="275"/>
      <c r="E591" s="275"/>
      <c r="F591" s="275"/>
      <c r="G591" s="275"/>
      <c r="H591" s="275"/>
      <c r="I591" s="275"/>
      <c r="J591" s="275"/>
      <c r="K591" s="275"/>
      <c r="L591" s="307"/>
      <c r="M591" s="275"/>
      <c r="N591" s="275"/>
      <c r="O591" s="275"/>
      <c r="P591" s="275"/>
      <c r="Q591" s="275"/>
      <c r="R591" s="275"/>
      <c r="S591" s="275"/>
      <c r="T591" s="275"/>
      <c r="U591" s="275"/>
      <c r="V591" s="275"/>
      <c r="W591" s="275"/>
      <c r="X591" s="275"/>
      <c r="Y591" s="275"/>
      <c r="Z591" s="275"/>
      <c r="AA591" s="275"/>
      <c r="AB591" s="275"/>
      <c r="AC591" s="275"/>
      <c r="AD591" s="275"/>
      <c r="AE591" s="275"/>
      <c r="AF591" s="275"/>
    </row>
    <row r="592" spans="1:32" ht="15.75" customHeight="1">
      <c r="A592" s="332"/>
      <c r="B592" s="275"/>
      <c r="C592" s="275"/>
      <c r="D592" s="275"/>
      <c r="E592" s="275"/>
      <c r="F592" s="275"/>
      <c r="G592" s="275"/>
      <c r="H592" s="275"/>
      <c r="I592" s="275"/>
      <c r="J592" s="275"/>
      <c r="K592" s="275"/>
      <c r="L592" s="307"/>
      <c r="M592" s="275"/>
      <c r="N592" s="275"/>
      <c r="O592" s="275"/>
      <c r="P592" s="275"/>
      <c r="Q592" s="275"/>
      <c r="R592" s="275"/>
      <c r="S592" s="275"/>
      <c r="T592" s="275"/>
      <c r="U592" s="275"/>
      <c r="V592" s="275"/>
      <c r="W592" s="275"/>
      <c r="X592" s="275"/>
      <c r="Y592" s="275"/>
      <c r="Z592" s="275"/>
      <c r="AA592" s="275"/>
      <c r="AB592" s="275"/>
      <c r="AC592" s="275"/>
      <c r="AD592" s="275"/>
      <c r="AE592" s="275"/>
      <c r="AF592" s="275"/>
    </row>
    <row r="593" spans="1:32" ht="15.75" customHeight="1">
      <c r="A593" s="332"/>
      <c r="B593" s="275"/>
      <c r="C593" s="275"/>
      <c r="D593" s="275"/>
      <c r="E593" s="275"/>
      <c r="F593" s="275"/>
      <c r="G593" s="275"/>
      <c r="H593" s="275"/>
      <c r="I593" s="275"/>
      <c r="J593" s="275"/>
      <c r="K593" s="275"/>
      <c r="L593" s="307"/>
      <c r="M593" s="275"/>
      <c r="N593" s="275"/>
      <c r="O593" s="275"/>
      <c r="P593" s="275"/>
      <c r="Q593" s="275"/>
      <c r="R593" s="275"/>
      <c r="S593" s="275"/>
      <c r="T593" s="275"/>
      <c r="U593" s="275"/>
      <c r="V593" s="275"/>
      <c r="W593" s="275"/>
      <c r="X593" s="275"/>
      <c r="Y593" s="275"/>
      <c r="Z593" s="275"/>
      <c r="AA593" s="275"/>
      <c r="AB593" s="275"/>
      <c r="AC593" s="275"/>
      <c r="AD593" s="275"/>
      <c r="AE593" s="275"/>
      <c r="AF593" s="275"/>
    </row>
    <row r="594" spans="1:32" ht="15.75" customHeight="1">
      <c r="A594" s="332"/>
      <c r="B594" s="275"/>
      <c r="C594" s="275"/>
      <c r="D594" s="275"/>
      <c r="E594" s="275"/>
      <c r="F594" s="275"/>
      <c r="G594" s="275"/>
      <c r="H594" s="275"/>
      <c r="I594" s="275"/>
      <c r="J594" s="275"/>
      <c r="K594" s="275"/>
      <c r="L594" s="307"/>
      <c r="M594" s="275"/>
      <c r="N594" s="275"/>
      <c r="O594" s="275"/>
      <c r="P594" s="275"/>
      <c r="Q594" s="275"/>
      <c r="R594" s="275"/>
      <c r="S594" s="275"/>
      <c r="T594" s="275"/>
      <c r="U594" s="275"/>
      <c r="V594" s="275"/>
      <c r="W594" s="275"/>
      <c r="X594" s="275"/>
      <c r="Y594" s="275"/>
      <c r="Z594" s="275"/>
      <c r="AA594" s="275"/>
      <c r="AB594" s="275"/>
      <c r="AC594" s="275"/>
      <c r="AD594" s="275"/>
      <c r="AE594" s="275"/>
      <c r="AF594" s="275"/>
    </row>
    <row r="595" spans="1:32" ht="15.75" customHeight="1">
      <c r="A595" s="332"/>
      <c r="B595" s="275"/>
      <c r="C595" s="275"/>
      <c r="D595" s="275"/>
      <c r="E595" s="275"/>
      <c r="F595" s="275"/>
      <c r="G595" s="275"/>
      <c r="H595" s="275"/>
      <c r="I595" s="275"/>
      <c r="J595" s="275"/>
      <c r="K595" s="275"/>
      <c r="L595" s="307"/>
      <c r="M595" s="275"/>
      <c r="N595" s="275"/>
      <c r="O595" s="275"/>
      <c r="P595" s="275"/>
      <c r="Q595" s="275"/>
      <c r="R595" s="275"/>
      <c r="S595" s="275"/>
      <c r="T595" s="275"/>
      <c r="U595" s="275"/>
      <c r="V595" s="275"/>
      <c r="W595" s="275"/>
      <c r="X595" s="275"/>
      <c r="Y595" s="275"/>
      <c r="Z595" s="275"/>
      <c r="AA595" s="275"/>
      <c r="AB595" s="275"/>
      <c r="AC595" s="275"/>
      <c r="AD595" s="275"/>
      <c r="AE595" s="275"/>
      <c r="AF595" s="275"/>
    </row>
    <row r="596" spans="1:32" ht="15.75" customHeight="1">
      <c r="A596" s="332"/>
      <c r="B596" s="275"/>
      <c r="C596" s="275"/>
      <c r="D596" s="275"/>
      <c r="E596" s="275"/>
      <c r="F596" s="275"/>
      <c r="G596" s="275"/>
      <c r="H596" s="275"/>
      <c r="I596" s="275"/>
      <c r="J596" s="275"/>
      <c r="K596" s="275"/>
      <c r="L596" s="307"/>
      <c r="M596" s="275"/>
      <c r="N596" s="275"/>
      <c r="O596" s="275"/>
      <c r="P596" s="275"/>
      <c r="Q596" s="275"/>
      <c r="R596" s="275"/>
      <c r="S596" s="275"/>
      <c r="T596" s="275"/>
      <c r="U596" s="275"/>
      <c r="V596" s="275"/>
      <c r="W596" s="275"/>
      <c r="X596" s="275"/>
      <c r="Y596" s="275"/>
      <c r="Z596" s="275"/>
      <c r="AA596" s="275"/>
      <c r="AB596" s="275"/>
      <c r="AC596" s="275"/>
      <c r="AD596" s="275"/>
      <c r="AE596" s="275"/>
      <c r="AF596" s="275"/>
    </row>
    <row r="597" spans="1:32" ht="15.75" customHeight="1">
      <c r="A597" s="332"/>
      <c r="B597" s="275"/>
      <c r="C597" s="275"/>
      <c r="D597" s="275"/>
      <c r="E597" s="275"/>
      <c r="F597" s="275"/>
      <c r="G597" s="275"/>
      <c r="H597" s="275"/>
      <c r="I597" s="275"/>
      <c r="J597" s="275"/>
      <c r="K597" s="275"/>
      <c r="L597" s="307"/>
      <c r="M597" s="275"/>
      <c r="N597" s="275"/>
      <c r="O597" s="275"/>
      <c r="P597" s="275"/>
      <c r="Q597" s="275"/>
      <c r="R597" s="275"/>
      <c r="S597" s="275"/>
      <c r="T597" s="275"/>
      <c r="U597" s="275"/>
      <c r="V597" s="275"/>
      <c r="W597" s="275"/>
      <c r="X597" s="275"/>
      <c r="Y597" s="275"/>
      <c r="Z597" s="275"/>
      <c r="AA597" s="275"/>
      <c r="AB597" s="275"/>
      <c r="AC597" s="275"/>
      <c r="AD597" s="275"/>
      <c r="AE597" s="275"/>
      <c r="AF597" s="275"/>
    </row>
    <row r="598" spans="1:32" ht="15.75" customHeight="1">
      <c r="A598" s="332"/>
      <c r="B598" s="275"/>
      <c r="C598" s="275"/>
      <c r="D598" s="275"/>
      <c r="E598" s="275"/>
      <c r="F598" s="275"/>
      <c r="G598" s="275"/>
      <c r="H598" s="275"/>
      <c r="I598" s="275"/>
      <c r="J598" s="275"/>
      <c r="K598" s="275"/>
      <c r="L598" s="307"/>
      <c r="M598" s="275"/>
      <c r="N598" s="275"/>
      <c r="O598" s="275"/>
      <c r="P598" s="275"/>
      <c r="Q598" s="275"/>
      <c r="R598" s="275"/>
      <c r="S598" s="275"/>
      <c r="T598" s="275"/>
      <c r="U598" s="275"/>
      <c r="V598" s="275"/>
      <c r="W598" s="275"/>
      <c r="X598" s="275"/>
      <c r="Y598" s="275"/>
      <c r="Z598" s="275"/>
      <c r="AA598" s="275"/>
      <c r="AB598" s="275"/>
      <c r="AC598" s="275"/>
      <c r="AD598" s="275"/>
      <c r="AE598" s="275"/>
      <c r="AF598" s="275"/>
    </row>
    <row r="599" spans="1:32" ht="15.75" customHeight="1">
      <c r="A599" s="332"/>
      <c r="B599" s="275"/>
      <c r="C599" s="275"/>
      <c r="D599" s="275"/>
      <c r="E599" s="275"/>
      <c r="F599" s="275"/>
      <c r="G599" s="275"/>
      <c r="H599" s="275"/>
      <c r="I599" s="275"/>
      <c r="J599" s="275"/>
      <c r="K599" s="275"/>
      <c r="L599" s="307"/>
      <c r="M599" s="275"/>
      <c r="N599" s="275"/>
      <c r="O599" s="275"/>
      <c r="P599" s="275"/>
      <c r="Q599" s="275"/>
      <c r="R599" s="275"/>
      <c r="S599" s="275"/>
      <c r="T599" s="275"/>
      <c r="U599" s="275"/>
      <c r="V599" s="275"/>
      <c r="W599" s="275"/>
      <c r="X599" s="275"/>
      <c r="Y599" s="275"/>
      <c r="Z599" s="275"/>
      <c r="AA599" s="275"/>
      <c r="AB599" s="275"/>
      <c r="AC599" s="275"/>
      <c r="AD599" s="275"/>
      <c r="AE599" s="275"/>
      <c r="AF599" s="275"/>
    </row>
    <row r="600" spans="1:32" ht="15.75" customHeight="1">
      <c r="A600" s="332"/>
      <c r="B600" s="275"/>
      <c r="C600" s="275"/>
      <c r="D600" s="275"/>
      <c r="E600" s="275"/>
      <c r="F600" s="275"/>
      <c r="G600" s="275"/>
      <c r="H600" s="275"/>
      <c r="I600" s="275"/>
      <c r="J600" s="275"/>
      <c r="K600" s="275"/>
      <c r="L600" s="307"/>
      <c r="M600" s="275"/>
      <c r="N600" s="275"/>
      <c r="O600" s="275"/>
      <c r="P600" s="275"/>
      <c r="Q600" s="275"/>
      <c r="R600" s="275"/>
      <c r="S600" s="275"/>
      <c r="T600" s="275"/>
      <c r="U600" s="275"/>
      <c r="V600" s="275"/>
      <c r="W600" s="275"/>
      <c r="X600" s="275"/>
      <c r="Y600" s="275"/>
      <c r="Z600" s="275"/>
      <c r="AA600" s="275"/>
      <c r="AB600" s="275"/>
      <c r="AC600" s="275"/>
      <c r="AD600" s="275"/>
      <c r="AE600" s="275"/>
      <c r="AF600" s="275"/>
    </row>
    <row r="601" spans="1:32" ht="15.75" customHeight="1">
      <c r="A601" s="332"/>
      <c r="B601" s="275"/>
      <c r="C601" s="275"/>
      <c r="D601" s="275"/>
      <c r="E601" s="275"/>
      <c r="F601" s="275"/>
      <c r="G601" s="275"/>
      <c r="H601" s="275"/>
      <c r="I601" s="275"/>
      <c r="J601" s="275"/>
      <c r="K601" s="275"/>
      <c r="L601" s="307"/>
      <c r="M601" s="275"/>
      <c r="N601" s="275"/>
      <c r="O601" s="275"/>
      <c r="P601" s="275"/>
      <c r="Q601" s="275"/>
      <c r="R601" s="275"/>
      <c r="S601" s="275"/>
      <c r="T601" s="275"/>
      <c r="U601" s="275"/>
      <c r="V601" s="275"/>
      <c r="W601" s="275"/>
      <c r="X601" s="275"/>
      <c r="Y601" s="275"/>
      <c r="Z601" s="275"/>
      <c r="AA601" s="275"/>
      <c r="AB601" s="275"/>
      <c r="AC601" s="275"/>
      <c r="AD601" s="275"/>
      <c r="AE601" s="275"/>
      <c r="AF601" s="275"/>
    </row>
    <row r="602" spans="1:32" ht="15.75" customHeight="1">
      <c r="A602" s="332"/>
      <c r="B602" s="275"/>
      <c r="C602" s="275"/>
      <c r="D602" s="275"/>
      <c r="E602" s="275"/>
      <c r="F602" s="275"/>
      <c r="G602" s="275"/>
      <c r="H602" s="275"/>
      <c r="I602" s="275"/>
      <c r="J602" s="275"/>
      <c r="K602" s="275"/>
      <c r="L602" s="307"/>
      <c r="M602" s="275"/>
      <c r="N602" s="275"/>
      <c r="O602" s="275"/>
      <c r="P602" s="275"/>
      <c r="Q602" s="275"/>
      <c r="R602" s="275"/>
      <c r="S602" s="275"/>
      <c r="T602" s="275"/>
      <c r="U602" s="275"/>
      <c r="V602" s="275"/>
      <c r="W602" s="275"/>
      <c r="X602" s="275"/>
      <c r="Y602" s="275"/>
      <c r="Z602" s="275"/>
      <c r="AA602" s="275"/>
      <c r="AB602" s="275"/>
      <c r="AC602" s="275"/>
      <c r="AD602" s="275"/>
      <c r="AE602" s="275"/>
      <c r="AF602" s="275"/>
    </row>
    <row r="603" spans="1:32" ht="15.75" customHeight="1">
      <c r="A603" s="332"/>
      <c r="B603" s="275"/>
      <c r="C603" s="275"/>
      <c r="D603" s="275"/>
      <c r="E603" s="275"/>
      <c r="F603" s="275"/>
      <c r="G603" s="275"/>
      <c r="H603" s="275"/>
      <c r="I603" s="275"/>
      <c r="J603" s="275"/>
      <c r="K603" s="275"/>
      <c r="L603" s="307"/>
      <c r="M603" s="275"/>
      <c r="N603" s="275"/>
      <c r="O603" s="275"/>
      <c r="P603" s="275"/>
      <c r="Q603" s="275"/>
      <c r="R603" s="275"/>
      <c r="S603" s="275"/>
      <c r="T603" s="275"/>
      <c r="U603" s="275"/>
      <c r="V603" s="275"/>
      <c r="W603" s="275"/>
      <c r="X603" s="275"/>
      <c r="Y603" s="275"/>
      <c r="Z603" s="275"/>
      <c r="AA603" s="275"/>
      <c r="AB603" s="275"/>
      <c r="AC603" s="275"/>
      <c r="AD603" s="275"/>
      <c r="AE603" s="275"/>
      <c r="AF603" s="275"/>
    </row>
    <row r="604" spans="1:32" ht="15.75" customHeight="1">
      <c r="A604" s="332"/>
      <c r="B604" s="275"/>
      <c r="C604" s="275"/>
      <c r="D604" s="275"/>
      <c r="E604" s="275"/>
      <c r="F604" s="275"/>
      <c r="G604" s="275"/>
      <c r="H604" s="275"/>
      <c r="I604" s="275"/>
      <c r="J604" s="275"/>
      <c r="K604" s="275"/>
      <c r="L604" s="307"/>
      <c r="M604" s="275"/>
      <c r="N604" s="275"/>
      <c r="O604" s="275"/>
      <c r="P604" s="275"/>
      <c r="Q604" s="275"/>
      <c r="R604" s="275"/>
      <c r="S604" s="275"/>
      <c r="T604" s="275"/>
      <c r="U604" s="275"/>
      <c r="V604" s="275"/>
      <c r="W604" s="275"/>
      <c r="X604" s="275"/>
      <c r="Y604" s="275"/>
      <c r="Z604" s="275"/>
      <c r="AA604" s="275"/>
      <c r="AB604" s="275"/>
      <c r="AC604" s="275"/>
      <c r="AD604" s="275"/>
      <c r="AE604" s="275"/>
      <c r="AF604" s="275"/>
    </row>
    <row r="605" spans="1:32" ht="15.75" customHeight="1">
      <c r="A605" s="332"/>
      <c r="B605" s="275"/>
      <c r="C605" s="275"/>
      <c r="D605" s="275"/>
      <c r="E605" s="275"/>
      <c r="F605" s="275"/>
      <c r="G605" s="275"/>
      <c r="H605" s="275"/>
      <c r="I605" s="275"/>
      <c r="J605" s="275"/>
      <c r="K605" s="275"/>
      <c r="L605" s="307"/>
      <c r="M605" s="275"/>
      <c r="N605" s="275"/>
      <c r="O605" s="275"/>
      <c r="P605" s="275"/>
      <c r="Q605" s="275"/>
      <c r="R605" s="275"/>
      <c r="S605" s="275"/>
      <c r="T605" s="275"/>
      <c r="U605" s="275"/>
      <c r="V605" s="275"/>
      <c r="W605" s="275"/>
      <c r="X605" s="275"/>
      <c r="Y605" s="275"/>
      <c r="Z605" s="275"/>
      <c r="AA605" s="275"/>
      <c r="AB605" s="275"/>
      <c r="AC605" s="275"/>
      <c r="AD605" s="275"/>
      <c r="AE605" s="275"/>
      <c r="AF605" s="275"/>
    </row>
    <row r="606" spans="1:32" ht="15.75" customHeight="1">
      <c r="A606" s="332"/>
      <c r="B606" s="275"/>
      <c r="C606" s="275"/>
      <c r="D606" s="275"/>
      <c r="E606" s="275"/>
      <c r="F606" s="275"/>
      <c r="G606" s="275"/>
      <c r="H606" s="275"/>
      <c r="I606" s="275"/>
      <c r="J606" s="275"/>
      <c r="K606" s="275"/>
      <c r="L606" s="307"/>
      <c r="M606" s="275"/>
      <c r="N606" s="275"/>
      <c r="O606" s="275"/>
      <c r="P606" s="275"/>
      <c r="Q606" s="275"/>
      <c r="R606" s="275"/>
      <c r="S606" s="275"/>
      <c r="T606" s="275"/>
      <c r="U606" s="275"/>
      <c r="V606" s="275"/>
      <c r="W606" s="275"/>
      <c r="X606" s="275"/>
      <c r="Y606" s="275"/>
      <c r="Z606" s="275"/>
      <c r="AA606" s="275"/>
      <c r="AB606" s="275"/>
      <c r="AC606" s="275"/>
      <c r="AD606" s="275"/>
      <c r="AE606" s="275"/>
      <c r="AF606" s="275"/>
    </row>
    <row r="607" spans="1:32" ht="15.75" customHeight="1">
      <c r="A607" s="332"/>
      <c r="B607" s="275"/>
      <c r="C607" s="275"/>
      <c r="D607" s="275"/>
      <c r="E607" s="275"/>
      <c r="F607" s="275"/>
      <c r="G607" s="275"/>
      <c r="H607" s="275"/>
      <c r="I607" s="275"/>
      <c r="J607" s="275"/>
      <c r="K607" s="275"/>
      <c r="L607" s="307"/>
      <c r="M607" s="275"/>
      <c r="N607" s="275"/>
      <c r="O607" s="275"/>
      <c r="P607" s="275"/>
      <c r="Q607" s="275"/>
      <c r="R607" s="275"/>
      <c r="S607" s="275"/>
      <c r="T607" s="275"/>
      <c r="U607" s="275"/>
      <c r="V607" s="275"/>
      <c r="W607" s="275"/>
      <c r="X607" s="275"/>
      <c r="Y607" s="275"/>
      <c r="Z607" s="275"/>
      <c r="AA607" s="275"/>
      <c r="AB607" s="275"/>
      <c r="AC607" s="275"/>
      <c r="AD607" s="275"/>
      <c r="AE607" s="275"/>
      <c r="AF607" s="275"/>
    </row>
    <row r="608" spans="1:32" ht="15.75" customHeight="1">
      <c r="A608" s="332"/>
      <c r="B608" s="275"/>
      <c r="C608" s="275"/>
      <c r="D608" s="275"/>
      <c r="E608" s="275"/>
      <c r="F608" s="275"/>
      <c r="G608" s="275"/>
      <c r="H608" s="275"/>
      <c r="I608" s="275"/>
      <c r="J608" s="275"/>
      <c r="K608" s="275"/>
      <c r="L608" s="307"/>
      <c r="M608" s="275"/>
      <c r="N608" s="275"/>
      <c r="O608" s="275"/>
      <c r="P608" s="275"/>
      <c r="Q608" s="275"/>
      <c r="R608" s="275"/>
      <c r="S608" s="275"/>
      <c r="T608" s="275"/>
      <c r="U608" s="275"/>
      <c r="V608" s="275"/>
      <c r="W608" s="275"/>
      <c r="X608" s="275"/>
      <c r="Y608" s="275"/>
      <c r="Z608" s="275"/>
      <c r="AA608" s="275"/>
      <c r="AB608" s="275"/>
      <c r="AC608" s="275"/>
      <c r="AD608" s="275"/>
      <c r="AE608" s="275"/>
      <c r="AF608" s="275"/>
    </row>
    <row r="609" spans="1:32" ht="15.75" customHeight="1">
      <c r="A609" s="332"/>
      <c r="B609" s="275"/>
      <c r="C609" s="275"/>
      <c r="D609" s="275"/>
      <c r="E609" s="275"/>
      <c r="F609" s="275"/>
      <c r="G609" s="275"/>
      <c r="H609" s="275"/>
      <c r="I609" s="275"/>
      <c r="J609" s="275"/>
      <c r="K609" s="275"/>
      <c r="L609" s="307"/>
      <c r="M609" s="275"/>
      <c r="N609" s="275"/>
      <c r="O609" s="275"/>
      <c r="P609" s="275"/>
      <c r="Q609" s="275"/>
      <c r="R609" s="275"/>
      <c r="S609" s="275"/>
      <c r="T609" s="275"/>
      <c r="U609" s="275"/>
      <c r="V609" s="275"/>
      <c r="W609" s="275"/>
      <c r="X609" s="275"/>
      <c r="Y609" s="275"/>
      <c r="Z609" s="275"/>
      <c r="AA609" s="275"/>
      <c r="AB609" s="275"/>
      <c r="AC609" s="275"/>
      <c r="AD609" s="275"/>
      <c r="AE609" s="275"/>
      <c r="AF609" s="275"/>
    </row>
    <row r="610" spans="1:32" ht="15.75" customHeight="1">
      <c r="A610" s="332"/>
      <c r="B610" s="275"/>
      <c r="C610" s="275"/>
      <c r="D610" s="275"/>
      <c r="E610" s="275"/>
      <c r="F610" s="275"/>
      <c r="G610" s="275"/>
      <c r="H610" s="275"/>
      <c r="I610" s="275"/>
      <c r="J610" s="275"/>
      <c r="K610" s="275"/>
      <c r="L610" s="307"/>
      <c r="M610" s="275"/>
      <c r="N610" s="275"/>
      <c r="O610" s="275"/>
      <c r="P610" s="275"/>
      <c r="Q610" s="275"/>
      <c r="R610" s="275"/>
      <c r="S610" s="275"/>
      <c r="T610" s="275"/>
      <c r="U610" s="275"/>
      <c r="V610" s="275"/>
      <c r="W610" s="275"/>
      <c r="X610" s="275"/>
      <c r="Y610" s="275"/>
      <c r="Z610" s="275"/>
      <c r="AA610" s="275"/>
      <c r="AB610" s="275"/>
      <c r="AC610" s="275"/>
      <c r="AD610" s="275"/>
      <c r="AE610" s="275"/>
      <c r="AF610" s="275"/>
    </row>
    <row r="611" spans="1:32" ht="15.75" customHeight="1">
      <c r="A611" s="332"/>
      <c r="B611" s="275"/>
      <c r="C611" s="275"/>
      <c r="D611" s="275"/>
      <c r="E611" s="275"/>
      <c r="F611" s="275"/>
      <c r="G611" s="275"/>
      <c r="H611" s="275"/>
      <c r="I611" s="275"/>
      <c r="J611" s="275"/>
      <c r="K611" s="275"/>
      <c r="L611" s="307"/>
      <c r="M611" s="275"/>
      <c r="N611" s="275"/>
      <c r="O611" s="275"/>
      <c r="P611" s="275"/>
      <c r="Q611" s="275"/>
      <c r="R611" s="275"/>
      <c r="S611" s="275"/>
      <c r="T611" s="275"/>
      <c r="U611" s="275"/>
      <c r="V611" s="275"/>
      <c r="W611" s="275"/>
      <c r="X611" s="275"/>
      <c r="Y611" s="275"/>
      <c r="Z611" s="275"/>
      <c r="AA611" s="275"/>
      <c r="AB611" s="275"/>
      <c r="AC611" s="275"/>
      <c r="AD611" s="275"/>
      <c r="AE611" s="275"/>
      <c r="AF611" s="275"/>
    </row>
    <row r="612" spans="1:32" ht="15.75" customHeight="1">
      <c r="A612" s="332"/>
      <c r="B612" s="275"/>
      <c r="C612" s="275"/>
      <c r="D612" s="275"/>
      <c r="E612" s="275"/>
      <c r="F612" s="275"/>
      <c r="G612" s="275"/>
      <c r="H612" s="275"/>
      <c r="I612" s="275"/>
      <c r="J612" s="275"/>
      <c r="K612" s="275"/>
      <c r="L612" s="307"/>
      <c r="M612" s="275"/>
      <c r="N612" s="275"/>
      <c r="O612" s="275"/>
      <c r="P612" s="275"/>
      <c r="Q612" s="275"/>
      <c r="R612" s="275"/>
      <c r="S612" s="275"/>
      <c r="T612" s="275"/>
      <c r="U612" s="275"/>
      <c r="V612" s="275"/>
      <c r="W612" s="275"/>
      <c r="X612" s="275"/>
      <c r="Y612" s="275"/>
      <c r="Z612" s="275"/>
      <c r="AA612" s="275"/>
      <c r="AB612" s="275"/>
      <c r="AC612" s="275"/>
      <c r="AD612" s="275"/>
      <c r="AE612" s="275"/>
      <c r="AF612" s="275"/>
    </row>
    <row r="613" spans="1:32" ht="15.75" customHeight="1">
      <c r="A613" s="332"/>
      <c r="B613" s="275"/>
      <c r="C613" s="275"/>
      <c r="D613" s="275"/>
      <c r="E613" s="275"/>
      <c r="F613" s="275"/>
      <c r="G613" s="275"/>
      <c r="H613" s="275"/>
      <c r="I613" s="275"/>
      <c r="J613" s="275"/>
      <c r="K613" s="275"/>
      <c r="L613" s="307"/>
      <c r="M613" s="275"/>
      <c r="N613" s="275"/>
      <c r="O613" s="275"/>
      <c r="P613" s="275"/>
      <c r="Q613" s="275"/>
      <c r="R613" s="275"/>
      <c r="S613" s="275"/>
      <c r="T613" s="275"/>
      <c r="U613" s="275"/>
      <c r="V613" s="275"/>
      <c r="W613" s="275"/>
      <c r="X613" s="275"/>
      <c r="Y613" s="275"/>
      <c r="Z613" s="275"/>
      <c r="AA613" s="275"/>
      <c r="AB613" s="275"/>
      <c r="AC613" s="275"/>
      <c r="AD613" s="275"/>
      <c r="AE613" s="275"/>
      <c r="AF613" s="275"/>
    </row>
    <row r="614" spans="1:32" ht="15.75" customHeight="1">
      <c r="A614" s="332"/>
      <c r="B614" s="275"/>
      <c r="C614" s="275"/>
      <c r="D614" s="275"/>
      <c r="E614" s="275"/>
      <c r="F614" s="275"/>
      <c r="G614" s="275"/>
      <c r="H614" s="275"/>
      <c r="I614" s="275"/>
      <c r="J614" s="275"/>
      <c r="K614" s="275"/>
      <c r="L614" s="307"/>
      <c r="M614" s="275"/>
      <c r="N614" s="275"/>
      <c r="O614" s="275"/>
      <c r="P614" s="275"/>
      <c r="Q614" s="275"/>
      <c r="R614" s="275"/>
      <c r="S614" s="275"/>
      <c r="T614" s="275"/>
      <c r="U614" s="275"/>
      <c r="V614" s="275"/>
      <c r="W614" s="275"/>
      <c r="X614" s="275"/>
      <c r="Y614" s="275"/>
      <c r="Z614" s="275"/>
      <c r="AA614" s="275"/>
      <c r="AB614" s="275"/>
      <c r="AC614" s="275"/>
      <c r="AD614" s="275"/>
      <c r="AE614" s="275"/>
      <c r="AF614" s="275"/>
    </row>
    <row r="615" spans="1:32" ht="15.75" customHeight="1">
      <c r="A615" s="332"/>
      <c r="B615" s="275"/>
      <c r="C615" s="275"/>
      <c r="D615" s="275"/>
      <c r="E615" s="275"/>
      <c r="F615" s="275"/>
      <c r="G615" s="275"/>
      <c r="H615" s="275"/>
      <c r="I615" s="275"/>
      <c r="J615" s="275"/>
      <c r="K615" s="275"/>
      <c r="L615" s="307"/>
      <c r="M615" s="275"/>
      <c r="N615" s="275"/>
      <c r="O615" s="275"/>
      <c r="P615" s="275"/>
      <c r="Q615" s="275"/>
      <c r="R615" s="275"/>
      <c r="S615" s="275"/>
      <c r="T615" s="275"/>
      <c r="U615" s="275"/>
      <c r="V615" s="275"/>
      <c r="W615" s="275"/>
      <c r="X615" s="275"/>
      <c r="Y615" s="275"/>
      <c r="Z615" s="275"/>
      <c r="AA615" s="275"/>
      <c r="AB615" s="275"/>
      <c r="AC615" s="275"/>
      <c r="AD615" s="275"/>
      <c r="AE615" s="275"/>
      <c r="AF615" s="275"/>
    </row>
    <row r="616" spans="1:32" ht="15.75" customHeight="1">
      <c r="A616" s="332"/>
      <c r="B616" s="275"/>
      <c r="C616" s="275"/>
      <c r="D616" s="275"/>
      <c r="E616" s="275"/>
      <c r="F616" s="275"/>
      <c r="G616" s="275"/>
      <c r="H616" s="275"/>
      <c r="I616" s="275"/>
      <c r="J616" s="275"/>
      <c r="K616" s="275"/>
      <c r="L616" s="307"/>
      <c r="M616" s="275"/>
      <c r="N616" s="275"/>
      <c r="O616" s="275"/>
      <c r="P616" s="275"/>
      <c r="Q616" s="275"/>
      <c r="R616" s="275"/>
      <c r="S616" s="275"/>
      <c r="T616" s="275"/>
      <c r="U616" s="275"/>
      <c r="V616" s="275"/>
      <c r="W616" s="275"/>
      <c r="X616" s="275"/>
      <c r="Y616" s="275"/>
      <c r="Z616" s="275"/>
      <c r="AA616" s="275"/>
      <c r="AB616" s="275"/>
      <c r="AC616" s="275"/>
      <c r="AD616" s="275"/>
      <c r="AE616" s="275"/>
      <c r="AF616" s="275"/>
    </row>
    <row r="617" spans="1:32" ht="15.75" customHeight="1">
      <c r="A617" s="332"/>
      <c r="B617" s="275"/>
      <c r="C617" s="275"/>
      <c r="D617" s="275"/>
      <c r="E617" s="275"/>
      <c r="F617" s="275"/>
      <c r="G617" s="275"/>
      <c r="H617" s="275"/>
      <c r="I617" s="275"/>
      <c r="J617" s="275"/>
      <c r="K617" s="275"/>
      <c r="L617" s="307"/>
      <c r="M617" s="275"/>
      <c r="N617" s="275"/>
      <c r="O617" s="275"/>
      <c r="P617" s="275"/>
      <c r="Q617" s="275"/>
      <c r="R617" s="275"/>
      <c r="S617" s="275"/>
      <c r="T617" s="275"/>
      <c r="U617" s="275"/>
      <c r="V617" s="275"/>
      <c r="W617" s="275"/>
      <c r="X617" s="275"/>
      <c r="Y617" s="275"/>
      <c r="Z617" s="275"/>
      <c r="AA617" s="275"/>
      <c r="AB617" s="275"/>
      <c r="AC617" s="275"/>
      <c r="AD617" s="275"/>
      <c r="AE617" s="275"/>
      <c r="AF617" s="275"/>
    </row>
    <row r="618" spans="1:32" ht="15.75" customHeight="1">
      <c r="A618" s="332"/>
      <c r="B618" s="275"/>
      <c r="C618" s="275"/>
      <c r="D618" s="275"/>
      <c r="E618" s="275"/>
      <c r="F618" s="275"/>
      <c r="G618" s="275"/>
      <c r="H618" s="275"/>
      <c r="I618" s="275"/>
      <c r="J618" s="275"/>
      <c r="K618" s="275"/>
      <c r="L618" s="307"/>
      <c r="M618" s="275"/>
      <c r="N618" s="275"/>
      <c r="O618" s="275"/>
      <c r="P618" s="275"/>
      <c r="Q618" s="275"/>
      <c r="R618" s="275"/>
      <c r="S618" s="275"/>
      <c r="T618" s="275"/>
      <c r="U618" s="275"/>
      <c r="V618" s="275"/>
      <c r="W618" s="275"/>
      <c r="X618" s="275"/>
      <c r="Y618" s="275"/>
      <c r="Z618" s="275"/>
      <c r="AA618" s="275"/>
      <c r="AB618" s="275"/>
      <c r="AC618" s="275"/>
      <c r="AD618" s="275"/>
      <c r="AE618" s="275"/>
      <c r="AF618" s="275"/>
    </row>
    <row r="619" spans="1:32" ht="15.75" customHeight="1">
      <c r="A619" s="332"/>
      <c r="B619" s="275"/>
      <c r="C619" s="275"/>
      <c r="D619" s="275"/>
      <c r="E619" s="275"/>
      <c r="F619" s="275"/>
      <c r="G619" s="275"/>
      <c r="H619" s="275"/>
      <c r="I619" s="275"/>
      <c r="J619" s="275"/>
      <c r="K619" s="275"/>
      <c r="L619" s="307"/>
      <c r="M619" s="275"/>
      <c r="N619" s="275"/>
      <c r="O619" s="275"/>
      <c r="P619" s="275"/>
      <c r="Q619" s="275"/>
      <c r="R619" s="275"/>
      <c r="S619" s="275"/>
      <c r="T619" s="275"/>
      <c r="U619" s="275"/>
      <c r="V619" s="275"/>
      <c r="W619" s="275"/>
      <c r="X619" s="275"/>
      <c r="Y619" s="275"/>
      <c r="Z619" s="275"/>
      <c r="AA619" s="275"/>
      <c r="AB619" s="275"/>
      <c r="AC619" s="275"/>
      <c r="AD619" s="275"/>
      <c r="AE619" s="275"/>
      <c r="AF619" s="275"/>
    </row>
    <row r="620" spans="1:32" ht="15.75" customHeight="1">
      <c r="A620" s="332"/>
      <c r="B620" s="275"/>
      <c r="C620" s="275"/>
      <c r="D620" s="275"/>
      <c r="E620" s="275"/>
      <c r="F620" s="275"/>
      <c r="G620" s="275"/>
      <c r="H620" s="275"/>
      <c r="I620" s="275"/>
      <c r="J620" s="275"/>
      <c r="K620" s="275"/>
      <c r="L620" s="307"/>
      <c r="M620" s="275"/>
      <c r="N620" s="275"/>
      <c r="O620" s="275"/>
      <c r="P620" s="275"/>
      <c r="Q620" s="275"/>
      <c r="R620" s="275"/>
      <c r="S620" s="275"/>
      <c r="T620" s="275"/>
      <c r="U620" s="275"/>
      <c r="V620" s="275"/>
      <c r="W620" s="275"/>
      <c r="X620" s="275"/>
      <c r="Y620" s="275"/>
      <c r="Z620" s="275"/>
      <c r="AA620" s="275"/>
      <c r="AB620" s="275"/>
      <c r="AC620" s="275"/>
      <c r="AD620" s="275"/>
      <c r="AE620" s="275"/>
      <c r="AF620" s="275"/>
    </row>
    <row r="621" spans="1:32" ht="15.75" customHeight="1">
      <c r="A621" s="332"/>
      <c r="B621" s="275"/>
      <c r="C621" s="275"/>
      <c r="D621" s="275"/>
      <c r="E621" s="275"/>
      <c r="F621" s="275"/>
      <c r="G621" s="275"/>
      <c r="H621" s="275"/>
      <c r="I621" s="275"/>
      <c r="J621" s="275"/>
      <c r="K621" s="275"/>
      <c r="L621" s="307"/>
      <c r="M621" s="275"/>
      <c r="N621" s="275"/>
      <c r="O621" s="275"/>
      <c r="P621" s="275"/>
      <c r="Q621" s="275"/>
      <c r="R621" s="275"/>
      <c r="S621" s="275"/>
      <c r="T621" s="275"/>
      <c r="U621" s="275"/>
      <c r="V621" s="275"/>
      <c r="W621" s="275"/>
      <c r="X621" s="275"/>
      <c r="Y621" s="275"/>
      <c r="Z621" s="275"/>
      <c r="AA621" s="275"/>
      <c r="AB621" s="275"/>
      <c r="AC621" s="275"/>
      <c r="AD621" s="275"/>
      <c r="AE621" s="275"/>
      <c r="AF621" s="275"/>
    </row>
    <row r="622" spans="1:32" ht="15.75" customHeight="1">
      <c r="A622" s="332"/>
      <c r="B622" s="275"/>
      <c r="C622" s="275"/>
      <c r="D622" s="275"/>
      <c r="E622" s="275"/>
      <c r="F622" s="275"/>
      <c r="G622" s="275"/>
      <c r="H622" s="275"/>
      <c r="I622" s="275"/>
      <c r="J622" s="275"/>
      <c r="K622" s="275"/>
      <c r="L622" s="307"/>
      <c r="M622" s="275"/>
      <c r="N622" s="275"/>
      <c r="O622" s="275"/>
      <c r="P622" s="275"/>
      <c r="Q622" s="275"/>
      <c r="R622" s="275"/>
      <c r="S622" s="275"/>
      <c r="T622" s="275"/>
      <c r="U622" s="275"/>
      <c r="V622" s="275"/>
      <c r="W622" s="275"/>
      <c r="X622" s="275"/>
      <c r="Y622" s="275"/>
      <c r="Z622" s="275"/>
      <c r="AA622" s="275"/>
      <c r="AB622" s="275"/>
      <c r="AC622" s="275"/>
      <c r="AD622" s="275"/>
      <c r="AE622" s="275"/>
      <c r="AF622" s="275"/>
    </row>
    <row r="623" spans="1:32" ht="15.75" customHeight="1">
      <c r="A623" s="332"/>
      <c r="B623" s="275"/>
      <c r="C623" s="275"/>
      <c r="D623" s="275"/>
      <c r="E623" s="275"/>
      <c r="F623" s="275"/>
      <c r="G623" s="275"/>
      <c r="H623" s="275"/>
      <c r="I623" s="275"/>
      <c r="J623" s="275"/>
      <c r="K623" s="275"/>
      <c r="L623" s="307"/>
      <c r="M623" s="275"/>
      <c r="N623" s="275"/>
      <c r="O623" s="275"/>
      <c r="P623" s="275"/>
      <c r="Q623" s="275"/>
      <c r="R623" s="275"/>
      <c r="S623" s="275"/>
      <c r="T623" s="275"/>
      <c r="U623" s="275"/>
      <c r="V623" s="275"/>
      <c r="W623" s="275"/>
      <c r="X623" s="275"/>
      <c r="Y623" s="275"/>
      <c r="Z623" s="275"/>
      <c r="AA623" s="275"/>
      <c r="AB623" s="275"/>
      <c r="AC623" s="275"/>
      <c r="AD623" s="275"/>
      <c r="AE623" s="275"/>
      <c r="AF623" s="275"/>
    </row>
    <row r="624" spans="1:32" ht="15.75" customHeight="1">
      <c r="A624" s="332"/>
      <c r="B624" s="275"/>
      <c r="C624" s="275"/>
      <c r="D624" s="275"/>
      <c r="E624" s="275"/>
      <c r="F624" s="275"/>
      <c r="G624" s="275"/>
      <c r="H624" s="275"/>
      <c r="I624" s="275"/>
      <c r="J624" s="275"/>
      <c r="K624" s="275"/>
      <c r="L624" s="307"/>
      <c r="M624" s="275"/>
      <c r="N624" s="275"/>
      <c r="O624" s="275"/>
      <c r="P624" s="275"/>
      <c r="Q624" s="275"/>
      <c r="R624" s="275"/>
      <c r="S624" s="275"/>
      <c r="T624" s="275"/>
      <c r="U624" s="275"/>
      <c r="V624" s="275"/>
      <c r="W624" s="275"/>
      <c r="X624" s="275"/>
      <c r="Y624" s="275"/>
      <c r="Z624" s="275"/>
      <c r="AA624" s="275"/>
      <c r="AB624" s="275"/>
      <c r="AC624" s="275"/>
      <c r="AD624" s="275"/>
      <c r="AE624" s="275"/>
      <c r="AF624" s="275"/>
    </row>
    <row r="625" spans="1:32" ht="15.75" customHeight="1">
      <c r="A625" s="332"/>
      <c r="B625" s="275"/>
      <c r="C625" s="275"/>
      <c r="D625" s="275"/>
      <c r="E625" s="275"/>
      <c r="F625" s="275"/>
      <c r="G625" s="275"/>
      <c r="H625" s="275"/>
      <c r="I625" s="275"/>
      <c r="J625" s="275"/>
      <c r="K625" s="275"/>
      <c r="L625" s="307"/>
      <c r="M625" s="275"/>
      <c r="N625" s="275"/>
      <c r="O625" s="275"/>
      <c r="P625" s="275"/>
      <c r="Q625" s="275"/>
      <c r="R625" s="275"/>
      <c r="S625" s="275"/>
      <c r="T625" s="275"/>
      <c r="U625" s="275"/>
      <c r="V625" s="275"/>
      <c r="W625" s="275"/>
      <c r="X625" s="275"/>
      <c r="Y625" s="275"/>
      <c r="Z625" s="275"/>
      <c r="AA625" s="275"/>
      <c r="AB625" s="275"/>
      <c r="AC625" s="275"/>
      <c r="AD625" s="275"/>
      <c r="AE625" s="275"/>
      <c r="AF625" s="275"/>
    </row>
    <row r="626" spans="1:32" ht="15.75" customHeight="1">
      <c r="A626" s="332"/>
      <c r="B626" s="275"/>
      <c r="C626" s="275"/>
      <c r="D626" s="275"/>
      <c r="E626" s="275"/>
      <c r="F626" s="275"/>
      <c r="G626" s="275"/>
      <c r="H626" s="275"/>
      <c r="I626" s="275"/>
      <c r="J626" s="275"/>
      <c r="K626" s="275"/>
      <c r="L626" s="307"/>
      <c r="M626" s="275"/>
      <c r="N626" s="275"/>
      <c r="O626" s="275"/>
      <c r="P626" s="275"/>
      <c r="Q626" s="275"/>
      <c r="R626" s="275"/>
      <c r="S626" s="275"/>
      <c r="T626" s="275"/>
      <c r="U626" s="275"/>
      <c r="V626" s="275"/>
      <c r="W626" s="275"/>
      <c r="X626" s="275"/>
      <c r="Y626" s="275"/>
      <c r="Z626" s="275"/>
      <c r="AA626" s="275"/>
      <c r="AB626" s="275"/>
      <c r="AC626" s="275"/>
      <c r="AD626" s="275"/>
      <c r="AE626" s="275"/>
      <c r="AF626" s="275"/>
    </row>
    <row r="627" spans="1:32" ht="15.75" customHeight="1">
      <c r="A627" s="332"/>
      <c r="B627" s="275"/>
      <c r="C627" s="275"/>
      <c r="D627" s="275"/>
      <c r="E627" s="275"/>
      <c r="F627" s="275"/>
      <c r="G627" s="275"/>
      <c r="H627" s="275"/>
      <c r="I627" s="275"/>
      <c r="J627" s="275"/>
      <c r="K627" s="275"/>
      <c r="L627" s="307"/>
      <c r="M627" s="275"/>
      <c r="N627" s="275"/>
      <c r="O627" s="275"/>
      <c r="P627" s="275"/>
      <c r="Q627" s="275"/>
      <c r="R627" s="275"/>
      <c r="S627" s="275"/>
      <c r="T627" s="275"/>
      <c r="U627" s="275"/>
      <c r="V627" s="275"/>
      <c r="W627" s="275"/>
      <c r="X627" s="275"/>
      <c r="Y627" s="275"/>
      <c r="Z627" s="275"/>
      <c r="AA627" s="275"/>
      <c r="AB627" s="275"/>
      <c r="AC627" s="275"/>
      <c r="AD627" s="275"/>
      <c r="AE627" s="275"/>
      <c r="AF627" s="275"/>
    </row>
    <row r="628" spans="1:32" ht="15.75" customHeight="1">
      <c r="A628" s="332"/>
      <c r="B628" s="275"/>
      <c r="C628" s="275"/>
      <c r="D628" s="275"/>
      <c r="E628" s="275"/>
      <c r="F628" s="275"/>
      <c r="G628" s="275"/>
      <c r="H628" s="275"/>
      <c r="I628" s="275"/>
      <c r="J628" s="275"/>
      <c r="K628" s="275"/>
      <c r="L628" s="307"/>
      <c r="M628" s="275"/>
      <c r="N628" s="275"/>
      <c r="O628" s="275"/>
      <c r="P628" s="275"/>
      <c r="Q628" s="275"/>
      <c r="R628" s="275"/>
      <c r="S628" s="275"/>
      <c r="T628" s="275"/>
      <c r="U628" s="275"/>
      <c r="V628" s="275"/>
      <c r="W628" s="275"/>
      <c r="X628" s="275"/>
      <c r="Y628" s="275"/>
      <c r="Z628" s="275"/>
      <c r="AA628" s="275"/>
      <c r="AB628" s="275"/>
      <c r="AC628" s="275"/>
      <c r="AD628" s="275"/>
      <c r="AE628" s="275"/>
      <c r="AF628" s="275"/>
    </row>
    <row r="629" spans="1:32" ht="15.75" customHeight="1">
      <c r="A629" s="332"/>
      <c r="B629" s="275"/>
      <c r="C629" s="275"/>
      <c r="D629" s="275"/>
      <c r="E629" s="275"/>
      <c r="F629" s="275"/>
      <c r="G629" s="275"/>
      <c r="H629" s="275"/>
      <c r="I629" s="275"/>
      <c r="J629" s="275"/>
      <c r="K629" s="275"/>
      <c r="L629" s="307"/>
      <c r="M629" s="275"/>
      <c r="N629" s="275"/>
      <c r="O629" s="275"/>
      <c r="P629" s="275"/>
      <c r="Q629" s="275"/>
      <c r="R629" s="275"/>
      <c r="S629" s="275"/>
      <c r="T629" s="275"/>
      <c r="U629" s="275"/>
      <c r="V629" s="275"/>
      <c r="W629" s="275"/>
      <c r="X629" s="275"/>
      <c r="Y629" s="275"/>
      <c r="Z629" s="275"/>
      <c r="AA629" s="275"/>
      <c r="AB629" s="275"/>
      <c r="AC629" s="275"/>
      <c r="AD629" s="275"/>
      <c r="AE629" s="275"/>
      <c r="AF629" s="275"/>
    </row>
    <row r="630" spans="1:32" ht="15.75" customHeight="1">
      <c r="A630" s="332"/>
      <c r="B630" s="275"/>
      <c r="C630" s="275"/>
      <c r="D630" s="275"/>
      <c r="E630" s="275"/>
      <c r="F630" s="275"/>
      <c r="G630" s="275"/>
      <c r="H630" s="275"/>
      <c r="I630" s="275"/>
      <c r="J630" s="275"/>
      <c r="K630" s="275"/>
      <c r="L630" s="307"/>
      <c r="M630" s="275"/>
      <c r="N630" s="275"/>
      <c r="O630" s="275"/>
      <c r="P630" s="275"/>
      <c r="Q630" s="275"/>
      <c r="R630" s="275"/>
      <c r="S630" s="275"/>
      <c r="T630" s="275"/>
      <c r="U630" s="275"/>
      <c r="V630" s="275"/>
      <c r="W630" s="275"/>
      <c r="X630" s="275"/>
      <c r="Y630" s="275"/>
      <c r="Z630" s="275"/>
      <c r="AA630" s="275"/>
      <c r="AB630" s="275"/>
      <c r="AC630" s="275"/>
      <c r="AD630" s="275"/>
      <c r="AE630" s="275"/>
      <c r="AF630" s="275"/>
    </row>
    <row r="631" spans="1:32" ht="15.75" customHeight="1">
      <c r="A631" s="332"/>
      <c r="B631" s="275"/>
      <c r="C631" s="275"/>
      <c r="D631" s="275"/>
      <c r="E631" s="275"/>
      <c r="F631" s="275"/>
      <c r="G631" s="275"/>
      <c r="H631" s="275"/>
      <c r="I631" s="275"/>
      <c r="J631" s="275"/>
      <c r="K631" s="275"/>
      <c r="L631" s="307"/>
      <c r="M631" s="275"/>
      <c r="N631" s="275"/>
      <c r="O631" s="275"/>
      <c r="P631" s="275"/>
      <c r="Q631" s="275"/>
      <c r="R631" s="275"/>
      <c r="S631" s="275"/>
      <c r="T631" s="275"/>
      <c r="U631" s="275"/>
      <c r="V631" s="275"/>
      <c r="W631" s="275"/>
      <c r="X631" s="275"/>
      <c r="Y631" s="275"/>
      <c r="Z631" s="275"/>
      <c r="AA631" s="275"/>
      <c r="AB631" s="275"/>
      <c r="AC631" s="275"/>
      <c r="AD631" s="275"/>
      <c r="AE631" s="275"/>
      <c r="AF631" s="275"/>
    </row>
    <row r="632" spans="1:32" ht="15.75" customHeight="1">
      <c r="A632" s="332"/>
      <c r="B632" s="275"/>
      <c r="C632" s="275"/>
      <c r="D632" s="275"/>
      <c r="E632" s="275"/>
      <c r="F632" s="275"/>
      <c r="G632" s="275"/>
      <c r="H632" s="275"/>
      <c r="I632" s="275"/>
      <c r="J632" s="275"/>
      <c r="K632" s="275"/>
      <c r="L632" s="307"/>
      <c r="M632" s="275"/>
      <c r="N632" s="275"/>
      <c r="O632" s="275"/>
      <c r="P632" s="275"/>
      <c r="Q632" s="275"/>
      <c r="R632" s="275"/>
      <c r="S632" s="275"/>
      <c r="T632" s="275"/>
      <c r="U632" s="275"/>
      <c r="V632" s="275"/>
      <c r="W632" s="275"/>
      <c r="X632" s="275"/>
      <c r="Y632" s="275"/>
      <c r="Z632" s="275"/>
      <c r="AA632" s="275"/>
      <c r="AB632" s="275"/>
      <c r="AC632" s="275"/>
      <c r="AD632" s="275"/>
      <c r="AE632" s="275"/>
      <c r="AF632" s="275"/>
    </row>
    <row r="633" spans="1:32" ht="15.75" customHeight="1">
      <c r="A633" s="332"/>
      <c r="B633" s="275"/>
      <c r="C633" s="275"/>
      <c r="D633" s="275"/>
      <c r="E633" s="275"/>
      <c r="F633" s="275"/>
      <c r="G633" s="275"/>
      <c r="H633" s="275"/>
      <c r="I633" s="275"/>
      <c r="J633" s="275"/>
      <c r="K633" s="275"/>
      <c r="L633" s="307"/>
      <c r="M633" s="275"/>
      <c r="N633" s="275"/>
      <c r="O633" s="275"/>
      <c r="P633" s="275"/>
      <c r="Q633" s="275"/>
      <c r="R633" s="275"/>
      <c r="S633" s="275"/>
      <c r="T633" s="275"/>
      <c r="U633" s="275"/>
      <c r="V633" s="275"/>
      <c r="W633" s="275"/>
      <c r="X633" s="275"/>
      <c r="Y633" s="275"/>
      <c r="Z633" s="275"/>
      <c r="AA633" s="275"/>
      <c r="AB633" s="275"/>
      <c r="AC633" s="275"/>
      <c r="AD633" s="275"/>
      <c r="AE633" s="275"/>
      <c r="AF633" s="275"/>
    </row>
    <row r="634" spans="1:32" ht="15.75" customHeight="1">
      <c r="A634" s="332"/>
      <c r="B634" s="275"/>
      <c r="C634" s="275"/>
      <c r="D634" s="275"/>
      <c r="E634" s="275"/>
      <c r="F634" s="275"/>
      <c r="G634" s="275"/>
      <c r="H634" s="275"/>
      <c r="I634" s="275"/>
      <c r="J634" s="275"/>
      <c r="K634" s="275"/>
      <c r="L634" s="307"/>
      <c r="M634" s="275"/>
      <c r="N634" s="275"/>
      <c r="O634" s="275"/>
      <c r="P634" s="275"/>
      <c r="Q634" s="275"/>
      <c r="R634" s="275"/>
      <c r="S634" s="275"/>
      <c r="T634" s="275"/>
      <c r="U634" s="275"/>
      <c r="V634" s="275"/>
      <c r="W634" s="275"/>
      <c r="X634" s="275"/>
      <c r="Y634" s="275"/>
      <c r="Z634" s="275"/>
      <c r="AA634" s="275"/>
      <c r="AB634" s="275"/>
      <c r="AC634" s="275"/>
      <c r="AD634" s="275"/>
      <c r="AE634" s="275"/>
      <c r="AF634" s="275"/>
    </row>
    <row r="635" spans="1:32" ht="15.75" customHeight="1">
      <c r="A635" s="332"/>
      <c r="B635" s="275"/>
      <c r="C635" s="275"/>
      <c r="D635" s="275"/>
      <c r="E635" s="275"/>
      <c r="F635" s="275"/>
      <c r="G635" s="275"/>
      <c r="H635" s="275"/>
      <c r="I635" s="275"/>
      <c r="J635" s="275"/>
      <c r="K635" s="275"/>
      <c r="L635" s="307"/>
      <c r="M635" s="275"/>
      <c r="N635" s="275"/>
      <c r="O635" s="275"/>
      <c r="P635" s="275"/>
      <c r="Q635" s="275"/>
      <c r="R635" s="275"/>
      <c r="S635" s="275"/>
      <c r="T635" s="275"/>
      <c r="U635" s="275"/>
      <c r="V635" s="275"/>
      <c r="W635" s="275"/>
      <c r="X635" s="275"/>
      <c r="Y635" s="275"/>
      <c r="Z635" s="275"/>
      <c r="AA635" s="275"/>
      <c r="AB635" s="275"/>
      <c r="AC635" s="275"/>
      <c r="AD635" s="275"/>
      <c r="AE635" s="275"/>
      <c r="AF635" s="275"/>
    </row>
    <row r="636" spans="1:32" ht="15.75" customHeight="1">
      <c r="A636" s="332"/>
      <c r="B636" s="275"/>
      <c r="C636" s="275"/>
      <c r="D636" s="275"/>
      <c r="E636" s="275"/>
      <c r="F636" s="275"/>
      <c r="G636" s="275"/>
      <c r="H636" s="275"/>
      <c r="I636" s="275"/>
      <c r="J636" s="275"/>
      <c r="K636" s="275"/>
      <c r="L636" s="307"/>
      <c r="M636" s="275"/>
      <c r="N636" s="275"/>
      <c r="O636" s="275"/>
      <c r="P636" s="275"/>
      <c r="Q636" s="275"/>
      <c r="R636" s="275"/>
      <c r="S636" s="275"/>
      <c r="T636" s="275"/>
      <c r="U636" s="275"/>
      <c r="V636" s="275"/>
      <c r="W636" s="275"/>
      <c r="X636" s="275"/>
      <c r="Y636" s="275"/>
      <c r="Z636" s="275"/>
      <c r="AA636" s="275"/>
      <c r="AB636" s="275"/>
      <c r="AC636" s="275"/>
      <c r="AD636" s="275"/>
      <c r="AE636" s="275"/>
      <c r="AF636" s="275"/>
    </row>
    <row r="637" spans="1:32" ht="15.75" customHeight="1">
      <c r="A637" s="332"/>
      <c r="B637" s="275"/>
      <c r="C637" s="275"/>
      <c r="D637" s="275"/>
      <c r="E637" s="275"/>
      <c r="F637" s="275"/>
      <c r="G637" s="275"/>
      <c r="H637" s="275"/>
      <c r="I637" s="275"/>
      <c r="J637" s="275"/>
      <c r="K637" s="275"/>
      <c r="L637" s="307"/>
      <c r="M637" s="275"/>
      <c r="N637" s="275"/>
      <c r="O637" s="275"/>
      <c r="P637" s="275"/>
      <c r="Q637" s="275"/>
      <c r="R637" s="275"/>
      <c r="S637" s="275"/>
      <c r="T637" s="275"/>
      <c r="U637" s="275"/>
      <c r="V637" s="275"/>
      <c r="W637" s="275"/>
      <c r="X637" s="275"/>
      <c r="Y637" s="275"/>
      <c r="Z637" s="275"/>
      <c r="AA637" s="275"/>
      <c r="AB637" s="275"/>
      <c r="AC637" s="275"/>
      <c r="AD637" s="275"/>
      <c r="AE637" s="275"/>
      <c r="AF637" s="275"/>
    </row>
    <row r="638" spans="1:32" ht="15.75" customHeight="1">
      <c r="A638" s="332"/>
      <c r="B638" s="275"/>
      <c r="C638" s="275"/>
      <c r="D638" s="275"/>
      <c r="E638" s="275"/>
      <c r="F638" s="275"/>
      <c r="G638" s="275"/>
      <c r="H638" s="275"/>
      <c r="I638" s="275"/>
      <c r="J638" s="275"/>
      <c r="K638" s="275"/>
      <c r="L638" s="307"/>
      <c r="M638" s="275"/>
      <c r="N638" s="275"/>
      <c r="O638" s="275"/>
      <c r="P638" s="275"/>
      <c r="Q638" s="275"/>
      <c r="R638" s="275"/>
      <c r="S638" s="275"/>
      <c r="T638" s="275"/>
      <c r="U638" s="275"/>
      <c r="V638" s="275"/>
      <c r="W638" s="275"/>
      <c r="X638" s="275"/>
      <c r="Y638" s="275"/>
      <c r="Z638" s="275"/>
      <c r="AA638" s="275"/>
      <c r="AB638" s="275"/>
      <c r="AC638" s="275"/>
      <c r="AD638" s="275"/>
      <c r="AE638" s="275"/>
      <c r="AF638" s="275"/>
    </row>
    <row r="639" spans="1:32" ht="15.75" customHeight="1">
      <c r="A639" s="332"/>
      <c r="B639" s="275"/>
      <c r="C639" s="275"/>
      <c r="D639" s="275"/>
      <c r="E639" s="275"/>
      <c r="F639" s="275"/>
      <c r="G639" s="275"/>
      <c r="H639" s="275"/>
      <c r="I639" s="275"/>
      <c r="J639" s="275"/>
      <c r="K639" s="275"/>
      <c r="L639" s="307"/>
      <c r="M639" s="275"/>
      <c r="N639" s="275"/>
      <c r="O639" s="275"/>
      <c r="P639" s="275"/>
      <c r="Q639" s="275"/>
      <c r="R639" s="275"/>
      <c r="S639" s="275"/>
      <c r="T639" s="275"/>
      <c r="U639" s="275"/>
      <c r="V639" s="275"/>
      <c r="W639" s="275"/>
      <c r="X639" s="275"/>
      <c r="Y639" s="275"/>
      <c r="Z639" s="275"/>
      <c r="AA639" s="275"/>
      <c r="AB639" s="275"/>
      <c r="AC639" s="275"/>
      <c r="AD639" s="275"/>
      <c r="AE639" s="275"/>
      <c r="AF639" s="275"/>
    </row>
    <row r="640" spans="1:32" ht="15.75" customHeight="1">
      <c r="A640" s="332"/>
      <c r="B640" s="275"/>
      <c r="C640" s="275"/>
      <c r="D640" s="275"/>
      <c r="E640" s="275"/>
      <c r="F640" s="275"/>
      <c r="G640" s="275"/>
      <c r="H640" s="275"/>
      <c r="I640" s="275"/>
      <c r="J640" s="275"/>
      <c r="K640" s="275"/>
      <c r="L640" s="307"/>
      <c r="M640" s="275"/>
      <c r="N640" s="275"/>
      <c r="O640" s="275"/>
      <c r="P640" s="275"/>
      <c r="Q640" s="275"/>
      <c r="R640" s="275"/>
      <c r="S640" s="275"/>
      <c r="T640" s="275"/>
      <c r="U640" s="275"/>
      <c r="V640" s="275"/>
      <c r="W640" s="275"/>
      <c r="X640" s="275"/>
      <c r="Y640" s="275"/>
      <c r="Z640" s="275"/>
      <c r="AA640" s="275"/>
      <c r="AB640" s="275"/>
      <c r="AC640" s="275"/>
      <c r="AD640" s="275"/>
      <c r="AE640" s="275"/>
      <c r="AF640" s="275"/>
    </row>
    <row r="641" spans="1:32" ht="15.75" customHeight="1">
      <c r="A641" s="332"/>
      <c r="B641" s="275"/>
      <c r="C641" s="275"/>
      <c r="D641" s="275"/>
      <c r="E641" s="275"/>
      <c r="F641" s="275"/>
      <c r="G641" s="275"/>
      <c r="H641" s="275"/>
      <c r="I641" s="275"/>
      <c r="J641" s="275"/>
      <c r="K641" s="275"/>
      <c r="L641" s="307"/>
      <c r="M641" s="275"/>
      <c r="N641" s="275"/>
      <c r="O641" s="275"/>
      <c r="P641" s="275"/>
      <c r="Q641" s="275"/>
      <c r="R641" s="275"/>
      <c r="S641" s="275"/>
      <c r="T641" s="275"/>
      <c r="U641" s="275"/>
      <c r="V641" s="275"/>
      <c r="W641" s="275"/>
      <c r="X641" s="275"/>
      <c r="Y641" s="275"/>
      <c r="Z641" s="275"/>
      <c r="AA641" s="275"/>
      <c r="AB641" s="275"/>
      <c r="AC641" s="275"/>
      <c r="AD641" s="275"/>
      <c r="AE641" s="275"/>
      <c r="AF641" s="275"/>
    </row>
    <row r="642" spans="1:32" ht="15.75" customHeight="1">
      <c r="A642" s="332"/>
      <c r="B642" s="275"/>
      <c r="C642" s="275"/>
      <c r="D642" s="275"/>
      <c r="E642" s="275"/>
      <c r="F642" s="275"/>
      <c r="G642" s="275"/>
      <c r="H642" s="275"/>
      <c r="I642" s="275"/>
      <c r="J642" s="275"/>
      <c r="K642" s="275"/>
      <c r="L642" s="307"/>
      <c r="M642" s="275"/>
      <c r="N642" s="275"/>
      <c r="O642" s="275"/>
      <c r="P642" s="275"/>
      <c r="Q642" s="275"/>
      <c r="R642" s="275"/>
      <c r="S642" s="275"/>
      <c r="T642" s="275"/>
      <c r="U642" s="275"/>
      <c r="V642" s="275"/>
      <c r="W642" s="275"/>
      <c r="X642" s="275"/>
      <c r="Y642" s="275"/>
      <c r="Z642" s="275"/>
      <c r="AA642" s="275"/>
      <c r="AB642" s="275"/>
      <c r="AC642" s="275"/>
      <c r="AD642" s="275"/>
      <c r="AE642" s="275"/>
      <c r="AF642" s="275"/>
    </row>
    <row r="643" spans="1:32" ht="15.75" customHeight="1">
      <c r="A643" s="332"/>
      <c r="B643" s="275"/>
      <c r="C643" s="275"/>
      <c r="D643" s="275"/>
      <c r="E643" s="275"/>
      <c r="F643" s="275"/>
      <c r="G643" s="275"/>
      <c r="H643" s="275"/>
      <c r="I643" s="275"/>
      <c r="J643" s="275"/>
      <c r="K643" s="275"/>
      <c r="L643" s="307"/>
      <c r="M643" s="275"/>
      <c r="N643" s="275"/>
      <c r="O643" s="275"/>
      <c r="P643" s="275"/>
      <c r="Q643" s="275"/>
      <c r="R643" s="275"/>
      <c r="S643" s="275"/>
      <c r="T643" s="275"/>
      <c r="U643" s="275"/>
      <c r="V643" s="275"/>
      <c r="W643" s="275"/>
      <c r="X643" s="275"/>
      <c r="Y643" s="275"/>
      <c r="Z643" s="275"/>
      <c r="AA643" s="275"/>
      <c r="AB643" s="275"/>
      <c r="AC643" s="275"/>
      <c r="AD643" s="275"/>
      <c r="AE643" s="275"/>
      <c r="AF643" s="275"/>
    </row>
    <row r="644" spans="1:32" ht="15.75" customHeight="1">
      <c r="A644" s="332"/>
      <c r="B644" s="275"/>
      <c r="C644" s="275"/>
      <c r="D644" s="275"/>
      <c r="E644" s="275"/>
      <c r="F644" s="275"/>
      <c r="G644" s="275"/>
      <c r="H644" s="275"/>
      <c r="I644" s="275"/>
      <c r="J644" s="275"/>
      <c r="K644" s="275"/>
      <c r="L644" s="307"/>
      <c r="M644" s="275"/>
      <c r="N644" s="275"/>
      <c r="O644" s="275"/>
      <c r="P644" s="275"/>
      <c r="Q644" s="275"/>
      <c r="R644" s="275"/>
      <c r="S644" s="275"/>
      <c r="T644" s="275"/>
      <c r="U644" s="275"/>
      <c r="V644" s="275"/>
      <c r="W644" s="275"/>
      <c r="X644" s="275"/>
      <c r="Y644" s="275"/>
      <c r="Z644" s="275"/>
      <c r="AA644" s="275"/>
      <c r="AB644" s="275"/>
      <c r="AC644" s="275"/>
      <c r="AD644" s="275"/>
      <c r="AE644" s="275"/>
      <c r="AF644" s="275"/>
    </row>
    <row r="645" spans="1:32" ht="15.75" customHeight="1">
      <c r="A645" s="332"/>
      <c r="B645" s="275"/>
      <c r="C645" s="275"/>
      <c r="D645" s="275"/>
      <c r="E645" s="275"/>
      <c r="F645" s="275"/>
      <c r="G645" s="275"/>
      <c r="H645" s="275"/>
      <c r="I645" s="275"/>
      <c r="J645" s="275"/>
      <c r="K645" s="275"/>
      <c r="L645" s="307"/>
      <c r="M645" s="275"/>
      <c r="N645" s="275"/>
      <c r="O645" s="275"/>
      <c r="P645" s="275"/>
      <c r="Q645" s="275"/>
      <c r="R645" s="275"/>
      <c r="S645" s="275"/>
      <c r="T645" s="275"/>
      <c r="U645" s="275"/>
      <c r="V645" s="275"/>
      <c r="W645" s="275"/>
      <c r="X645" s="275"/>
      <c r="Y645" s="275"/>
      <c r="Z645" s="275"/>
      <c r="AA645" s="275"/>
      <c r="AB645" s="275"/>
      <c r="AC645" s="275"/>
      <c r="AD645" s="275"/>
      <c r="AE645" s="275"/>
      <c r="AF645" s="275"/>
    </row>
    <row r="646" spans="1:32" ht="15.75" customHeight="1">
      <c r="A646" s="332"/>
      <c r="B646" s="275"/>
      <c r="C646" s="275"/>
      <c r="D646" s="275"/>
      <c r="E646" s="275"/>
      <c r="F646" s="275"/>
      <c r="G646" s="275"/>
      <c r="H646" s="275"/>
      <c r="I646" s="275"/>
      <c r="J646" s="275"/>
      <c r="K646" s="275"/>
      <c r="L646" s="307"/>
      <c r="M646" s="275"/>
      <c r="N646" s="275"/>
      <c r="O646" s="275"/>
      <c r="P646" s="275"/>
      <c r="Q646" s="275"/>
      <c r="R646" s="275"/>
      <c r="S646" s="275"/>
      <c r="T646" s="275"/>
      <c r="U646" s="275"/>
      <c r="V646" s="275"/>
      <c r="W646" s="275"/>
      <c r="X646" s="275"/>
      <c r="Y646" s="275"/>
      <c r="Z646" s="275"/>
      <c r="AA646" s="275"/>
      <c r="AB646" s="275"/>
      <c r="AC646" s="275"/>
      <c r="AD646" s="275"/>
      <c r="AE646" s="275"/>
      <c r="AF646" s="275"/>
    </row>
    <row r="647" spans="1:32" ht="15.75" customHeight="1">
      <c r="A647" s="332"/>
      <c r="B647" s="275"/>
      <c r="C647" s="275"/>
      <c r="D647" s="275"/>
      <c r="E647" s="275"/>
      <c r="F647" s="275"/>
      <c r="G647" s="275"/>
      <c r="H647" s="275"/>
      <c r="I647" s="275"/>
      <c r="J647" s="275"/>
      <c r="K647" s="275"/>
      <c r="L647" s="307"/>
      <c r="M647" s="275"/>
      <c r="N647" s="275"/>
      <c r="O647" s="275"/>
      <c r="P647" s="275"/>
      <c r="Q647" s="275"/>
      <c r="R647" s="275"/>
      <c r="S647" s="275"/>
      <c r="T647" s="275"/>
      <c r="U647" s="275"/>
      <c r="V647" s="275"/>
      <c r="W647" s="275"/>
      <c r="X647" s="275"/>
      <c r="Y647" s="275"/>
      <c r="Z647" s="275"/>
      <c r="AA647" s="275"/>
      <c r="AB647" s="275"/>
      <c r="AC647" s="275"/>
      <c r="AD647" s="275"/>
      <c r="AE647" s="275"/>
      <c r="AF647" s="275"/>
    </row>
    <row r="648" spans="1:32" ht="15.75" customHeight="1">
      <c r="A648" s="332"/>
      <c r="B648" s="275"/>
      <c r="C648" s="275"/>
      <c r="D648" s="275"/>
      <c r="E648" s="275"/>
      <c r="F648" s="275"/>
      <c r="G648" s="275"/>
      <c r="H648" s="275"/>
      <c r="I648" s="275"/>
      <c r="J648" s="275"/>
      <c r="K648" s="275"/>
      <c r="L648" s="307"/>
      <c r="M648" s="275"/>
      <c r="N648" s="275"/>
      <c r="O648" s="275"/>
      <c r="P648" s="275"/>
      <c r="Q648" s="275"/>
      <c r="R648" s="275"/>
      <c r="S648" s="275"/>
      <c r="T648" s="275"/>
      <c r="U648" s="275"/>
      <c r="V648" s="275"/>
      <c r="W648" s="275"/>
      <c r="X648" s="275"/>
      <c r="Y648" s="275"/>
      <c r="Z648" s="275"/>
      <c r="AA648" s="275"/>
      <c r="AB648" s="275"/>
      <c r="AC648" s="275"/>
      <c r="AD648" s="275"/>
      <c r="AE648" s="275"/>
      <c r="AF648" s="275"/>
    </row>
    <row r="649" spans="1:32" ht="15.75" customHeight="1">
      <c r="A649" s="332"/>
      <c r="B649" s="275"/>
      <c r="C649" s="275"/>
      <c r="D649" s="275"/>
      <c r="E649" s="275"/>
      <c r="F649" s="275"/>
      <c r="G649" s="275"/>
      <c r="H649" s="275"/>
      <c r="I649" s="275"/>
      <c r="J649" s="275"/>
      <c r="K649" s="275"/>
      <c r="L649" s="307"/>
      <c r="M649" s="275"/>
      <c r="N649" s="275"/>
      <c r="O649" s="275"/>
      <c r="P649" s="275"/>
      <c r="Q649" s="275"/>
      <c r="R649" s="275"/>
      <c r="S649" s="275"/>
      <c r="T649" s="275"/>
      <c r="U649" s="275"/>
      <c r="V649" s="275"/>
      <c r="W649" s="275"/>
      <c r="X649" s="275"/>
      <c r="Y649" s="275"/>
      <c r="Z649" s="275"/>
      <c r="AA649" s="275"/>
      <c r="AB649" s="275"/>
      <c r="AC649" s="275"/>
      <c r="AD649" s="275"/>
      <c r="AE649" s="275"/>
      <c r="AF649" s="275"/>
    </row>
    <row r="650" spans="1:32" ht="15.75" customHeight="1">
      <c r="A650" s="332"/>
      <c r="B650" s="275"/>
      <c r="C650" s="275"/>
      <c r="D650" s="275"/>
      <c r="E650" s="275"/>
      <c r="F650" s="275"/>
      <c r="G650" s="275"/>
      <c r="H650" s="275"/>
      <c r="I650" s="275"/>
      <c r="J650" s="275"/>
      <c r="K650" s="275"/>
      <c r="L650" s="307"/>
      <c r="M650" s="275"/>
      <c r="N650" s="275"/>
      <c r="O650" s="275"/>
      <c r="P650" s="275"/>
      <c r="Q650" s="275"/>
      <c r="R650" s="275"/>
      <c r="S650" s="275"/>
      <c r="T650" s="275"/>
      <c r="U650" s="275"/>
      <c r="V650" s="275"/>
      <c r="W650" s="275"/>
      <c r="X650" s="275"/>
      <c r="Y650" s="275"/>
      <c r="Z650" s="275"/>
      <c r="AA650" s="275"/>
      <c r="AB650" s="275"/>
      <c r="AC650" s="275"/>
      <c r="AD650" s="275"/>
      <c r="AE650" s="275"/>
      <c r="AF650" s="275"/>
    </row>
    <row r="651" spans="1:32" ht="15.75" customHeight="1">
      <c r="A651" s="332"/>
      <c r="B651" s="275"/>
      <c r="C651" s="275"/>
      <c r="D651" s="275"/>
      <c r="E651" s="275"/>
      <c r="F651" s="275"/>
      <c r="G651" s="275"/>
      <c r="H651" s="275"/>
      <c r="I651" s="275"/>
      <c r="J651" s="275"/>
      <c r="K651" s="275"/>
      <c r="L651" s="307"/>
      <c r="M651" s="275"/>
      <c r="N651" s="275"/>
      <c r="O651" s="275"/>
      <c r="P651" s="275"/>
      <c r="Q651" s="275"/>
      <c r="R651" s="275"/>
      <c r="S651" s="275"/>
      <c r="T651" s="275"/>
      <c r="U651" s="275"/>
      <c r="V651" s="275"/>
      <c r="W651" s="275"/>
      <c r="X651" s="275"/>
      <c r="Y651" s="275"/>
      <c r="Z651" s="275"/>
      <c r="AA651" s="275"/>
      <c r="AB651" s="275"/>
      <c r="AC651" s="275"/>
      <c r="AD651" s="275"/>
      <c r="AE651" s="275"/>
      <c r="AF651" s="275"/>
    </row>
    <row r="652" spans="1:32" ht="15.75" customHeight="1">
      <c r="A652" s="332"/>
      <c r="B652" s="275"/>
      <c r="C652" s="275"/>
      <c r="D652" s="275"/>
      <c r="E652" s="275"/>
      <c r="F652" s="275"/>
      <c r="G652" s="275"/>
      <c r="H652" s="275"/>
      <c r="I652" s="275"/>
      <c r="J652" s="275"/>
      <c r="K652" s="275"/>
      <c r="L652" s="307"/>
      <c r="M652" s="275"/>
      <c r="N652" s="275"/>
      <c r="O652" s="275"/>
      <c r="P652" s="275"/>
      <c r="Q652" s="275"/>
      <c r="R652" s="275"/>
      <c r="S652" s="275"/>
      <c r="T652" s="275"/>
      <c r="U652" s="275"/>
      <c r="V652" s="275"/>
      <c r="W652" s="275"/>
      <c r="X652" s="275"/>
      <c r="Y652" s="275"/>
      <c r="Z652" s="275"/>
      <c r="AA652" s="275"/>
      <c r="AB652" s="275"/>
      <c r="AC652" s="275"/>
      <c r="AD652" s="275"/>
      <c r="AE652" s="275"/>
      <c r="AF652" s="275"/>
    </row>
    <row r="653" spans="1:32" ht="15.75" customHeight="1">
      <c r="A653" s="332"/>
      <c r="B653" s="275"/>
      <c r="C653" s="275"/>
      <c r="D653" s="275"/>
      <c r="E653" s="275"/>
      <c r="F653" s="275"/>
      <c r="G653" s="275"/>
      <c r="H653" s="275"/>
      <c r="I653" s="275"/>
      <c r="J653" s="275"/>
      <c r="K653" s="275"/>
      <c r="L653" s="307"/>
      <c r="M653" s="275"/>
      <c r="N653" s="275"/>
      <c r="O653" s="275"/>
      <c r="P653" s="275"/>
      <c r="Q653" s="275"/>
      <c r="R653" s="275"/>
      <c r="S653" s="275"/>
      <c r="T653" s="275"/>
      <c r="U653" s="275"/>
      <c r="V653" s="275"/>
      <c r="W653" s="275"/>
      <c r="X653" s="275"/>
      <c r="Y653" s="275"/>
      <c r="Z653" s="275"/>
      <c r="AA653" s="275"/>
      <c r="AB653" s="275"/>
      <c r="AC653" s="275"/>
      <c r="AD653" s="275"/>
      <c r="AE653" s="275"/>
      <c r="AF653" s="275"/>
    </row>
    <row r="654" spans="1:32" ht="15.75" customHeight="1">
      <c r="A654" s="332"/>
      <c r="B654" s="275"/>
      <c r="C654" s="275"/>
      <c r="D654" s="275"/>
      <c r="E654" s="275"/>
      <c r="F654" s="275"/>
      <c r="G654" s="275"/>
      <c r="H654" s="275"/>
      <c r="I654" s="275"/>
      <c r="J654" s="275"/>
      <c r="K654" s="275"/>
      <c r="L654" s="307"/>
      <c r="M654" s="275"/>
      <c r="N654" s="275"/>
      <c r="O654" s="275"/>
      <c r="P654" s="275"/>
      <c r="Q654" s="275"/>
      <c r="R654" s="275"/>
      <c r="S654" s="275"/>
      <c r="T654" s="275"/>
      <c r="U654" s="275"/>
      <c r="V654" s="275"/>
      <c r="W654" s="275"/>
      <c r="X654" s="275"/>
      <c r="Y654" s="275"/>
      <c r="Z654" s="275"/>
      <c r="AA654" s="275"/>
      <c r="AB654" s="275"/>
      <c r="AC654" s="275"/>
      <c r="AD654" s="275"/>
      <c r="AE654" s="275"/>
      <c r="AF654" s="275"/>
    </row>
    <row r="655" spans="1:32" ht="15.75" customHeight="1">
      <c r="A655" s="332"/>
      <c r="B655" s="275"/>
      <c r="C655" s="275"/>
      <c r="D655" s="275"/>
      <c r="E655" s="275"/>
      <c r="F655" s="275"/>
      <c r="G655" s="275"/>
      <c r="H655" s="275"/>
      <c r="I655" s="275"/>
      <c r="J655" s="275"/>
      <c r="K655" s="275"/>
      <c r="L655" s="307"/>
      <c r="M655" s="275"/>
      <c r="N655" s="275"/>
      <c r="O655" s="275"/>
      <c r="P655" s="275"/>
      <c r="Q655" s="275"/>
      <c r="R655" s="275"/>
      <c r="S655" s="275"/>
      <c r="T655" s="275"/>
      <c r="U655" s="275"/>
      <c r="V655" s="275"/>
      <c r="W655" s="275"/>
      <c r="X655" s="275"/>
      <c r="Y655" s="275"/>
      <c r="Z655" s="275"/>
      <c r="AA655" s="275"/>
      <c r="AB655" s="275"/>
      <c r="AC655" s="275"/>
      <c r="AD655" s="275"/>
      <c r="AE655" s="275"/>
      <c r="AF655" s="275"/>
    </row>
    <row r="656" spans="1:32" ht="15.75" customHeight="1">
      <c r="A656" s="332"/>
      <c r="B656" s="275"/>
      <c r="C656" s="275"/>
      <c r="D656" s="275"/>
      <c r="E656" s="275"/>
      <c r="F656" s="275"/>
      <c r="G656" s="275"/>
      <c r="H656" s="275"/>
      <c r="I656" s="275"/>
      <c r="J656" s="275"/>
      <c r="K656" s="275"/>
      <c r="L656" s="307"/>
      <c r="M656" s="275"/>
      <c r="N656" s="275"/>
      <c r="O656" s="275"/>
      <c r="P656" s="275"/>
      <c r="Q656" s="275"/>
      <c r="R656" s="275"/>
      <c r="S656" s="275"/>
      <c r="T656" s="275"/>
      <c r="U656" s="275"/>
      <c r="V656" s="275"/>
      <c r="W656" s="275"/>
      <c r="X656" s="275"/>
      <c r="Y656" s="275"/>
      <c r="Z656" s="275"/>
      <c r="AA656" s="275"/>
      <c r="AB656" s="275"/>
      <c r="AC656" s="275"/>
      <c r="AD656" s="275"/>
      <c r="AE656" s="275"/>
      <c r="AF656" s="275"/>
    </row>
    <row r="657" spans="1:32" ht="15.75" customHeight="1">
      <c r="A657" s="332"/>
      <c r="B657" s="275"/>
      <c r="C657" s="275"/>
      <c r="D657" s="275"/>
      <c r="E657" s="275"/>
      <c r="F657" s="275"/>
      <c r="G657" s="275"/>
      <c r="H657" s="275"/>
      <c r="I657" s="275"/>
      <c r="J657" s="275"/>
      <c r="K657" s="275"/>
      <c r="L657" s="307"/>
      <c r="M657" s="275"/>
      <c r="N657" s="275"/>
      <c r="O657" s="275"/>
      <c r="P657" s="275"/>
      <c r="Q657" s="275"/>
      <c r="R657" s="275"/>
      <c r="S657" s="275"/>
      <c r="T657" s="275"/>
      <c r="U657" s="275"/>
      <c r="V657" s="275"/>
      <c r="W657" s="275"/>
      <c r="X657" s="275"/>
      <c r="Y657" s="275"/>
      <c r="Z657" s="275"/>
      <c r="AA657" s="275"/>
      <c r="AB657" s="275"/>
      <c r="AC657" s="275"/>
      <c r="AD657" s="275"/>
      <c r="AE657" s="275"/>
      <c r="AF657" s="275"/>
    </row>
    <row r="658" spans="1:32" ht="15.75" customHeight="1">
      <c r="A658" s="332"/>
      <c r="B658" s="275"/>
      <c r="C658" s="275"/>
      <c r="D658" s="275"/>
      <c r="E658" s="275"/>
      <c r="F658" s="275"/>
      <c r="G658" s="275"/>
      <c r="H658" s="275"/>
      <c r="I658" s="275"/>
      <c r="J658" s="275"/>
      <c r="K658" s="275"/>
      <c r="L658" s="307"/>
      <c r="M658" s="275"/>
      <c r="N658" s="275"/>
      <c r="O658" s="275"/>
      <c r="P658" s="275"/>
      <c r="Q658" s="275"/>
      <c r="R658" s="275"/>
      <c r="S658" s="275"/>
      <c r="T658" s="275"/>
      <c r="U658" s="275"/>
      <c r="V658" s="275"/>
      <c r="W658" s="275"/>
      <c r="X658" s="275"/>
      <c r="Y658" s="275"/>
      <c r="Z658" s="275"/>
      <c r="AA658" s="275"/>
      <c r="AB658" s="275"/>
      <c r="AC658" s="275"/>
      <c r="AD658" s="275"/>
      <c r="AE658" s="275"/>
      <c r="AF658" s="275"/>
    </row>
    <row r="659" spans="1:32" ht="15.75" customHeight="1">
      <c r="A659" s="332"/>
      <c r="B659" s="275"/>
      <c r="C659" s="275"/>
      <c r="D659" s="275"/>
      <c r="E659" s="275"/>
      <c r="F659" s="275"/>
      <c r="G659" s="275"/>
      <c r="H659" s="275"/>
      <c r="I659" s="275"/>
      <c r="J659" s="275"/>
      <c r="K659" s="275"/>
      <c r="L659" s="307"/>
      <c r="M659" s="275"/>
      <c r="N659" s="275"/>
      <c r="O659" s="275"/>
      <c r="P659" s="275"/>
      <c r="Q659" s="275"/>
      <c r="R659" s="275"/>
      <c r="S659" s="275"/>
      <c r="T659" s="275"/>
      <c r="U659" s="275"/>
      <c r="V659" s="275"/>
      <c r="W659" s="275"/>
      <c r="X659" s="275"/>
      <c r="Y659" s="275"/>
      <c r="Z659" s="275"/>
      <c r="AA659" s="275"/>
      <c r="AB659" s="275"/>
      <c r="AC659" s="275"/>
      <c r="AD659" s="275"/>
      <c r="AE659" s="275"/>
      <c r="AF659" s="275"/>
    </row>
    <row r="660" spans="1:32" ht="15.75" customHeight="1">
      <c r="A660" s="332"/>
      <c r="B660" s="275"/>
      <c r="C660" s="275"/>
      <c r="D660" s="275"/>
      <c r="E660" s="275"/>
      <c r="F660" s="275"/>
      <c r="G660" s="275"/>
      <c r="H660" s="275"/>
      <c r="I660" s="275"/>
      <c r="J660" s="275"/>
      <c r="K660" s="275"/>
      <c r="L660" s="307"/>
      <c r="M660" s="275"/>
      <c r="N660" s="275"/>
      <c r="O660" s="275"/>
      <c r="P660" s="275"/>
      <c r="Q660" s="275"/>
      <c r="R660" s="275"/>
      <c r="S660" s="275"/>
      <c r="T660" s="275"/>
      <c r="U660" s="275"/>
      <c r="V660" s="275"/>
      <c r="W660" s="275"/>
      <c r="X660" s="275"/>
      <c r="Y660" s="275"/>
      <c r="Z660" s="275"/>
      <c r="AA660" s="275"/>
      <c r="AB660" s="275"/>
      <c r="AC660" s="275"/>
      <c r="AD660" s="275"/>
      <c r="AE660" s="275"/>
      <c r="AF660" s="275"/>
    </row>
    <row r="661" spans="1:32" ht="15.75" customHeight="1">
      <c r="A661" s="332"/>
      <c r="B661" s="275"/>
      <c r="C661" s="275"/>
      <c r="D661" s="275"/>
      <c r="E661" s="275"/>
      <c r="F661" s="275"/>
      <c r="G661" s="275"/>
      <c r="H661" s="275"/>
      <c r="I661" s="275"/>
      <c r="J661" s="275"/>
      <c r="K661" s="275"/>
      <c r="L661" s="307"/>
      <c r="M661" s="275"/>
      <c r="N661" s="275"/>
      <c r="O661" s="275"/>
      <c r="P661" s="275"/>
      <c r="Q661" s="275"/>
      <c r="R661" s="275"/>
      <c r="S661" s="275"/>
      <c r="T661" s="275"/>
      <c r="U661" s="275"/>
      <c r="V661" s="275"/>
      <c r="W661" s="275"/>
      <c r="X661" s="275"/>
      <c r="Y661" s="275"/>
      <c r="Z661" s="275"/>
      <c r="AA661" s="275"/>
      <c r="AB661" s="275"/>
      <c r="AC661" s="275"/>
      <c r="AD661" s="275"/>
      <c r="AE661" s="275"/>
      <c r="AF661" s="275"/>
    </row>
    <row r="662" spans="1:32" ht="15.75" customHeight="1">
      <c r="A662" s="332"/>
      <c r="B662" s="275"/>
      <c r="C662" s="275"/>
      <c r="D662" s="275"/>
      <c r="E662" s="275"/>
      <c r="F662" s="275"/>
      <c r="G662" s="275"/>
      <c r="H662" s="275"/>
      <c r="I662" s="275"/>
      <c r="J662" s="275"/>
      <c r="K662" s="275"/>
      <c r="L662" s="307"/>
      <c r="M662" s="275"/>
      <c r="N662" s="275"/>
      <c r="O662" s="275"/>
      <c r="P662" s="275"/>
      <c r="Q662" s="275"/>
      <c r="R662" s="275"/>
      <c r="S662" s="275"/>
      <c r="T662" s="275"/>
      <c r="U662" s="275"/>
      <c r="V662" s="275"/>
      <c r="W662" s="275"/>
      <c r="X662" s="275"/>
      <c r="Y662" s="275"/>
      <c r="Z662" s="275"/>
      <c r="AA662" s="275"/>
      <c r="AB662" s="275"/>
      <c r="AC662" s="275"/>
      <c r="AD662" s="275"/>
      <c r="AE662" s="275"/>
      <c r="AF662" s="275"/>
    </row>
    <row r="663" spans="1:32" ht="15.75" customHeight="1">
      <c r="A663" s="332"/>
      <c r="B663" s="275"/>
      <c r="C663" s="275"/>
      <c r="D663" s="275"/>
      <c r="E663" s="275"/>
      <c r="F663" s="275"/>
      <c r="G663" s="275"/>
      <c r="H663" s="275"/>
      <c r="I663" s="275"/>
      <c r="J663" s="275"/>
      <c r="K663" s="275"/>
      <c r="L663" s="307"/>
      <c r="M663" s="275"/>
      <c r="N663" s="275"/>
      <c r="O663" s="275"/>
      <c r="P663" s="275"/>
      <c r="Q663" s="275"/>
      <c r="R663" s="275"/>
      <c r="S663" s="275"/>
      <c r="T663" s="275"/>
      <c r="U663" s="275"/>
      <c r="V663" s="275"/>
      <c r="W663" s="275"/>
      <c r="X663" s="275"/>
      <c r="Y663" s="275"/>
      <c r="Z663" s="275"/>
      <c r="AA663" s="275"/>
      <c r="AB663" s="275"/>
      <c r="AC663" s="275"/>
      <c r="AD663" s="275"/>
      <c r="AE663" s="275"/>
      <c r="AF663" s="275"/>
    </row>
    <row r="664" spans="1:32" ht="15.75" customHeight="1">
      <c r="A664" s="332"/>
      <c r="B664" s="275"/>
      <c r="C664" s="275"/>
      <c r="D664" s="275"/>
      <c r="E664" s="275"/>
      <c r="F664" s="275"/>
      <c r="G664" s="275"/>
      <c r="H664" s="275"/>
      <c r="I664" s="275"/>
      <c r="J664" s="275"/>
      <c r="K664" s="275"/>
      <c r="L664" s="307"/>
      <c r="M664" s="275"/>
      <c r="N664" s="275"/>
      <c r="O664" s="275"/>
      <c r="P664" s="275"/>
      <c r="Q664" s="275"/>
      <c r="R664" s="275"/>
      <c r="S664" s="275"/>
      <c r="T664" s="275"/>
      <c r="U664" s="275"/>
      <c r="V664" s="275"/>
      <c r="W664" s="275"/>
      <c r="X664" s="275"/>
      <c r="Y664" s="275"/>
      <c r="Z664" s="275"/>
      <c r="AA664" s="275"/>
      <c r="AB664" s="275"/>
      <c r="AC664" s="275"/>
      <c r="AD664" s="275"/>
      <c r="AE664" s="275"/>
      <c r="AF664" s="275"/>
    </row>
    <row r="665" spans="1:32" ht="15.75" customHeight="1">
      <c r="A665" s="332"/>
      <c r="B665" s="275"/>
      <c r="C665" s="275"/>
      <c r="D665" s="275"/>
      <c r="E665" s="275"/>
      <c r="F665" s="275"/>
      <c r="G665" s="275"/>
      <c r="H665" s="275"/>
      <c r="I665" s="275"/>
      <c r="J665" s="275"/>
      <c r="K665" s="275"/>
      <c r="L665" s="307"/>
      <c r="M665" s="275"/>
      <c r="N665" s="275"/>
      <c r="O665" s="275"/>
      <c r="P665" s="275"/>
      <c r="Q665" s="275"/>
      <c r="R665" s="275"/>
      <c r="S665" s="275"/>
      <c r="T665" s="275"/>
      <c r="U665" s="275"/>
      <c r="V665" s="275"/>
      <c r="W665" s="275"/>
      <c r="X665" s="275"/>
      <c r="Y665" s="275"/>
      <c r="Z665" s="275"/>
      <c r="AA665" s="275"/>
      <c r="AB665" s="275"/>
      <c r="AC665" s="275"/>
      <c r="AD665" s="275"/>
      <c r="AE665" s="275"/>
      <c r="AF665" s="275"/>
    </row>
    <row r="666" spans="1:32" ht="15.75" customHeight="1">
      <c r="A666" s="332"/>
      <c r="B666" s="275"/>
      <c r="C666" s="275"/>
      <c r="D666" s="275"/>
      <c r="E666" s="275"/>
      <c r="F666" s="275"/>
      <c r="G666" s="275"/>
      <c r="H666" s="275"/>
      <c r="I666" s="275"/>
      <c r="J666" s="275"/>
      <c r="K666" s="275"/>
      <c r="L666" s="307"/>
      <c r="M666" s="275"/>
      <c r="N666" s="275"/>
      <c r="O666" s="275"/>
      <c r="P666" s="275"/>
      <c r="Q666" s="275"/>
      <c r="R666" s="275"/>
      <c r="S666" s="275"/>
      <c r="T666" s="275"/>
      <c r="U666" s="275"/>
      <c r="V666" s="275"/>
      <c r="W666" s="275"/>
      <c r="X666" s="275"/>
      <c r="Y666" s="275"/>
      <c r="Z666" s="275"/>
      <c r="AA666" s="275"/>
      <c r="AB666" s="275"/>
      <c r="AC666" s="275"/>
      <c r="AD666" s="275"/>
      <c r="AE666" s="275"/>
      <c r="AF666" s="275"/>
    </row>
    <row r="667" spans="1:32" ht="15.75" customHeight="1">
      <c r="A667" s="332"/>
      <c r="B667" s="275"/>
      <c r="C667" s="275"/>
      <c r="D667" s="275"/>
      <c r="E667" s="275"/>
      <c r="F667" s="275"/>
      <c r="G667" s="275"/>
      <c r="H667" s="275"/>
      <c r="I667" s="275"/>
      <c r="J667" s="275"/>
      <c r="K667" s="275"/>
      <c r="L667" s="307"/>
      <c r="M667" s="275"/>
      <c r="N667" s="275"/>
      <c r="O667" s="275"/>
      <c r="P667" s="275"/>
      <c r="Q667" s="275"/>
      <c r="R667" s="275"/>
      <c r="S667" s="275"/>
      <c r="T667" s="275"/>
      <c r="U667" s="275"/>
      <c r="V667" s="275"/>
      <c r="W667" s="275"/>
      <c r="X667" s="275"/>
      <c r="Y667" s="275"/>
      <c r="Z667" s="275"/>
      <c r="AA667" s="275"/>
      <c r="AB667" s="275"/>
      <c r="AC667" s="275"/>
      <c r="AD667" s="275"/>
      <c r="AE667" s="275"/>
      <c r="AF667" s="275"/>
    </row>
    <row r="668" spans="1:32" ht="15.75" customHeight="1">
      <c r="A668" s="332"/>
      <c r="B668" s="275"/>
      <c r="C668" s="275"/>
      <c r="D668" s="275"/>
      <c r="E668" s="275"/>
      <c r="F668" s="275"/>
      <c r="G668" s="275"/>
      <c r="H668" s="275"/>
      <c r="I668" s="275"/>
      <c r="J668" s="275"/>
      <c r="K668" s="275"/>
      <c r="L668" s="307"/>
      <c r="M668" s="275"/>
      <c r="N668" s="275"/>
      <c r="O668" s="275"/>
      <c r="P668" s="275"/>
      <c r="Q668" s="275"/>
      <c r="R668" s="275"/>
      <c r="S668" s="275"/>
      <c r="T668" s="275"/>
      <c r="U668" s="275"/>
      <c r="V668" s="275"/>
      <c r="W668" s="275"/>
      <c r="X668" s="275"/>
      <c r="Y668" s="275"/>
      <c r="Z668" s="275"/>
      <c r="AA668" s="275"/>
      <c r="AB668" s="275"/>
      <c r="AC668" s="275"/>
      <c r="AD668" s="275"/>
      <c r="AE668" s="275"/>
      <c r="AF668" s="275"/>
    </row>
    <row r="669" spans="1:32" ht="15.75" customHeight="1">
      <c r="A669" s="332"/>
      <c r="B669" s="275"/>
      <c r="C669" s="275"/>
      <c r="D669" s="275"/>
      <c r="E669" s="275"/>
      <c r="F669" s="275"/>
      <c r="G669" s="275"/>
      <c r="H669" s="275"/>
      <c r="I669" s="275"/>
      <c r="J669" s="275"/>
      <c r="K669" s="275"/>
      <c r="L669" s="307"/>
      <c r="M669" s="275"/>
      <c r="N669" s="275"/>
      <c r="O669" s="275"/>
      <c r="P669" s="275"/>
      <c r="Q669" s="275"/>
      <c r="R669" s="275"/>
      <c r="S669" s="275"/>
      <c r="T669" s="275"/>
      <c r="U669" s="275"/>
      <c r="V669" s="275"/>
      <c r="W669" s="275"/>
      <c r="X669" s="275"/>
      <c r="Y669" s="275"/>
      <c r="Z669" s="275"/>
      <c r="AA669" s="275"/>
      <c r="AB669" s="275"/>
      <c r="AC669" s="275"/>
      <c r="AD669" s="275"/>
      <c r="AE669" s="275"/>
      <c r="AF669" s="275"/>
    </row>
    <row r="670" spans="1:32" ht="15.75" customHeight="1">
      <c r="A670" s="332"/>
      <c r="B670" s="275"/>
      <c r="C670" s="275"/>
      <c r="D670" s="275"/>
      <c r="E670" s="275"/>
      <c r="F670" s="275"/>
      <c r="G670" s="275"/>
      <c r="H670" s="275"/>
      <c r="I670" s="275"/>
      <c r="J670" s="275"/>
      <c r="K670" s="275"/>
      <c r="L670" s="307"/>
      <c r="M670" s="275"/>
      <c r="N670" s="275"/>
      <c r="O670" s="275"/>
      <c r="P670" s="275"/>
      <c r="Q670" s="275"/>
      <c r="R670" s="275"/>
      <c r="S670" s="275"/>
      <c r="T670" s="275"/>
      <c r="U670" s="275"/>
      <c r="V670" s="275"/>
      <c r="W670" s="275"/>
      <c r="X670" s="275"/>
      <c r="Y670" s="275"/>
      <c r="Z670" s="275"/>
      <c r="AA670" s="275"/>
      <c r="AB670" s="275"/>
      <c r="AC670" s="275"/>
      <c r="AD670" s="275"/>
      <c r="AE670" s="275"/>
      <c r="AF670" s="275"/>
    </row>
    <row r="671" spans="1:32" ht="15.75" customHeight="1">
      <c r="A671" s="332"/>
      <c r="B671" s="275"/>
      <c r="C671" s="275"/>
      <c r="D671" s="275"/>
      <c r="E671" s="275"/>
      <c r="F671" s="275"/>
      <c r="G671" s="275"/>
      <c r="H671" s="275"/>
      <c r="I671" s="275"/>
      <c r="J671" s="275"/>
      <c r="K671" s="275"/>
      <c r="L671" s="307"/>
      <c r="M671" s="275"/>
      <c r="N671" s="275"/>
      <c r="O671" s="275"/>
      <c r="P671" s="275"/>
      <c r="Q671" s="275"/>
      <c r="R671" s="275"/>
      <c r="S671" s="275"/>
      <c r="T671" s="275"/>
      <c r="U671" s="275"/>
      <c r="V671" s="275"/>
      <c r="W671" s="275"/>
      <c r="X671" s="275"/>
      <c r="Y671" s="275"/>
      <c r="Z671" s="275"/>
      <c r="AA671" s="275"/>
      <c r="AB671" s="275"/>
      <c r="AC671" s="275"/>
      <c r="AD671" s="275"/>
      <c r="AE671" s="275"/>
      <c r="AF671" s="275"/>
    </row>
    <row r="672" spans="1:32" ht="15.75" customHeight="1">
      <c r="A672" s="332"/>
      <c r="B672" s="275"/>
      <c r="C672" s="275"/>
      <c r="D672" s="275"/>
      <c r="E672" s="275"/>
      <c r="F672" s="275"/>
      <c r="G672" s="275"/>
      <c r="H672" s="275"/>
      <c r="I672" s="275"/>
      <c r="J672" s="275"/>
      <c r="K672" s="275"/>
      <c r="L672" s="307"/>
      <c r="M672" s="275"/>
      <c r="N672" s="275"/>
      <c r="O672" s="275"/>
      <c r="P672" s="275"/>
      <c r="Q672" s="275"/>
      <c r="R672" s="275"/>
      <c r="S672" s="275"/>
      <c r="T672" s="275"/>
      <c r="U672" s="275"/>
      <c r="V672" s="275"/>
      <c r="W672" s="275"/>
      <c r="X672" s="275"/>
      <c r="Y672" s="275"/>
      <c r="Z672" s="275"/>
      <c r="AA672" s="275"/>
      <c r="AB672" s="275"/>
      <c r="AC672" s="275"/>
      <c r="AD672" s="275"/>
      <c r="AE672" s="275"/>
      <c r="AF672" s="275"/>
    </row>
    <row r="673" spans="1:32" ht="15.75" customHeight="1">
      <c r="A673" s="332"/>
      <c r="B673" s="275"/>
      <c r="C673" s="275"/>
      <c r="D673" s="275"/>
      <c r="E673" s="275"/>
      <c r="F673" s="275"/>
      <c r="G673" s="275"/>
      <c r="H673" s="275"/>
      <c r="I673" s="275"/>
      <c r="J673" s="275"/>
      <c r="K673" s="275"/>
      <c r="L673" s="307"/>
      <c r="M673" s="275"/>
      <c r="N673" s="275"/>
      <c r="O673" s="275"/>
      <c r="P673" s="275"/>
      <c r="Q673" s="275"/>
      <c r="R673" s="275"/>
      <c r="S673" s="275"/>
      <c r="T673" s="275"/>
      <c r="U673" s="275"/>
      <c r="V673" s="275"/>
      <c r="W673" s="275"/>
      <c r="X673" s="275"/>
      <c r="Y673" s="275"/>
      <c r="Z673" s="275"/>
      <c r="AA673" s="275"/>
      <c r="AB673" s="275"/>
      <c r="AC673" s="275"/>
      <c r="AD673" s="275"/>
      <c r="AE673" s="275"/>
      <c r="AF673" s="275"/>
    </row>
    <row r="674" spans="1:32" ht="15.75" customHeight="1">
      <c r="A674" s="332"/>
      <c r="B674" s="275"/>
      <c r="C674" s="275"/>
      <c r="D674" s="275"/>
      <c r="E674" s="275"/>
      <c r="F674" s="275"/>
      <c r="G674" s="275"/>
      <c r="H674" s="275"/>
      <c r="I674" s="275"/>
      <c r="J674" s="275"/>
      <c r="K674" s="275"/>
      <c r="L674" s="307"/>
      <c r="M674" s="275"/>
      <c r="N674" s="275"/>
      <c r="O674" s="275"/>
      <c r="P674" s="275"/>
      <c r="Q674" s="275"/>
      <c r="R674" s="275"/>
      <c r="S674" s="275"/>
      <c r="T674" s="275"/>
      <c r="U674" s="275"/>
      <c r="V674" s="275"/>
      <c r="W674" s="275"/>
      <c r="X674" s="275"/>
      <c r="Y674" s="275"/>
      <c r="Z674" s="275"/>
      <c r="AA674" s="275"/>
      <c r="AB674" s="275"/>
      <c r="AC674" s="275"/>
      <c r="AD674" s="275"/>
      <c r="AE674" s="275"/>
      <c r="AF674" s="275"/>
    </row>
    <row r="675" spans="1:32" ht="15.75" customHeight="1">
      <c r="A675" s="332"/>
      <c r="B675" s="275"/>
      <c r="C675" s="275"/>
      <c r="D675" s="275"/>
      <c r="E675" s="275"/>
      <c r="F675" s="275"/>
      <c r="G675" s="275"/>
      <c r="H675" s="275"/>
      <c r="I675" s="275"/>
      <c r="J675" s="275"/>
      <c r="K675" s="275"/>
      <c r="L675" s="307"/>
      <c r="M675" s="275"/>
      <c r="N675" s="275"/>
      <c r="O675" s="275"/>
      <c r="P675" s="275"/>
      <c r="Q675" s="275"/>
      <c r="R675" s="275"/>
      <c r="S675" s="275"/>
      <c r="T675" s="275"/>
      <c r="U675" s="275"/>
      <c r="V675" s="275"/>
      <c r="W675" s="275"/>
      <c r="X675" s="275"/>
      <c r="Y675" s="275"/>
      <c r="Z675" s="275"/>
      <c r="AA675" s="275"/>
      <c r="AB675" s="275"/>
      <c r="AC675" s="275"/>
      <c r="AD675" s="275"/>
      <c r="AE675" s="275"/>
      <c r="AF675" s="275"/>
    </row>
    <row r="676" spans="1:32" ht="15.75" customHeight="1">
      <c r="A676" s="332"/>
      <c r="B676" s="275"/>
      <c r="C676" s="275"/>
      <c r="D676" s="275"/>
      <c r="E676" s="275"/>
      <c r="F676" s="275"/>
      <c r="G676" s="275"/>
      <c r="H676" s="275"/>
      <c r="I676" s="275"/>
      <c r="J676" s="275"/>
      <c r="K676" s="275"/>
      <c r="L676" s="307"/>
      <c r="M676" s="275"/>
      <c r="N676" s="275"/>
      <c r="O676" s="275"/>
      <c r="P676" s="275"/>
      <c r="Q676" s="275"/>
      <c r="R676" s="275"/>
      <c r="S676" s="275"/>
      <c r="T676" s="275"/>
      <c r="U676" s="275"/>
      <c r="V676" s="275"/>
      <c r="W676" s="275"/>
      <c r="X676" s="275"/>
      <c r="Y676" s="275"/>
      <c r="Z676" s="275"/>
      <c r="AA676" s="275"/>
      <c r="AB676" s="275"/>
      <c r="AC676" s="275"/>
      <c r="AD676" s="275"/>
      <c r="AE676" s="275"/>
      <c r="AF676" s="275"/>
    </row>
    <row r="677" spans="1:32" ht="15.75" customHeight="1">
      <c r="A677" s="332"/>
      <c r="B677" s="275"/>
      <c r="C677" s="275"/>
      <c r="D677" s="275"/>
      <c r="E677" s="275"/>
      <c r="F677" s="275"/>
      <c r="G677" s="275"/>
      <c r="H677" s="275"/>
      <c r="I677" s="275"/>
      <c r="J677" s="275"/>
      <c r="K677" s="275"/>
      <c r="L677" s="307"/>
      <c r="M677" s="275"/>
      <c r="N677" s="275"/>
      <c r="O677" s="275"/>
      <c r="P677" s="275"/>
      <c r="Q677" s="275"/>
      <c r="R677" s="275"/>
      <c r="S677" s="275"/>
      <c r="T677" s="275"/>
      <c r="U677" s="275"/>
      <c r="V677" s="275"/>
      <c r="W677" s="275"/>
      <c r="X677" s="275"/>
      <c r="Y677" s="275"/>
      <c r="Z677" s="275"/>
      <c r="AA677" s="275"/>
      <c r="AB677" s="275"/>
      <c r="AC677" s="275"/>
      <c r="AD677" s="275"/>
      <c r="AE677" s="275"/>
      <c r="AF677" s="275"/>
    </row>
    <row r="678" spans="1:32" ht="15.75" customHeight="1">
      <c r="A678" s="332"/>
      <c r="B678" s="275"/>
      <c r="C678" s="275"/>
      <c r="D678" s="275"/>
      <c r="E678" s="275"/>
      <c r="F678" s="275"/>
      <c r="G678" s="275"/>
      <c r="H678" s="275"/>
      <c r="I678" s="275"/>
      <c r="J678" s="275"/>
      <c r="K678" s="275"/>
      <c r="L678" s="307"/>
      <c r="M678" s="275"/>
      <c r="N678" s="275"/>
      <c r="O678" s="275"/>
      <c r="P678" s="275"/>
      <c r="Q678" s="275"/>
      <c r="R678" s="275"/>
      <c r="S678" s="275"/>
      <c r="T678" s="275"/>
      <c r="U678" s="275"/>
      <c r="V678" s="275"/>
      <c r="W678" s="275"/>
      <c r="X678" s="275"/>
      <c r="Y678" s="275"/>
      <c r="Z678" s="275"/>
      <c r="AA678" s="275"/>
      <c r="AB678" s="275"/>
      <c r="AC678" s="275"/>
      <c r="AD678" s="275"/>
      <c r="AE678" s="275"/>
      <c r="AF678" s="275"/>
    </row>
    <row r="679" spans="1:32" ht="15.75" customHeight="1">
      <c r="A679" s="332"/>
      <c r="B679" s="275"/>
      <c r="C679" s="275"/>
      <c r="D679" s="275"/>
      <c r="E679" s="275"/>
      <c r="F679" s="275"/>
      <c r="G679" s="275"/>
      <c r="H679" s="275"/>
      <c r="I679" s="275"/>
      <c r="J679" s="275"/>
      <c r="K679" s="275"/>
      <c r="L679" s="307"/>
      <c r="M679" s="275"/>
      <c r="N679" s="275"/>
      <c r="O679" s="275"/>
      <c r="P679" s="275"/>
      <c r="Q679" s="275"/>
      <c r="R679" s="275"/>
      <c r="S679" s="275"/>
      <c r="T679" s="275"/>
      <c r="U679" s="275"/>
      <c r="V679" s="275"/>
      <c r="W679" s="275"/>
      <c r="X679" s="275"/>
      <c r="Y679" s="275"/>
      <c r="Z679" s="275"/>
      <c r="AA679" s="275"/>
      <c r="AB679" s="275"/>
      <c r="AC679" s="275"/>
      <c r="AD679" s="275"/>
      <c r="AE679" s="275"/>
      <c r="AF679" s="275"/>
    </row>
    <row r="680" spans="1:32" ht="15.75" customHeight="1">
      <c r="A680" s="332"/>
      <c r="B680" s="275"/>
      <c r="C680" s="275"/>
      <c r="D680" s="275"/>
      <c r="E680" s="275"/>
      <c r="F680" s="275"/>
      <c r="G680" s="275"/>
      <c r="H680" s="275"/>
      <c r="I680" s="275"/>
      <c r="J680" s="275"/>
      <c r="K680" s="275"/>
      <c r="L680" s="307"/>
      <c r="M680" s="275"/>
      <c r="N680" s="275"/>
      <c r="O680" s="275"/>
      <c r="P680" s="275"/>
      <c r="Q680" s="275"/>
      <c r="R680" s="275"/>
      <c r="S680" s="275"/>
      <c r="T680" s="275"/>
      <c r="U680" s="275"/>
      <c r="V680" s="275"/>
      <c r="W680" s="275"/>
      <c r="X680" s="275"/>
      <c r="Y680" s="275"/>
      <c r="Z680" s="275"/>
      <c r="AA680" s="275"/>
      <c r="AB680" s="275"/>
      <c r="AC680" s="275"/>
      <c r="AD680" s="275"/>
      <c r="AE680" s="275"/>
      <c r="AF680" s="275"/>
    </row>
    <row r="681" spans="1:32" ht="15.75" customHeight="1">
      <c r="A681" s="332"/>
      <c r="B681" s="275"/>
      <c r="C681" s="275"/>
      <c r="D681" s="275"/>
      <c r="E681" s="275"/>
      <c r="F681" s="275"/>
      <c r="G681" s="275"/>
      <c r="H681" s="275"/>
      <c r="I681" s="275"/>
      <c r="J681" s="275"/>
      <c r="K681" s="275"/>
      <c r="L681" s="307"/>
      <c r="M681" s="275"/>
      <c r="N681" s="275"/>
      <c r="O681" s="275"/>
      <c r="P681" s="275"/>
      <c r="Q681" s="275"/>
      <c r="R681" s="275"/>
      <c r="S681" s="275"/>
      <c r="T681" s="275"/>
      <c r="U681" s="275"/>
      <c r="V681" s="275"/>
      <c r="W681" s="275"/>
      <c r="X681" s="275"/>
      <c r="Y681" s="275"/>
      <c r="Z681" s="275"/>
      <c r="AA681" s="275"/>
      <c r="AB681" s="275"/>
      <c r="AC681" s="275"/>
      <c r="AD681" s="275"/>
      <c r="AE681" s="275"/>
      <c r="AF681" s="275"/>
    </row>
    <row r="682" spans="1:32" ht="15.75" customHeight="1">
      <c r="A682" s="332"/>
      <c r="B682" s="275"/>
      <c r="C682" s="275"/>
      <c r="D682" s="275"/>
      <c r="E682" s="275"/>
      <c r="F682" s="275"/>
      <c r="G682" s="275"/>
      <c r="H682" s="275"/>
      <c r="I682" s="275"/>
      <c r="J682" s="275"/>
      <c r="K682" s="275"/>
      <c r="L682" s="307"/>
      <c r="M682" s="275"/>
      <c r="N682" s="275"/>
      <c r="O682" s="275"/>
      <c r="P682" s="275"/>
      <c r="Q682" s="275"/>
      <c r="R682" s="275"/>
      <c r="S682" s="275"/>
      <c r="T682" s="275"/>
      <c r="U682" s="275"/>
      <c r="V682" s="275"/>
      <c r="W682" s="275"/>
      <c r="X682" s="275"/>
      <c r="Y682" s="275"/>
      <c r="Z682" s="275"/>
      <c r="AA682" s="275"/>
      <c r="AB682" s="275"/>
      <c r="AC682" s="275"/>
      <c r="AD682" s="275"/>
      <c r="AE682" s="275"/>
      <c r="AF682" s="275"/>
    </row>
    <row r="683" spans="1:32" ht="15.75" customHeight="1">
      <c r="A683" s="332"/>
      <c r="B683" s="275"/>
      <c r="C683" s="275"/>
      <c r="D683" s="275"/>
      <c r="E683" s="275"/>
      <c r="F683" s="275"/>
      <c r="G683" s="275"/>
      <c r="H683" s="275"/>
      <c r="I683" s="275"/>
      <c r="J683" s="275"/>
      <c r="K683" s="275"/>
      <c r="L683" s="307"/>
      <c r="M683" s="275"/>
      <c r="N683" s="275"/>
      <c r="O683" s="275"/>
      <c r="P683" s="275"/>
      <c r="Q683" s="275"/>
      <c r="R683" s="275"/>
      <c r="S683" s="275"/>
      <c r="T683" s="275"/>
      <c r="U683" s="275"/>
      <c r="V683" s="275"/>
      <c r="W683" s="275"/>
      <c r="X683" s="275"/>
      <c r="Y683" s="275"/>
      <c r="Z683" s="275"/>
      <c r="AA683" s="275"/>
      <c r="AB683" s="275"/>
      <c r="AC683" s="275"/>
      <c r="AD683" s="275"/>
      <c r="AE683" s="275"/>
      <c r="AF683" s="275"/>
    </row>
    <row r="684" spans="1:32" ht="15.75" customHeight="1">
      <c r="A684" s="332"/>
      <c r="B684" s="275"/>
      <c r="C684" s="275"/>
      <c r="D684" s="275"/>
      <c r="E684" s="275"/>
      <c r="F684" s="275"/>
      <c r="G684" s="275"/>
      <c r="H684" s="275"/>
      <c r="I684" s="275"/>
      <c r="J684" s="275"/>
      <c r="K684" s="275"/>
      <c r="L684" s="307"/>
      <c r="M684" s="275"/>
      <c r="N684" s="275"/>
      <c r="O684" s="275"/>
      <c r="P684" s="275"/>
      <c r="Q684" s="275"/>
      <c r="R684" s="275"/>
      <c r="S684" s="275"/>
      <c r="T684" s="275"/>
      <c r="U684" s="275"/>
      <c r="V684" s="275"/>
      <c r="W684" s="275"/>
      <c r="X684" s="275"/>
      <c r="Y684" s="275"/>
      <c r="Z684" s="275"/>
      <c r="AA684" s="275"/>
      <c r="AB684" s="275"/>
      <c r="AC684" s="275"/>
      <c r="AD684" s="275"/>
      <c r="AE684" s="275"/>
      <c r="AF684" s="275"/>
    </row>
    <row r="685" spans="1:32" ht="15.75" customHeight="1">
      <c r="A685" s="332"/>
      <c r="B685" s="275"/>
      <c r="C685" s="275"/>
      <c r="D685" s="275"/>
      <c r="E685" s="275"/>
      <c r="F685" s="275"/>
      <c r="G685" s="275"/>
      <c r="H685" s="275"/>
      <c r="I685" s="275"/>
      <c r="J685" s="275"/>
      <c r="K685" s="275"/>
      <c r="L685" s="307"/>
      <c r="M685" s="275"/>
      <c r="N685" s="275"/>
      <c r="O685" s="275"/>
      <c r="P685" s="275"/>
      <c r="Q685" s="275"/>
      <c r="R685" s="275"/>
      <c r="S685" s="275"/>
      <c r="T685" s="275"/>
      <c r="U685" s="275"/>
      <c r="V685" s="275"/>
      <c r="W685" s="275"/>
      <c r="X685" s="275"/>
      <c r="Y685" s="275"/>
      <c r="Z685" s="275"/>
      <c r="AA685" s="275"/>
      <c r="AB685" s="275"/>
      <c r="AC685" s="275"/>
      <c r="AD685" s="275"/>
      <c r="AE685" s="275"/>
      <c r="AF685" s="275"/>
    </row>
    <row r="686" spans="1:32" ht="15.75" customHeight="1">
      <c r="A686" s="332"/>
      <c r="B686" s="275"/>
      <c r="C686" s="275"/>
      <c r="D686" s="275"/>
      <c r="E686" s="275"/>
      <c r="F686" s="275"/>
      <c r="G686" s="275"/>
      <c r="H686" s="275"/>
      <c r="I686" s="275"/>
      <c r="J686" s="275"/>
      <c r="K686" s="275"/>
      <c r="L686" s="307"/>
      <c r="M686" s="275"/>
      <c r="N686" s="275"/>
      <c r="O686" s="275"/>
      <c r="P686" s="275"/>
      <c r="Q686" s="275"/>
      <c r="R686" s="275"/>
      <c r="S686" s="275"/>
      <c r="T686" s="275"/>
      <c r="U686" s="275"/>
      <c r="V686" s="275"/>
      <c r="W686" s="275"/>
      <c r="X686" s="275"/>
      <c r="Y686" s="275"/>
      <c r="Z686" s="275"/>
      <c r="AA686" s="275"/>
      <c r="AB686" s="275"/>
      <c r="AC686" s="275"/>
      <c r="AD686" s="275"/>
      <c r="AE686" s="275"/>
      <c r="AF686" s="275"/>
    </row>
    <row r="687" spans="1:32" ht="15.75" customHeight="1">
      <c r="A687" s="332"/>
      <c r="B687" s="275"/>
      <c r="C687" s="275"/>
      <c r="D687" s="275"/>
      <c r="E687" s="275"/>
      <c r="F687" s="275"/>
      <c r="G687" s="275"/>
      <c r="H687" s="275"/>
      <c r="I687" s="275"/>
      <c r="J687" s="275"/>
      <c r="K687" s="275"/>
      <c r="L687" s="307"/>
      <c r="M687" s="275"/>
      <c r="N687" s="275"/>
      <c r="O687" s="275"/>
      <c r="P687" s="275"/>
      <c r="Q687" s="275"/>
      <c r="R687" s="275"/>
      <c r="S687" s="275"/>
      <c r="T687" s="275"/>
      <c r="U687" s="275"/>
      <c r="V687" s="275"/>
      <c r="W687" s="275"/>
      <c r="X687" s="275"/>
      <c r="Y687" s="275"/>
      <c r="Z687" s="275"/>
      <c r="AA687" s="275"/>
      <c r="AB687" s="275"/>
      <c r="AC687" s="275"/>
      <c r="AD687" s="275"/>
      <c r="AE687" s="275"/>
      <c r="AF687" s="275"/>
    </row>
    <row r="688" spans="1:32" ht="15.75" customHeight="1">
      <c r="A688" s="332"/>
      <c r="B688" s="275"/>
      <c r="C688" s="275"/>
      <c r="D688" s="275"/>
      <c r="E688" s="275"/>
      <c r="F688" s="275"/>
      <c r="G688" s="275"/>
      <c r="H688" s="275"/>
      <c r="I688" s="275"/>
      <c r="J688" s="275"/>
      <c r="K688" s="275"/>
      <c r="L688" s="307"/>
      <c r="M688" s="275"/>
      <c r="N688" s="275"/>
      <c r="O688" s="275"/>
      <c r="P688" s="275"/>
      <c r="Q688" s="275"/>
      <c r="R688" s="275"/>
      <c r="S688" s="275"/>
      <c r="T688" s="275"/>
      <c r="U688" s="275"/>
      <c r="V688" s="275"/>
      <c r="W688" s="275"/>
      <c r="X688" s="275"/>
      <c r="Y688" s="275"/>
      <c r="Z688" s="275"/>
      <c r="AA688" s="275"/>
      <c r="AB688" s="275"/>
      <c r="AC688" s="275"/>
      <c r="AD688" s="275"/>
      <c r="AE688" s="275"/>
      <c r="AF688" s="275"/>
    </row>
    <row r="689" spans="1:32" ht="15.75" customHeight="1">
      <c r="A689" s="332"/>
      <c r="B689" s="275"/>
      <c r="C689" s="275"/>
      <c r="D689" s="275"/>
      <c r="E689" s="275"/>
      <c r="F689" s="275"/>
      <c r="G689" s="275"/>
      <c r="H689" s="275"/>
      <c r="I689" s="275"/>
      <c r="J689" s="275"/>
      <c r="K689" s="275"/>
      <c r="L689" s="307"/>
      <c r="M689" s="275"/>
      <c r="N689" s="275"/>
      <c r="O689" s="275"/>
      <c r="P689" s="275"/>
      <c r="Q689" s="275"/>
      <c r="R689" s="275"/>
      <c r="S689" s="275"/>
      <c r="T689" s="275"/>
      <c r="U689" s="275"/>
      <c r="V689" s="275"/>
      <c r="W689" s="275"/>
      <c r="X689" s="275"/>
      <c r="Y689" s="275"/>
      <c r="Z689" s="275"/>
      <c r="AA689" s="275"/>
      <c r="AB689" s="275"/>
      <c r="AC689" s="275"/>
      <c r="AD689" s="275"/>
      <c r="AE689" s="275"/>
      <c r="AF689" s="275"/>
    </row>
    <row r="690" spans="1:32" ht="15.75" customHeight="1">
      <c r="A690" s="332"/>
      <c r="B690" s="275"/>
      <c r="C690" s="275"/>
      <c r="D690" s="275"/>
      <c r="E690" s="275"/>
      <c r="F690" s="275"/>
      <c r="G690" s="275"/>
      <c r="H690" s="275"/>
      <c r="I690" s="275"/>
      <c r="J690" s="275"/>
      <c r="K690" s="275"/>
      <c r="L690" s="307"/>
      <c r="M690" s="275"/>
      <c r="N690" s="275"/>
      <c r="O690" s="275"/>
      <c r="P690" s="275"/>
      <c r="Q690" s="275"/>
      <c r="R690" s="275"/>
      <c r="S690" s="275"/>
      <c r="T690" s="275"/>
      <c r="U690" s="275"/>
      <c r="V690" s="275"/>
      <c r="W690" s="275"/>
      <c r="X690" s="275"/>
      <c r="Y690" s="275"/>
      <c r="Z690" s="275"/>
      <c r="AA690" s="275"/>
      <c r="AB690" s="275"/>
      <c r="AC690" s="275"/>
      <c r="AD690" s="275"/>
      <c r="AE690" s="275"/>
      <c r="AF690" s="275"/>
    </row>
    <row r="691" spans="1:32" ht="15.75" customHeight="1">
      <c r="A691" s="332"/>
      <c r="B691" s="275"/>
      <c r="C691" s="275"/>
      <c r="D691" s="275"/>
      <c r="E691" s="275"/>
      <c r="F691" s="275"/>
      <c r="G691" s="275"/>
      <c r="H691" s="275"/>
      <c r="I691" s="275"/>
      <c r="J691" s="275"/>
      <c r="K691" s="275"/>
      <c r="L691" s="307"/>
      <c r="M691" s="275"/>
      <c r="N691" s="275"/>
      <c r="O691" s="275"/>
      <c r="P691" s="275"/>
      <c r="Q691" s="275"/>
      <c r="R691" s="275"/>
      <c r="S691" s="275"/>
      <c r="T691" s="275"/>
      <c r="U691" s="275"/>
      <c r="V691" s="275"/>
      <c r="W691" s="275"/>
      <c r="X691" s="275"/>
      <c r="Y691" s="275"/>
      <c r="Z691" s="275"/>
      <c r="AA691" s="275"/>
      <c r="AB691" s="275"/>
      <c r="AC691" s="275"/>
      <c r="AD691" s="275"/>
      <c r="AE691" s="275"/>
      <c r="AF691" s="275"/>
    </row>
    <row r="692" spans="1:32" ht="15.75" customHeight="1">
      <c r="A692" s="332"/>
      <c r="B692" s="275"/>
      <c r="C692" s="275"/>
      <c r="D692" s="275"/>
      <c r="E692" s="275"/>
      <c r="F692" s="275"/>
      <c r="G692" s="275"/>
      <c r="H692" s="275"/>
      <c r="I692" s="275"/>
      <c r="J692" s="275"/>
      <c r="K692" s="275"/>
      <c r="L692" s="307"/>
      <c r="M692" s="275"/>
      <c r="N692" s="275"/>
      <c r="O692" s="275"/>
      <c r="P692" s="275"/>
      <c r="Q692" s="275"/>
      <c r="R692" s="275"/>
      <c r="S692" s="275"/>
      <c r="T692" s="275"/>
      <c r="U692" s="275"/>
      <c r="V692" s="275"/>
      <c r="W692" s="275"/>
      <c r="X692" s="275"/>
      <c r="Y692" s="275"/>
      <c r="Z692" s="275"/>
      <c r="AA692" s="275"/>
      <c r="AB692" s="275"/>
      <c r="AC692" s="275"/>
      <c r="AD692" s="275"/>
      <c r="AE692" s="275"/>
      <c r="AF692" s="275"/>
    </row>
    <row r="693" spans="1:32" ht="15.75" customHeight="1">
      <c r="A693" s="332"/>
      <c r="B693" s="275"/>
      <c r="C693" s="275"/>
      <c r="D693" s="275"/>
      <c r="E693" s="275"/>
      <c r="F693" s="275"/>
      <c r="G693" s="275"/>
      <c r="H693" s="275"/>
      <c r="I693" s="275"/>
      <c r="J693" s="275"/>
      <c r="K693" s="275"/>
      <c r="L693" s="307"/>
      <c r="M693" s="275"/>
      <c r="N693" s="275"/>
      <c r="O693" s="275"/>
      <c r="P693" s="275"/>
      <c r="Q693" s="275"/>
      <c r="R693" s="275"/>
      <c r="S693" s="275"/>
      <c r="T693" s="275"/>
      <c r="U693" s="275"/>
      <c r="V693" s="275"/>
      <c r="W693" s="275"/>
      <c r="X693" s="275"/>
      <c r="Y693" s="275"/>
      <c r="Z693" s="275"/>
      <c r="AA693" s="275"/>
      <c r="AB693" s="275"/>
      <c r="AC693" s="275"/>
      <c r="AD693" s="275"/>
      <c r="AE693" s="275"/>
      <c r="AF693" s="275"/>
    </row>
    <row r="694" spans="1:32" ht="15.75" customHeight="1">
      <c r="A694" s="332"/>
      <c r="B694" s="275"/>
      <c r="C694" s="275"/>
      <c r="D694" s="275"/>
      <c r="E694" s="275"/>
      <c r="F694" s="275"/>
      <c r="G694" s="275"/>
      <c r="H694" s="275"/>
      <c r="I694" s="275"/>
      <c r="J694" s="275"/>
      <c r="K694" s="275"/>
      <c r="L694" s="307"/>
      <c r="M694" s="275"/>
      <c r="N694" s="275"/>
      <c r="O694" s="275"/>
      <c r="P694" s="275"/>
      <c r="Q694" s="275"/>
      <c r="R694" s="275"/>
      <c r="S694" s="275"/>
      <c r="T694" s="275"/>
      <c r="U694" s="275"/>
      <c r="V694" s="275"/>
      <c r="W694" s="275"/>
      <c r="X694" s="275"/>
      <c r="Y694" s="275"/>
      <c r="Z694" s="275"/>
      <c r="AA694" s="275"/>
      <c r="AB694" s="275"/>
      <c r="AC694" s="275"/>
      <c r="AD694" s="275"/>
      <c r="AE694" s="275"/>
      <c r="AF694" s="275"/>
    </row>
    <row r="695" spans="1:32" ht="15.75" customHeight="1">
      <c r="A695" s="332"/>
      <c r="B695" s="275"/>
      <c r="C695" s="275"/>
      <c r="D695" s="275"/>
      <c r="E695" s="275"/>
      <c r="F695" s="275"/>
      <c r="G695" s="275"/>
      <c r="H695" s="275"/>
      <c r="I695" s="275"/>
      <c r="J695" s="275"/>
      <c r="K695" s="275"/>
      <c r="L695" s="307"/>
      <c r="M695" s="275"/>
      <c r="N695" s="275"/>
      <c r="O695" s="275"/>
      <c r="P695" s="275"/>
      <c r="Q695" s="275"/>
      <c r="R695" s="275"/>
      <c r="S695" s="275"/>
      <c r="T695" s="275"/>
      <c r="U695" s="275"/>
      <c r="V695" s="275"/>
      <c r="W695" s="275"/>
      <c r="X695" s="275"/>
      <c r="Y695" s="275"/>
      <c r="Z695" s="275"/>
      <c r="AA695" s="275"/>
      <c r="AB695" s="275"/>
      <c r="AC695" s="275"/>
      <c r="AD695" s="275"/>
      <c r="AE695" s="275"/>
      <c r="AF695" s="275"/>
    </row>
    <row r="696" spans="1:32" ht="15.75" customHeight="1">
      <c r="A696" s="332"/>
      <c r="B696" s="275"/>
      <c r="C696" s="275"/>
      <c r="D696" s="275"/>
      <c r="E696" s="275"/>
      <c r="F696" s="275"/>
      <c r="G696" s="275"/>
      <c r="H696" s="275"/>
      <c r="I696" s="275"/>
      <c r="J696" s="275"/>
      <c r="K696" s="275"/>
      <c r="L696" s="307"/>
      <c r="M696" s="275"/>
      <c r="N696" s="275"/>
      <c r="O696" s="275"/>
      <c r="P696" s="275"/>
      <c r="Q696" s="275"/>
      <c r="R696" s="275"/>
      <c r="S696" s="275"/>
      <c r="T696" s="275"/>
      <c r="U696" s="275"/>
      <c r="V696" s="275"/>
      <c r="W696" s="275"/>
      <c r="X696" s="275"/>
      <c r="Y696" s="275"/>
      <c r="Z696" s="275"/>
      <c r="AA696" s="275"/>
      <c r="AB696" s="275"/>
      <c r="AC696" s="275"/>
      <c r="AD696" s="275"/>
      <c r="AE696" s="275"/>
      <c r="AF696" s="275"/>
    </row>
    <row r="697" spans="1:32" ht="15.75" customHeight="1">
      <c r="A697" s="332"/>
      <c r="B697" s="275"/>
      <c r="C697" s="275"/>
      <c r="D697" s="275"/>
      <c r="E697" s="275"/>
      <c r="F697" s="275"/>
      <c r="G697" s="275"/>
      <c r="H697" s="275"/>
      <c r="I697" s="275"/>
      <c r="J697" s="275"/>
      <c r="K697" s="275"/>
      <c r="L697" s="307"/>
      <c r="M697" s="275"/>
      <c r="N697" s="275"/>
      <c r="O697" s="275"/>
      <c r="P697" s="275"/>
      <c r="Q697" s="275"/>
      <c r="R697" s="275"/>
      <c r="S697" s="275"/>
      <c r="T697" s="275"/>
      <c r="U697" s="275"/>
      <c r="V697" s="275"/>
      <c r="W697" s="275"/>
      <c r="X697" s="275"/>
      <c r="Y697" s="275"/>
      <c r="Z697" s="275"/>
      <c r="AA697" s="275"/>
      <c r="AB697" s="275"/>
      <c r="AC697" s="275"/>
      <c r="AD697" s="275"/>
      <c r="AE697" s="275"/>
      <c r="AF697" s="275"/>
    </row>
    <row r="698" spans="1:32" ht="15.75" customHeight="1">
      <c r="A698" s="332"/>
      <c r="B698" s="275"/>
      <c r="C698" s="275"/>
      <c r="D698" s="275"/>
      <c r="E698" s="275"/>
      <c r="F698" s="275"/>
      <c r="G698" s="275"/>
      <c r="H698" s="275"/>
      <c r="I698" s="275"/>
      <c r="J698" s="275"/>
      <c r="K698" s="275"/>
      <c r="L698" s="307"/>
      <c r="M698" s="275"/>
      <c r="N698" s="275"/>
      <c r="O698" s="275"/>
      <c r="P698" s="275"/>
      <c r="Q698" s="275"/>
      <c r="R698" s="275"/>
      <c r="S698" s="275"/>
      <c r="T698" s="275"/>
      <c r="U698" s="275"/>
      <c r="V698" s="275"/>
      <c r="W698" s="275"/>
      <c r="X698" s="275"/>
      <c r="Y698" s="275"/>
      <c r="Z698" s="275"/>
      <c r="AA698" s="275"/>
      <c r="AB698" s="275"/>
      <c r="AC698" s="275"/>
      <c r="AD698" s="275"/>
      <c r="AE698" s="275"/>
      <c r="AF698" s="275"/>
    </row>
    <row r="699" spans="1:32" ht="15.75" customHeight="1">
      <c r="A699" s="332"/>
      <c r="B699" s="275"/>
      <c r="C699" s="275"/>
      <c r="D699" s="275"/>
      <c r="E699" s="275"/>
      <c r="F699" s="275"/>
      <c r="G699" s="275"/>
      <c r="H699" s="275"/>
      <c r="I699" s="275"/>
      <c r="J699" s="275"/>
      <c r="K699" s="275"/>
      <c r="L699" s="307"/>
      <c r="M699" s="275"/>
      <c r="N699" s="275"/>
      <c r="O699" s="275"/>
      <c r="P699" s="275"/>
      <c r="Q699" s="275"/>
      <c r="R699" s="275"/>
      <c r="S699" s="275"/>
      <c r="T699" s="275"/>
      <c r="U699" s="275"/>
      <c r="V699" s="275"/>
      <c r="W699" s="275"/>
      <c r="X699" s="275"/>
      <c r="Y699" s="275"/>
      <c r="Z699" s="275"/>
      <c r="AA699" s="275"/>
      <c r="AB699" s="275"/>
      <c r="AC699" s="275"/>
      <c r="AD699" s="275"/>
      <c r="AE699" s="275"/>
      <c r="AF699" s="275"/>
    </row>
    <row r="700" spans="1:32" ht="15.75" customHeight="1">
      <c r="A700" s="332"/>
      <c r="B700" s="275"/>
      <c r="C700" s="275"/>
      <c r="D700" s="275"/>
      <c r="E700" s="275"/>
      <c r="F700" s="275"/>
      <c r="G700" s="275"/>
      <c r="H700" s="275"/>
      <c r="I700" s="275"/>
      <c r="J700" s="275"/>
      <c r="K700" s="275"/>
      <c r="L700" s="307"/>
      <c r="M700" s="275"/>
      <c r="N700" s="275"/>
      <c r="O700" s="275"/>
      <c r="P700" s="275"/>
      <c r="Q700" s="275"/>
      <c r="R700" s="275"/>
      <c r="S700" s="275"/>
      <c r="T700" s="275"/>
      <c r="U700" s="275"/>
      <c r="V700" s="275"/>
      <c r="W700" s="275"/>
      <c r="X700" s="275"/>
      <c r="Y700" s="275"/>
      <c r="Z700" s="275"/>
      <c r="AA700" s="275"/>
      <c r="AB700" s="275"/>
      <c r="AC700" s="275"/>
      <c r="AD700" s="275"/>
      <c r="AE700" s="275"/>
      <c r="AF700" s="275"/>
    </row>
    <row r="701" spans="1:32" ht="15.75" customHeight="1">
      <c r="A701" s="332"/>
      <c r="B701" s="275"/>
      <c r="C701" s="275"/>
      <c r="D701" s="275"/>
      <c r="E701" s="275"/>
      <c r="F701" s="275"/>
      <c r="G701" s="275"/>
      <c r="H701" s="275"/>
      <c r="I701" s="275"/>
      <c r="J701" s="275"/>
      <c r="K701" s="275"/>
      <c r="L701" s="307"/>
      <c r="M701" s="275"/>
      <c r="N701" s="275"/>
      <c r="O701" s="275"/>
      <c r="P701" s="275"/>
      <c r="Q701" s="275"/>
      <c r="R701" s="275"/>
      <c r="S701" s="275"/>
      <c r="T701" s="275"/>
      <c r="U701" s="275"/>
      <c r="V701" s="275"/>
      <c r="W701" s="275"/>
      <c r="X701" s="275"/>
      <c r="Y701" s="275"/>
      <c r="Z701" s="275"/>
      <c r="AA701" s="275"/>
      <c r="AB701" s="275"/>
      <c r="AC701" s="275"/>
      <c r="AD701" s="275"/>
      <c r="AE701" s="275"/>
      <c r="AF701" s="275"/>
    </row>
    <row r="702" spans="1:32" ht="15.75" customHeight="1">
      <c r="A702" s="332"/>
      <c r="B702" s="275"/>
      <c r="C702" s="275"/>
      <c r="D702" s="275"/>
      <c r="E702" s="275"/>
      <c r="F702" s="275"/>
      <c r="G702" s="275"/>
      <c r="H702" s="275"/>
      <c r="I702" s="275"/>
      <c r="J702" s="275"/>
      <c r="K702" s="275"/>
      <c r="L702" s="307"/>
      <c r="M702" s="275"/>
      <c r="N702" s="275"/>
      <c r="O702" s="275"/>
      <c r="P702" s="275"/>
      <c r="Q702" s="275"/>
      <c r="R702" s="275"/>
      <c r="S702" s="275"/>
      <c r="T702" s="275"/>
      <c r="U702" s="275"/>
      <c r="V702" s="275"/>
      <c r="W702" s="275"/>
      <c r="X702" s="275"/>
      <c r="Y702" s="275"/>
      <c r="Z702" s="275"/>
      <c r="AA702" s="275"/>
      <c r="AB702" s="275"/>
      <c r="AC702" s="275"/>
      <c r="AD702" s="275"/>
      <c r="AE702" s="275"/>
      <c r="AF702" s="275"/>
    </row>
    <row r="703" spans="1:32" ht="15.75" customHeight="1">
      <c r="A703" s="332"/>
      <c r="B703" s="275"/>
      <c r="C703" s="275"/>
      <c r="D703" s="275"/>
      <c r="E703" s="275"/>
      <c r="F703" s="275"/>
      <c r="G703" s="275"/>
      <c r="H703" s="275"/>
      <c r="I703" s="275"/>
      <c r="J703" s="275"/>
      <c r="K703" s="275"/>
      <c r="L703" s="307"/>
      <c r="M703" s="275"/>
      <c r="N703" s="275"/>
      <c r="O703" s="275"/>
      <c r="P703" s="275"/>
      <c r="Q703" s="275"/>
      <c r="R703" s="275"/>
      <c r="S703" s="275"/>
      <c r="T703" s="275"/>
      <c r="U703" s="275"/>
      <c r="V703" s="275"/>
      <c r="W703" s="275"/>
      <c r="X703" s="275"/>
      <c r="Y703" s="275"/>
      <c r="Z703" s="275"/>
      <c r="AA703" s="275"/>
      <c r="AB703" s="275"/>
      <c r="AC703" s="275"/>
      <c r="AD703" s="275"/>
      <c r="AE703" s="275"/>
      <c r="AF703" s="275"/>
    </row>
    <row r="704" spans="1:32" ht="15.75" customHeight="1">
      <c r="A704" s="332"/>
      <c r="B704" s="275"/>
      <c r="C704" s="275"/>
      <c r="D704" s="275"/>
      <c r="E704" s="275"/>
      <c r="F704" s="275"/>
      <c r="G704" s="275"/>
      <c r="H704" s="275"/>
      <c r="I704" s="275"/>
      <c r="J704" s="275"/>
      <c r="K704" s="275"/>
      <c r="L704" s="307"/>
      <c r="M704" s="275"/>
      <c r="N704" s="275"/>
      <c r="O704" s="275"/>
      <c r="P704" s="275"/>
      <c r="Q704" s="275"/>
      <c r="R704" s="275"/>
      <c r="S704" s="275"/>
      <c r="T704" s="275"/>
      <c r="U704" s="275"/>
      <c r="V704" s="275"/>
      <c r="W704" s="275"/>
      <c r="X704" s="275"/>
      <c r="Y704" s="275"/>
      <c r="Z704" s="275"/>
      <c r="AA704" s="275"/>
      <c r="AB704" s="275"/>
      <c r="AC704" s="275"/>
      <c r="AD704" s="275"/>
      <c r="AE704" s="275"/>
      <c r="AF704" s="275"/>
    </row>
    <row r="705" spans="1:32" ht="15.75" customHeight="1">
      <c r="A705" s="332"/>
      <c r="B705" s="275"/>
      <c r="C705" s="275"/>
      <c r="D705" s="275"/>
      <c r="E705" s="275"/>
      <c r="F705" s="275"/>
      <c r="G705" s="275"/>
      <c r="H705" s="275"/>
      <c r="I705" s="275"/>
      <c r="J705" s="275"/>
      <c r="K705" s="275"/>
      <c r="L705" s="307"/>
      <c r="M705" s="275"/>
      <c r="N705" s="275"/>
      <c r="O705" s="275"/>
      <c r="P705" s="275"/>
      <c r="Q705" s="275"/>
      <c r="R705" s="275"/>
      <c r="S705" s="275"/>
      <c r="T705" s="275"/>
      <c r="U705" s="275"/>
      <c r="V705" s="275"/>
      <c r="W705" s="275"/>
      <c r="X705" s="275"/>
      <c r="Y705" s="275"/>
      <c r="Z705" s="275"/>
      <c r="AA705" s="275"/>
      <c r="AB705" s="275"/>
      <c r="AC705" s="275"/>
      <c r="AD705" s="275"/>
      <c r="AE705" s="275"/>
      <c r="AF705" s="275"/>
    </row>
    <row r="706" spans="1:32" ht="15.75" customHeight="1">
      <c r="A706" s="332"/>
      <c r="B706" s="275"/>
      <c r="C706" s="275"/>
      <c r="D706" s="275"/>
      <c r="E706" s="275"/>
      <c r="F706" s="275"/>
      <c r="G706" s="275"/>
      <c r="H706" s="275"/>
      <c r="I706" s="275"/>
      <c r="J706" s="275"/>
      <c r="K706" s="275"/>
      <c r="L706" s="307"/>
      <c r="M706" s="275"/>
      <c r="N706" s="275"/>
      <c r="O706" s="275"/>
      <c r="P706" s="275"/>
      <c r="Q706" s="275"/>
      <c r="R706" s="275"/>
      <c r="S706" s="275"/>
      <c r="T706" s="275"/>
      <c r="U706" s="275"/>
      <c r="V706" s="275"/>
      <c r="W706" s="275"/>
      <c r="X706" s="275"/>
      <c r="Y706" s="275"/>
      <c r="Z706" s="275"/>
      <c r="AA706" s="275"/>
      <c r="AB706" s="275"/>
      <c r="AC706" s="275"/>
      <c r="AD706" s="275"/>
      <c r="AE706" s="275"/>
      <c r="AF706" s="275"/>
    </row>
    <row r="707" spans="1:32" ht="15.75" customHeight="1">
      <c r="A707" s="332"/>
      <c r="B707" s="275"/>
      <c r="C707" s="275"/>
      <c r="D707" s="275"/>
      <c r="E707" s="275"/>
      <c r="F707" s="275"/>
      <c r="G707" s="275"/>
      <c r="H707" s="275"/>
      <c r="I707" s="275"/>
      <c r="J707" s="275"/>
      <c r="K707" s="275"/>
      <c r="L707" s="307"/>
      <c r="M707" s="275"/>
      <c r="N707" s="275"/>
      <c r="O707" s="275"/>
      <c r="P707" s="275"/>
      <c r="Q707" s="275"/>
      <c r="R707" s="275"/>
      <c r="S707" s="275"/>
      <c r="T707" s="275"/>
      <c r="U707" s="275"/>
      <c r="V707" s="275"/>
      <c r="W707" s="275"/>
      <c r="X707" s="275"/>
      <c r="Y707" s="275"/>
      <c r="Z707" s="275"/>
      <c r="AA707" s="275"/>
      <c r="AB707" s="275"/>
      <c r="AC707" s="275"/>
      <c r="AD707" s="275"/>
      <c r="AE707" s="275"/>
      <c r="AF707" s="275"/>
    </row>
    <row r="708" spans="1:32" ht="15.75" customHeight="1">
      <c r="A708" s="332"/>
      <c r="B708" s="275"/>
      <c r="C708" s="275"/>
      <c r="D708" s="275"/>
      <c r="E708" s="275"/>
      <c r="F708" s="275"/>
      <c r="G708" s="275"/>
      <c r="H708" s="275"/>
      <c r="I708" s="275"/>
      <c r="J708" s="275"/>
      <c r="K708" s="275"/>
      <c r="L708" s="307"/>
      <c r="M708" s="275"/>
      <c r="N708" s="275"/>
      <c r="O708" s="275"/>
      <c r="P708" s="275"/>
      <c r="Q708" s="275"/>
      <c r="R708" s="275"/>
      <c r="S708" s="275"/>
      <c r="T708" s="275"/>
      <c r="U708" s="275"/>
      <c r="V708" s="275"/>
      <c r="W708" s="275"/>
      <c r="X708" s="275"/>
      <c r="Y708" s="275"/>
      <c r="Z708" s="275"/>
      <c r="AA708" s="275"/>
      <c r="AB708" s="275"/>
      <c r="AC708" s="275"/>
      <c r="AD708" s="275"/>
      <c r="AE708" s="275"/>
      <c r="AF708" s="275"/>
    </row>
    <row r="709" spans="1:32" ht="15.75" customHeight="1">
      <c r="A709" s="332"/>
      <c r="B709" s="275"/>
      <c r="C709" s="275"/>
      <c r="D709" s="275"/>
      <c r="E709" s="275"/>
      <c r="F709" s="275"/>
      <c r="G709" s="275"/>
      <c r="H709" s="275"/>
      <c r="I709" s="275"/>
      <c r="J709" s="275"/>
      <c r="K709" s="275"/>
      <c r="L709" s="307"/>
      <c r="M709" s="275"/>
      <c r="N709" s="275"/>
      <c r="O709" s="275"/>
      <c r="P709" s="275"/>
      <c r="Q709" s="275"/>
      <c r="R709" s="275"/>
      <c r="S709" s="275"/>
      <c r="T709" s="275"/>
      <c r="U709" s="275"/>
      <c r="V709" s="275"/>
      <c r="W709" s="275"/>
      <c r="X709" s="275"/>
      <c r="Y709" s="275"/>
      <c r="Z709" s="275"/>
      <c r="AA709" s="275"/>
      <c r="AB709" s="275"/>
      <c r="AC709" s="275"/>
      <c r="AD709" s="275"/>
      <c r="AE709" s="275"/>
      <c r="AF709" s="275"/>
    </row>
    <row r="710" spans="1:32" ht="15.75" customHeight="1">
      <c r="A710" s="332"/>
      <c r="B710" s="275"/>
      <c r="C710" s="275"/>
      <c r="D710" s="275"/>
      <c r="E710" s="275"/>
      <c r="F710" s="275"/>
      <c r="G710" s="275"/>
      <c r="H710" s="275"/>
      <c r="I710" s="275"/>
      <c r="J710" s="275"/>
      <c r="K710" s="275"/>
      <c r="L710" s="307"/>
      <c r="M710" s="275"/>
      <c r="N710" s="275"/>
      <c r="O710" s="275"/>
      <c r="P710" s="275"/>
      <c r="Q710" s="275"/>
      <c r="R710" s="275"/>
      <c r="S710" s="275"/>
      <c r="T710" s="275"/>
      <c r="U710" s="275"/>
      <c r="V710" s="275"/>
      <c r="W710" s="275"/>
      <c r="X710" s="275"/>
      <c r="Y710" s="275"/>
      <c r="Z710" s="275"/>
      <c r="AA710" s="275"/>
      <c r="AB710" s="275"/>
      <c r="AC710" s="275"/>
      <c r="AD710" s="275"/>
      <c r="AE710" s="275"/>
      <c r="AF710" s="275"/>
    </row>
    <row r="711" spans="1:32" ht="15.75" customHeight="1">
      <c r="A711" s="332"/>
      <c r="B711" s="275"/>
      <c r="C711" s="275"/>
      <c r="D711" s="275"/>
      <c r="E711" s="275"/>
      <c r="F711" s="275"/>
      <c r="G711" s="275"/>
      <c r="H711" s="275"/>
      <c r="I711" s="275"/>
      <c r="J711" s="275"/>
      <c r="K711" s="275"/>
      <c r="L711" s="307"/>
      <c r="M711" s="275"/>
      <c r="N711" s="275"/>
      <c r="O711" s="275"/>
      <c r="P711" s="275"/>
      <c r="Q711" s="275"/>
      <c r="R711" s="275"/>
      <c r="S711" s="275"/>
      <c r="T711" s="275"/>
      <c r="U711" s="275"/>
      <c r="V711" s="275"/>
      <c r="W711" s="275"/>
      <c r="X711" s="275"/>
      <c r="Y711" s="275"/>
      <c r="Z711" s="275"/>
      <c r="AA711" s="275"/>
      <c r="AB711" s="275"/>
      <c r="AC711" s="275"/>
      <c r="AD711" s="275"/>
      <c r="AE711" s="275"/>
      <c r="AF711" s="275"/>
    </row>
    <row r="712" spans="1:32" ht="15.75" customHeight="1">
      <c r="A712" s="332"/>
      <c r="B712" s="275"/>
      <c r="C712" s="275"/>
      <c r="D712" s="275"/>
      <c r="E712" s="275"/>
      <c r="F712" s="275"/>
      <c r="G712" s="275"/>
      <c r="H712" s="275"/>
      <c r="I712" s="275"/>
      <c r="J712" s="275"/>
      <c r="K712" s="275"/>
      <c r="L712" s="307"/>
      <c r="M712" s="275"/>
      <c r="N712" s="275"/>
      <c r="O712" s="275"/>
      <c r="P712" s="275"/>
      <c r="Q712" s="275"/>
      <c r="R712" s="275"/>
      <c r="S712" s="275"/>
      <c r="T712" s="275"/>
      <c r="U712" s="275"/>
      <c r="V712" s="275"/>
      <c r="W712" s="275"/>
      <c r="X712" s="275"/>
      <c r="Y712" s="275"/>
      <c r="Z712" s="275"/>
      <c r="AA712" s="275"/>
      <c r="AB712" s="275"/>
      <c r="AC712" s="275"/>
      <c r="AD712" s="275"/>
      <c r="AE712" s="275"/>
      <c r="AF712" s="275"/>
    </row>
    <row r="713" spans="1:32" ht="15.75" customHeight="1">
      <c r="A713" s="332"/>
      <c r="B713" s="275"/>
      <c r="C713" s="275"/>
      <c r="D713" s="275"/>
      <c r="E713" s="275"/>
      <c r="F713" s="275"/>
      <c r="G713" s="275"/>
      <c r="H713" s="275"/>
      <c r="I713" s="275"/>
      <c r="J713" s="275"/>
      <c r="K713" s="275"/>
      <c r="L713" s="307"/>
      <c r="M713" s="275"/>
      <c r="N713" s="275"/>
      <c r="O713" s="275"/>
      <c r="P713" s="275"/>
      <c r="Q713" s="275"/>
      <c r="R713" s="275"/>
      <c r="S713" s="275"/>
      <c r="T713" s="275"/>
      <c r="U713" s="275"/>
      <c r="V713" s="275"/>
      <c r="W713" s="275"/>
      <c r="X713" s="275"/>
      <c r="Y713" s="275"/>
      <c r="Z713" s="275"/>
      <c r="AA713" s="275"/>
      <c r="AB713" s="275"/>
      <c r="AC713" s="275"/>
      <c r="AD713" s="275"/>
      <c r="AE713" s="275"/>
      <c r="AF713" s="275"/>
    </row>
    <row r="714" spans="1:32" ht="15.75" customHeight="1">
      <c r="A714" s="332"/>
      <c r="B714" s="275"/>
      <c r="C714" s="275"/>
      <c r="D714" s="275"/>
      <c r="E714" s="275"/>
      <c r="F714" s="275"/>
      <c r="G714" s="275"/>
      <c r="H714" s="275"/>
      <c r="I714" s="275"/>
      <c r="J714" s="275"/>
      <c r="K714" s="275"/>
      <c r="L714" s="307"/>
      <c r="M714" s="275"/>
      <c r="N714" s="275"/>
      <c r="O714" s="275"/>
      <c r="P714" s="275"/>
      <c r="Q714" s="275"/>
      <c r="R714" s="275"/>
      <c r="S714" s="275"/>
      <c r="T714" s="275"/>
      <c r="U714" s="275"/>
      <c r="V714" s="275"/>
      <c r="W714" s="275"/>
      <c r="X714" s="275"/>
      <c r="Y714" s="275"/>
      <c r="Z714" s="275"/>
      <c r="AA714" s="275"/>
      <c r="AB714" s="275"/>
      <c r="AC714" s="275"/>
      <c r="AD714" s="275"/>
      <c r="AE714" s="275"/>
      <c r="AF714" s="275"/>
    </row>
    <row r="715" spans="1:32" ht="15.75" customHeight="1">
      <c r="A715" s="332"/>
      <c r="B715" s="275"/>
      <c r="C715" s="275"/>
      <c r="D715" s="275"/>
      <c r="E715" s="275"/>
      <c r="F715" s="275"/>
      <c r="G715" s="275"/>
      <c r="H715" s="275"/>
      <c r="I715" s="275"/>
      <c r="J715" s="275"/>
      <c r="K715" s="275"/>
      <c r="L715" s="307"/>
      <c r="M715" s="275"/>
      <c r="N715" s="275"/>
      <c r="O715" s="275"/>
      <c r="P715" s="275"/>
      <c r="Q715" s="275"/>
      <c r="R715" s="275"/>
      <c r="S715" s="275"/>
      <c r="T715" s="275"/>
      <c r="U715" s="275"/>
      <c r="V715" s="275"/>
      <c r="W715" s="275"/>
      <c r="X715" s="275"/>
      <c r="Y715" s="275"/>
      <c r="Z715" s="275"/>
      <c r="AA715" s="275"/>
      <c r="AB715" s="275"/>
      <c r="AC715" s="275"/>
      <c r="AD715" s="275"/>
      <c r="AE715" s="275"/>
      <c r="AF715" s="275"/>
    </row>
    <row r="716" spans="1:32" ht="15.75" customHeight="1">
      <c r="A716" s="332"/>
      <c r="B716" s="275"/>
      <c r="C716" s="275"/>
      <c r="D716" s="275"/>
      <c r="E716" s="275"/>
      <c r="F716" s="275"/>
      <c r="G716" s="275"/>
      <c r="H716" s="275"/>
      <c r="I716" s="275"/>
      <c r="J716" s="275"/>
      <c r="K716" s="275"/>
      <c r="L716" s="307"/>
      <c r="M716" s="275"/>
      <c r="N716" s="275"/>
      <c r="O716" s="275"/>
      <c r="P716" s="275"/>
      <c r="Q716" s="275"/>
      <c r="R716" s="275"/>
      <c r="S716" s="275"/>
      <c r="T716" s="275"/>
      <c r="U716" s="275"/>
      <c r="V716" s="275"/>
      <c r="W716" s="275"/>
      <c r="X716" s="275"/>
      <c r="Y716" s="275"/>
      <c r="Z716" s="275"/>
      <c r="AA716" s="275"/>
      <c r="AB716" s="275"/>
      <c r="AC716" s="275"/>
      <c r="AD716" s="275"/>
      <c r="AE716" s="275"/>
      <c r="AF716" s="275"/>
    </row>
    <row r="717" spans="1:32" ht="15.75" customHeight="1">
      <c r="A717" s="332"/>
      <c r="B717" s="275"/>
      <c r="C717" s="275"/>
      <c r="D717" s="275"/>
      <c r="E717" s="275"/>
      <c r="F717" s="275"/>
      <c r="G717" s="275"/>
      <c r="H717" s="275"/>
      <c r="I717" s="275"/>
      <c r="J717" s="275"/>
      <c r="K717" s="275"/>
      <c r="L717" s="307"/>
      <c r="M717" s="275"/>
      <c r="N717" s="275"/>
      <c r="O717" s="275"/>
      <c r="P717" s="275"/>
      <c r="Q717" s="275"/>
      <c r="R717" s="275"/>
      <c r="S717" s="275"/>
      <c r="T717" s="275"/>
      <c r="U717" s="275"/>
      <c r="V717" s="275"/>
      <c r="W717" s="275"/>
      <c r="X717" s="275"/>
      <c r="Y717" s="275"/>
      <c r="Z717" s="275"/>
      <c r="AA717" s="275"/>
      <c r="AB717" s="275"/>
      <c r="AC717" s="275"/>
      <c r="AD717" s="275"/>
      <c r="AE717" s="275"/>
      <c r="AF717" s="275"/>
    </row>
    <row r="718" spans="1:32" ht="15.75" customHeight="1">
      <c r="A718" s="332"/>
      <c r="B718" s="275"/>
      <c r="C718" s="275"/>
      <c r="D718" s="275"/>
      <c r="E718" s="275"/>
      <c r="F718" s="275"/>
      <c r="G718" s="275"/>
      <c r="H718" s="275"/>
      <c r="I718" s="275"/>
      <c r="J718" s="275"/>
      <c r="K718" s="275"/>
      <c r="L718" s="307"/>
      <c r="M718" s="275"/>
      <c r="N718" s="275"/>
      <c r="O718" s="275"/>
      <c r="P718" s="275"/>
      <c r="Q718" s="275"/>
      <c r="R718" s="275"/>
      <c r="S718" s="275"/>
      <c r="T718" s="275"/>
      <c r="U718" s="275"/>
      <c r="V718" s="275"/>
      <c r="W718" s="275"/>
      <c r="X718" s="275"/>
      <c r="Y718" s="275"/>
      <c r="Z718" s="275"/>
      <c r="AA718" s="275"/>
      <c r="AB718" s="275"/>
      <c r="AC718" s="275"/>
      <c r="AD718" s="275"/>
      <c r="AE718" s="275"/>
      <c r="AF718" s="275"/>
    </row>
    <row r="719" spans="1:32" ht="15.75" customHeight="1">
      <c r="A719" s="332"/>
      <c r="B719" s="275"/>
      <c r="C719" s="275"/>
      <c r="D719" s="275"/>
      <c r="E719" s="275"/>
      <c r="F719" s="275"/>
      <c r="G719" s="275"/>
      <c r="H719" s="275"/>
      <c r="I719" s="275"/>
      <c r="J719" s="275"/>
      <c r="K719" s="275"/>
      <c r="L719" s="307"/>
      <c r="M719" s="275"/>
      <c r="N719" s="275"/>
      <c r="O719" s="275"/>
      <c r="P719" s="275"/>
      <c r="Q719" s="275"/>
      <c r="R719" s="275"/>
      <c r="S719" s="275"/>
      <c r="T719" s="275"/>
      <c r="U719" s="275"/>
      <c r="V719" s="275"/>
      <c r="W719" s="275"/>
      <c r="X719" s="275"/>
      <c r="Y719" s="275"/>
      <c r="Z719" s="275"/>
      <c r="AA719" s="275"/>
      <c r="AB719" s="275"/>
      <c r="AC719" s="275"/>
      <c r="AD719" s="275"/>
      <c r="AE719" s="275"/>
      <c r="AF719" s="275"/>
    </row>
    <row r="720" spans="1:32" ht="15.75" customHeight="1">
      <c r="A720" s="332"/>
      <c r="B720" s="275"/>
      <c r="C720" s="275"/>
      <c r="D720" s="275"/>
      <c r="E720" s="275"/>
      <c r="F720" s="275"/>
      <c r="G720" s="275"/>
      <c r="H720" s="275"/>
      <c r="I720" s="275"/>
      <c r="J720" s="275"/>
      <c r="K720" s="275"/>
      <c r="L720" s="307"/>
      <c r="M720" s="275"/>
      <c r="N720" s="275"/>
      <c r="O720" s="275"/>
      <c r="P720" s="275"/>
      <c r="Q720" s="275"/>
      <c r="R720" s="275"/>
      <c r="S720" s="275"/>
      <c r="T720" s="275"/>
      <c r="U720" s="275"/>
      <c r="V720" s="275"/>
      <c r="W720" s="275"/>
      <c r="X720" s="275"/>
      <c r="Y720" s="275"/>
      <c r="Z720" s="275"/>
      <c r="AA720" s="275"/>
      <c r="AB720" s="275"/>
      <c r="AC720" s="275"/>
      <c r="AD720" s="275"/>
      <c r="AE720" s="275"/>
      <c r="AF720" s="275"/>
    </row>
    <row r="721" spans="1:32" ht="15.75" customHeight="1">
      <c r="A721" s="332"/>
      <c r="B721" s="275"/>
      <c r="C721" s="275"/>
      <c r="D721" s="275"/>
      <c r="E721" s="275"/>
      <c r="F721" s="275"/>
      <c r="G721" s="275"/>
      <c r="H721" s="275"/>
      <c r="I721" s="275"/>
      <c r="J721" s="275"/>
      <c r="K721" s="275"/>
      <c r="L721" s="307"/>
      <c r="M721" s="275"/>
      <c r="N721" s="275"/>
      <c r="O721" s="275"/>
      <c r="P721" s="275"/>
      <c r="Q721" s="275"/>
      <c r="R721" s="275"/>
      <c r="S721" s="275"/>
      <c r="T721" s="275"/>
      <c r="U721" s="275"/>
      <c r="V721" s="275"/>
      <c r="W721" s="275"/>
      <c r="X721" s="275"/>
      <c r="Y721" s="275"/>
      <c r="Z721" s="275"/>
      <c r="AA721" s="275"/>
      <c r="AB721" s="275"/>
      <c r="AC721" s="275"/>
      <c r="AD721" s="275"/>
      <c r="AE721" s="275"/>
      <c r="AF721" s="275"/>
    </row>
    <row r="722" spans="1:32" ht="15.75" customHeight="1">
      <c r="A722" s="332"/>
      <c r="B722" s="275"/>
      <c r="C722" s="275"/>
      <c r="D722" s="275"/>
      <c r="E722" s="275"/>
      <c r="F722" s="275"/>
      <c r="G722" s="275"/>
      <c r="H722" s="275"/>
      <c r="I722" s="275"/>
      <c r="J722" s="275"/>
      <c r="K722" s="275"/>
      <c r="L722" s="307"/>
      <c r="M722" s="275"/>
      <c r="N722" s="275"/>
      <c r="O722" s="275"/>
      <c r="P722" s="275"/>
      <c r="Q722" s="275"/>
      <c r="R722" s="275"/>
      <c r="S722" s="275"/>
      <c r="T722" s="275"/>
      <c r="U722" s="275"/>
      <c r="V722" s="275"/>
      <c r="W722" s="275"/>
      <c r="X722" s="275"/>
      <c r="Y722" s="275"/>
      <c r="Z722" s="275"/>
      <c r="AA722" s="275"/>
      <c r="AB722" s="275"/>
      <c r="AC722" s="275"/>
      <c r="AD722" s="275"/>
      <c r="AE722" s="275"/>
      <c r="AF722" s="275"/>
    </row>
    <row r="723" spans="1:32" ht="15.75" customHeight="1">
      <c r="A723" s="332"/>
      <c r="B723" s="275"/>
      <c r="C723" s="275"/>
      <c r="D723" s="275"/>
      <c r="E723" s="275"/>
      <c r="F723" s="275"/>
      <c r="G723" s="275"/>
      <c r="H723" s="275"/>
      <c r="I723" s="275"/>
      <c r="J723" s="275"/>
      <c r="K723" s="275"/>
      <c r="L723" s="307"/>
      <c r="M723" s="275"/>
      <c r="N723" s="275"/>
      <c r="O723" s="275"/>
      <c r="P723" s="275"/>
      <c r="Q723" s="275"/>
      <c r="R723" s="275"/>
      <c r="S723" s="275"/>
      <c r="T723" s="275"/>
      <c r="U723" s="275"/>
      <c r="V723" s="275"/>
      <c r="W723" s="275"/>
      <c r="X723" s="275"/>
      <c r="Y723" s="275"/>
      <c r="Z723" s="275"/>
      <c r="AA723" s="275"/>
      <c r="AB723" s="275"/>
      <c r="AC723" s="275"/>
      <c r="AD723" s="275"/>
      <c r="AE723" s="275"/>
      <c r="AF723" s="275"/>
    </row>
    <row r="724" spans="1:32" ht="15.75" customHeight="1">
      <c r="A724" s="332"/>
      <c r="B724" s="275"/>
      <c r="C724" s="275"/>
      <c r="D724" s="275"/>
      <c r="E724" s="275"/>
      <c r="F724" s="275"/>
      <c r="G724" s="275"/>
      <c r="H724" s="275"/>
      <c r="I724" s="275"/>
      <c r="J724" s="275"/>
      <c r="K724" s="275"/>
      <c r="L724" s="307"/>
      <c r="M724" s="275"/>
      <c r="N724" s="275"/>
      <c r="O724" s="275"/>
      <c r="P724" s="275"/>
      <c r="Q724" s="275"/>
      <c r="R724" s="275"/>
      <c r="S724" s="275"/>
      <c r="T724" s="275"/>
      <c r="U724" s="275"/>
      <c r="V724" s="275"/>
      <c r="W724" s="275"/>
      <c r="X724" s="275"/>
      <c r="Y724" s="275"/>
      <c r="Z724" s="275"/>
      <c r="AA724" s="275"/>
      <c r="AB724" s="275"/>
      <c r="AC724" s="275"/>
      <c r="AD724" s="275"/>
      <c r="AE724" s="275"/>
      <c r="AF724" s="275"/>
    </row>
    <row r="725" spans="1:32" ht="15.75" customHeight="1">
      <c r="A725" s="332"/>
      <c r="B725" s="275"/>
      <c r="C725" s="275"/>
      <c r="D725" s="275"/>
      <c r="E725" s="275"/>
      <c r="F725" s="275"/>
      <c r="G725" s="275"/>
      <c r="H725" s="275"/>
      <c r="I725" s="275"/>
      <c r="J725" s="275"/>
      <c r="K725" s="275"/>
      <c r="L725" s="307"/>
      <c r="M725" s="275"/>
      <c r="N725" s="275"/>
      <c r="O725" s="275"/>
      <c r="P725" s="275"/>
      <c r="Q725" s="275"/>
      <c r="R725" s="275"/>
      <c r="S725" s="275"/>
      <c r="T725" s="275"/>
      <c r="U725" s="275"/>
      <c r="V725" s="275"/>
      <c r="W725" s="275"/>
      <c r="X725" s="275"/>
      <c r="Y725" s="275"/>
      <c r="Z725" s="275"/>
      <c r="AA725" s="275"/>
      <c r="AB725" s="275"/>
      <c r="AC725" s="275"/>
      <c r="AD725" s="275"/>
      <c r="AE725" s="275"/>
      <c r="AF725" s="275"/>
    </row>
    <row r="726" spans="1:32" ht="15.75" customHeight="1">
      <c r="A726" s="332"/>
      <c r="B726" s="275"/>
      <c r="C726" s="275"/>
      <c r="D726" s="275"/>
      <c r="E726" s="275"/>
      <c r="F726" s="275"/>
      <c r="G726" s="275"/>
      <c r="H726" s="275"/>
      <c r="I726" s="275"/>
      <c r="J726" s="275"/>
      <c r="K726" s="275"/>
      <c r="L726" s="307"/>
      <c r="M726" s="275"/>
      <c r="N726" s="275"/>
      <c r="O726" s="275"/>
      <c r="P726" s="275"/>
      <c r="Q726" s="275"/>
      <c r="R726" s="275"/>
      <c r="S726" s="275"/>
      <c r="T726" s="275"/>
      <c r="U726" s="275"/>
      <c r="V726" s="275"/>
      <c r="W726" s="275"/>
      <c r="X726" s="275"/>
      <c r="Y726" s="275"/>
      <c r="Z726" s="275"/>
      <c r="AA726" s="275"/>
      <c r="AB726" s="275"/>
      <c r="AC726" s="275"/>
      <c r="AD726" s="275"/>
      <c r="AE726" s="275"/>
      <c r="AF726" s="275"/>
    </row>
    <row r="727" spans="1:32" ht="15.75" customHeight="1">
      <c r="A727" s="332"/>
      <c r="B727" s="275"/>
      <c r="C727" s="275"/>
      <c r="D727" s="275"/>
      <c r="E727" s="275"/>
      <c r="F727" s="275"/>
      <c r="G727" s="275"/>
      <c r="H727" s="275"/>
      <c r="I727" s="275"/>
      <c r="J727" s="275"/>
      <c r="K727" s="275"/>
      <c r="L727" s="307"/>
      <c r="M727" s="275"/>
      <c r="N727" s="275"/>
      <c r="O727" s="275"/>
      <c r="P727" s="275"/>
      <c r="Q727" s="275"/>
      <c r="R727" s="275"/>
      <c r="S727" s="275"/>
      <c r="T727" s="275"/>
      <c r="U727" s="275"/>
      <c r="V727" s="275"/>
      <c r="W727" s="275"/>
      <c r="X727" s="275"/>
      <c r="Y727" s="275"/>
      <c r="Z727" s="275"/>
      <c r="AA727" s="275"/>
      <c r="AB727" s="275"/>
      <c r="AC727" s="275"/>
      <c r="AD727" s="275"/>
      <c r="AE727" s="275"/>
      <c r="AF727" s="275"/>
    </row>
    <row r="728" spans="1:32" ht="15.75" customHeight="1">
      <c r="A728" s="332"/>
      <c r="B728" s="275"/>
      <c r="C728" s="275"/>
      <c r="D728" s="275"/>
      <c r="E728" s="275"/>
      <c r="F728" s="275"/>
      <c r="G728" s="275"/>
      <c r="H728" s="275"/>
      <c r="I728" s="275"/>
      <c r="J728" s="275"/>
      <c r="K728" s="275"/>
      <c r="L728" s="307"/>
      <c r="M728" s="275"/>
      <c r="N728" s="275"/>
      <c r="O728" s="275"/>
      <c r="P728" s="275"/>
      <c r="Q728" s="275"/>
      <c r="R728" s="275"/>
      <c r="S728" s="275"/>
      <c r="T728" s="275"/>
      <c r="U728" s="275"/>
      <c r="V728" s="275"/>
      <c r="W728" s="275"/>
      <c r="X728" s="275"/>
      <c r="Y728" s="275"/>
      <c r="Z728" s="275"/>
      <c r="AA728" s="275"/>
      <c r="AB728" s="275"/>
      <c r="AC728" s="275"/>
      <c r="AD728" s="275"/>
      <c r="AE728" s="275"/>
      <c r="AF728" s="275"/>
    </row>
    <row r="729" spans="1:32" ht="15.75" customHeight="1">
      <c r="A729" s="332"/>
      <c r="B729" s="275"/>
      <c r="C729" s="275"/>
      <c r="D729" s="275"/>
      <c r="E729" s="275"/>
      <c r="F729" s="275"/>
      <c r="G729" s="275"/>
      <c r="H729" s="275"/>
      <c r="I729" s="275"/>
      <c r="J729" s="275"/>
      <c r="K729" s="275"/>
      <c r="L729" s="307"/>
      <c r="M729" s="275"/>
      <c r="N729" s="275"/>
      <c r="O729" s="275"/>
      <c r="P729" s="275"/>
      <c r="Q729" s="275"/>
      <c r="R729" s="275"/>
      <c r="S729" s="275"/>
      <c r="T729" s="275"/>
      <c r="U729" s="275"/>
      <c r="V729" s="275"/>
      <c r="W729" s="275"/>
      <c r="X729" s="275"/>
      <c r="Y729" s="275"/>
      <c r="Z729" s="275"/>
      <c r="AA729" s="275"/>
      <c r="AB729" s="275"/>
      <c r="AC729" s="275"/>
      <c r="AD729" s="275"/>
      <c r="AE729" s="275"/>
      <c r="AF729" s="275"/>
    </row>
    <row r="730" spans="1:32" ht="15.75" customHeight="1">
      <c r="A730" s="332"/>
      <c r="B730" s="275"/>
      <c r="C730" s="275"/>
      <c r="D730" s="275"/>
      <c r="E730" s="275"/>
      <c r="F730" s="275"/>
      <c r="G730" s="275"/>
      <c r="H730" s="275"/>
      <c r="I730" s="275"/>
      <c r="J730" s="275"/>
      <c r="K730" s="275"/>
      <c r="L730" s="307"/>
      <c r="M730" s="275"/>
      <c r="N730" s="275"/>
      <c r="O730" s="275"/>
      <c r="P730" s="275"/>
      <c r="Q730" s="275"/>
      <c r="R730" s="275"/>
      <c r="S730" s="275"/>
      <c r="T730" s="275"/>
      <c r="U730" s="275"/>
      <c r="V730" s="275"/>
      <c r="W730" s="275"/>
      <c r="X730" s="275"/>
      <c r="Y730" s="275"/>
      <c r="Z730" s="275"/>
      <c r="AA730" s="275"/>
      <c r="AB730" s="275"/>
      <c r="AC730" s="275"/>
      <c r="AD730" s="275"/>
      <c r="AE730" s="275"/>
      <c r="AF730" s="275"/>
    </row>
    <row r="731" spans="1:32" ht="15.75" customHeight="1">
      <c r="A731" s="332"/>
      <c r="B731" s="275"/>
      <c r="C731" s="275"/>
      <c r="D731" s="275"/>
      <c r="E731" s="275"/>
      <c r="F731" s="275"/>
      <c r="G731" s="275"/>
      <c r="H731" s="275"/>
      <c r="I731" s="275"/>
      <c r="J731" s="275"/>
      <c r="K731" s="275"/>
      <c r="L731" s="307"/>
      <c r="M731" s="275"/>
      <c r="N731" s="275"/>
      <c r="O731" s="275"/>
      <c r="P731" s="275"/>
      <c r="Q731" s="275"/>
      <c r="R731" s="275"/>
      <c r="S731" s="275"/>
      <c r="T731" s="275"/>
      <c r="U731" s="275"/>
      <c r="V731" s="275"/>
      <c r="W731" s="275"/>
      <c r="X731" s="275"/>
      <c r="Y731" s="275"/>
      <c r="Z731" s="275"/>
      <c r="AA731" s="275"/>
      <c r="AB731" s="275"/>
      <c r="AC731" s="275"/>
      <c r="AD731" s="275"/>
      <c r="AE731" s="275"/>
      <c r="AF731" s="275"/>
    </row>
    <row r="732" spans="1:32" ht="15.75" customHeight="1">
      <c r="A732" s="332"/>
      <c r="B732" s="275"/>
      <c r="C732" s="275"/>
      <c r="D732" s="275"/>
      <c r="E732" s="275"/>
      <c r="F732" s="275"/>
      <c r="G732" s="275"/>
      <c r="H732" s="275"/>
      <c r="I732" s="275"/>
      <c r="J732" s="275"/>
      <c r="K732" s="275"/>
      <c r="L732" s="307"/>
      <c r="M732" s="275"/>
      <c r="N732" s="275"/>
      <c r="O732" s="275"/>
      <c r="P732" s="275"/>
      <c r="Q732" s="275"/>
      <c r="R732" s="275"/>
      <c r="S732" s="275"/>
      <c r="T732" s="275"/>
      <c r="U732" s="275"/>
      <c r="V732" s="275"/>
      <c r="W732" s="275"/>
      <c r="X732" s="275"/>
      <c r="Y732" s="275"/>
      <c r="Z732" s="275"/>
      <c r="AA732" s="275"/>
      <c r="AB732" s="275"/>
      <c r="AC732" s="275"/>
      <c r="AD732" s="275"/>
      <c r="AE732" s="275"/>
      <c r="AF732" s="275"/>
    </row>
    <row r="733" spans="1:32" ht="15.75" customHeight="1">
      <c r="A733" s="332"/>
      <c r="B733" s="275"/>
      <c r="C733" s="275"/>
      <c r="D733" s="275"/>
      <c r="E733" s="275"/>
      <c r="F733" s="275"/>
      <c r="G733" s="275"/>
      <c r="H733" s="275"/>
      <c r="I733" s="275"/>
      <c r="J733" s="275"/>
      <c r="K733" s="275"/>
      <c r="L733" s="307"/>
      <c r="M733" s="275"/>
      <c r="N733" s="275"/>
      <c r="O733" s="275"/>
      <c r="P733" s="275"/>
      <c r="Q733" s="275"/>
      <c r="R733" s="275"/>
      <c r="S733" s="275"/>
      <c r="T733" s="275"/>
      <c r="U733" s="275"/>
      <c r="V733" s="275"/>
      <c r="W733" s="275"/>
      <c r="X733" s="275"/>
      <c r="Y733" s="275"/>
      <c r="Z733" s="275"/>
      <c r="AA733" s="275"/>
      <c r="AB733" s="275"/>
      <c r="AC733" s="275"/>
      <c r="AD733" s="275"/>
      <c r="AE733" s="275"/>
      <c r="AF733" s="275"/>
    </row>
    <row r="734" spans="1:32" ht="15.75" customHeight="1">
      <c r="A734" s="332"/>
      <c r="B734" s="275"/>
      <c r="C734" s="275"/>
      <c r="D734" s="275"/>
      <c r="E734" s="275"/>
      <c r="F734" s="275"/>
      <c r="G734" s="275"/>
      <c r="H734" s="275"/>
      <c r="I734" s="275"/>
      <c r="J734" s="275"/>
      <c r="K734" s="275"/>
      <c r="L734" s="307"/>
      <c r="M734" s="275"/>
      <c r="N734" s="275"/>
      <c r="O734" s="275"/>
      <c r="P734" s="275"/>
      <c r="Q734" s="275"/>
      <c r="R734" s="275"/>
      <c r="S734" s="275"/>
      <c r="T734" s="275"/>
      <c r="U734" s="275"/>
      <c r="V734" s="275"/>
      <c r="W734" s="275"/>
      <c r="X734" s="275"/>
      <c r="Y734" s="275"/>
      <c r="Z734" s="275"/>
      <c r="AA734" s="275"/>
      <c r="AB734" s="275"/>
      <c r="AC734" s="275"/>
      <c r="AD734" s="275"/>
      <c r="AE734" s="275"/>
      <c r="AF734" s="275"/>
    </row>
    <row r="735" spans="1:32" ht="15.75" customHeight="1">
      <c r="A735" s="332"/>
      <c r="B735" s="275"/>
      <c r="C735" s="275"/>
      <c r="D735" s="275"/>
      <c r="E735" s="275"/>
      <c r="F735" s="275"/>
      <c r="G735" s="275"/>
      <c r="H735" s="275"/>
      <c r="I735" s="275"/>
      <c r="J735" s="275"/>
      <c r="K735" s="275"/>
      <c r="L735" s="307"/>
      <c r="M735" s="275"/>
      <c r="N735" s="275"/>
      <c r="O735" s="275"/>
      <c r="P735" s="275"/>
      <c r="Q735" s="275"/>
      <c r="R735" s="275"/>
      <c r="S735" s="275"/>
      <c r="T735" s="275"/>
      <c r="U735" s="275"/>
      <c r="V735" s="275"/>
      <c r="W735" s="275"/>
      <c r="X735" s="275"/>
      <c r="Y735" s="275"/>
      <c r="Z735" s="275"/>
      <c r="AA735" s="275"/>
      <c r="AB735" s="275"/>
      <c r="AC735" s="275"/>
      <c r="AD735" s="275"/>
      <c r="AE735" s="275"/>
      <c r="AF735" s="275"/>
    </row>
    <row r="736" spans="1:32" ht="15.75" customHeight="1">
      <c r="A736" s="332"/>
      <c r="B736" s="275"/>
      <c r="C736" s="275"/>
      <c r="D736" s="275"/>
      <c r="E736" s="275"/>
      <c r="F736" s="275"/>
      <c r="G736" s="275"/>
      <c r="H736" s="275"/>
      <c r="I736" s="275"/>
      <c r="J736" s="275"/>
      <c r="K736" s="275"/>
      <c r="L736" s="307"/>
      <c r="M736" s="275"/>
      <c r="N736" s="275"/>
      <c r="O736" s="275"/>
      <c r="P736" s="275"/>
      <c r="Q736" s="275"/>
      <c r="R736" s="275"/>
      <c r="S736" s="275"/>
      <c r="T736" s="275"/>
      <c r="U736" s="275"/>
      <c r="V736" s="275"/>
      <c r="W736" s="275"/>
      <c r="X736" s="275"/>
      <c r="Y736" s="275"/>
      <c r="Z736" s="275"/>
      <c r="AA736" s="275"/>
      <c r="AB736" s="275"/>
      <c r="AC736" s="275"/>
      <c r="AD736" s="275"/>
      <c r="AE736" s="275"/>
      <c r="AF736" s="275"/>
    </row>
    <row r="737" spans="1:32" ht="15.75" customHeight="1">
      <c r="A737" s="332"/>
      <c r="B737" s="275"/>
      <c r="C737" s="275"/>
      <c r="D737" s="275"/>
      <c r="E737" s="275"/>
      <c r="F737" s="275"/>
      <c r="G737" s="275"/>
      <c r="H737" s="275"/>
      <c r="I737" s="275"/>
      <c r="J737" s="275"/>
      <c r="K737" s="275"/>
      <c r="L737" s="307"/>
      <c r="M737" s="275"/>
      <c r="N737" s="275"/>
      <c r="O737" s="275"/>
      <c r="P737" s="275"/>
      <c r="Q737" s="275"/>
      <c r="R737" s="275"/>
      <c r="S737" s="275"/>
      <c r="T737" s="275"/>
      <c r="U737" s="275"/>
      <c r="V737" s="275"/>
      <c r="W737" s="275"/>
      <c r="X737" s="275"/>
      <c r="Y737" s="275"/>
      <c r="Z737" s="275"/>
      <c r="AA737" s="275"/>
      <c r="AB737" s="275"/>
      <c r="AC737" s="275"/>
      <c r="AD737" s="275"/>
      <c r="AE737" s="275"/>
      <c r="AF737" s="275"/>
    </row>
    <row r="738" spans="1:32" ht="15.75" customHeight="1">
      <c r="A738" s="332"/>
      <c r="B738" s="275"/>
      <c r="C738" s="275"/>
      <c r="D738" s="275"/>
      <c r="E738" s="275"/>
      <c r="F738" s="275"/>
      <c r="G738" s="275"/>
      <c r="H738" s="275"/>
      <c r="I738" s="275"/>
      <c r="J738" s="275"/>
      <c r="K738" s="275"/>
      <c r="L738" s="307"/>
      <c r="M738" s="275"/>
      <c r="N738" s="275"/>
      <c r="O738" s="275"/>
      <c r="P738" s="275"/>
      <c r="Q738" s="275"/>
      <c r="R738" s="275"/>
      <c r="S738" s="275"/>
      <c r="T738" s="275"/>
      <c r="U738" s="275"/>
      <c r="V738" s="275"/>
      <c r="W738" s="275"/>
      <c r="X738" s="275"/>
      <c r="Y738" s="275"/>
      <c r="Z738" s="275"/>
      <c r="AA738" s="275"/>
      <c r="AB738" s="275"/>
      <c r="AC738" s="275"/>
      <c r="AD738" s="275"/>
      <c r="AE738" s="275"/>
      <c r="AF738" s="275"/>
    </row>
    <row r="739" spans="1:32" ht="15.75" customHeight="1">
      <c r="A739" s="332"/>
      <c r="B739" s="275"/>
      <c r="C739" s="275"/>
      <c r="D739" s="275"/>
      <c r="E739" s="275"/>
      <c r="F739" s="275"/>
      <c r="G739" s="275"/>
      <c r="H739" s="275"/>
      <c r="I739" s="275"/>
      <c r="J739" s="275"/>
      <c r="K739" s="275"/>
      <c r="L739" s="307"/>
      <c r="M739" s="275"/>
      <c r="N739" s="275"/>
      <c r="O739" s="275"/>
      <c r="P739" s="275"/>
      <c r="Q739" s="275"/>
      <c r="R739" s="275"/>
      <c r="S739" s="275"/>
      <c r="T739" s="275"/>
      <c r="U739" s="275"/>
      <c r="V739" s="275"/>
      <c r="W739" s="275"/>
      <c r="X739" s="275"/>
      <c r="Y739" s="275"/>
      <c r="Z739" s="275"/>
      <c r="AA739" s="275"/>
      <c r="AB739" s="275"/>
      <c r="AC739" s="275"/>
      <c r="AD739" s="275"/>
      <c r="AE739" s="275"/>
      <c r="AF739" s="275"/>
    </row>
    <row r="740" spans="1:32" ht="15.75" customHeight="1">
      <c r="A740" s="332"/>
      <c r="B740" s="275"/>
      <c r="C740" s="275"/>
      <c r="D740" s="275"/>
      <c r="E740" s="275"/>
      <c r="F740" s="275"/>
      <c r="G740" s="275"/>
      <c r="H740" s="275"/>
      <c r="I740" s="275"/>
      <c r="J740" s="275"/>
      <c r="K740" s="275"/>
      <c r="L740" s="307"/>
      <c r="M740" s="275"/>
      <c r="N740" s="275"/>
      <c r="O740" s="275"/>
      <c r="P740" s="275"/>
      <c r="Q740" s="275"/>
      <c r="R740" s="275"/>
      <c r="S740" s="275"/>
      <c r="T740" s="275"/>
      <c r="U740" s="275"/>
      <c r="V740" s="275"/>
      <c r="W740" s="275"/>
      <c r="X740" s="275"/>
      <c r="Y740" s="275"/>
      <c r="Z740" s="275"/>
      <c r="AA740" s="275"/>
      <c r="AB740" s="275"/>
      <c r="AC740" s="275"/>
      <c r="AD740" s="275"/>
      <c r="AE740" s="275"/>
      <c r="AF740" s="275"/>
    </row>
    <row r="741" spans="1:32" ht="15.75" customHeight="1">
      <c r="A741" s="332"/>
      <c r="B741" s="275"/>
      <c r="C741" s="275"/>
      <c r="D741" s="275"/>
      <c r="E741" s="275"/>
      <c r="F741" s="275"/>
      <c r="G741" s="275"/>
      <c r="H741" s="275"/>
      <c r="I741" s="275"/>
      <c r="J741" s="275"/>
      <c r="K741" s="275"/>
      <c r="L741" s="307"/>
      <c r="M741" s="275"/>
      <c r="N741" s="275"/>
      <c r="O741" s="275"/>
      <c r="P741" s="275"/>
      <c r="Q741" s="275"/>
      <c r="R741" s="275"/>
      <c r="S741" s="275"/>
      <c r="T741" s="275"/>
      <c r="U741" s="275"/>
      <c r="V741" s="275"/>
      <c r="W741" s="275"/>
      <c r="X741" s="275"/>
      <c r="Y741" s="275"/>
      <c r="Z741" s="275"/>
      <c r="AA741" s="275"/>
      <c r="AB741" s="275"/>
      <c r="AC741" s="275"/>
      <c r="AD741" s="275"/>
      <c r="AE741" s="275"/>
      <c r="AF741" s="275"/>
    </row>
    <row r="742" spans="1:32" ht="15.75" customHeight="1">
      <c r="A742" s="332"/>
      <c r="B742" s="275"/>
      <c r="C742" s="275"/>
      <c r="D742" s="275"/>
      <c r="E742" s="275"/>
      <c r="F742" s="275"/>
      <c r="G742" s="275"/>
      <c r="H742" s="275"/>
      <c r="I742" s="275"/>
      <c r="J742" s="275"/>
      <c r="K742" s="275"/>
      <c r="L742" s="307"/>
      <c r="M742" s="275"/>
      <c r="N742" s="275"/>
      <c r="O742" s="275"/>
      <c r="P742" s="275"/>
      <c r="Q742" s="275"/>
      <c r="R742" s="275"/>
      <c r="S742" s="275"/>
      <c r="T742" s="275"/>
      <c r="U742" s="275"/>
      <c r="V742" s="275"/>
      <c r="W742" s="275"/>
      <c r="X742" s="275"/>
      <c r="Y742" s="275"/>
      <c r="Z742" s="275"/>
      <c r="AA742" s="275"/>
      <c r="AB742" s="275"/>
      <c r="AC742" s="275"/>
      <c r="AD742" s="275"/>
      <c r="AE742" s="275"/>
      <c r="AF742" s="275"/>
    </row>
    <row r="743" spans="1:32" ht="15.75" customHeight="1">
      <c r="A743" s="332"/>
      <c r="B743" s="275"/>
      <c r="C743" s="275"/>
      <c r="D743" s="275"/>
      <c r="E743" s="275"/>
      <c r="F743" s="275"/>
      <c r="G743" s="275"/>
      <c r="H743" s="275"/>
      <c r="I743" s="275"/>
      <c r="J743" s="275"/>
      <c r="K743" s="275"/>
      <c r="L743" s="307"/>
      <c r="M743" s="275"/>
      <c r="N743" s="275"/>
      <c r="O743" s="275"/>
      <c r="P743" s="275"/>
      <c r="Q743" s="275"/>
      <c r="R743" s="275"/>
      <c r="S743" s="275"/>
      <c r="T743" s="275"/>
      <c r="U743" s="275"/>
      <c r="V743" s="275"/>
      <c r="W743" s="275"/>
      <c r="X743" s="275"/>
      <c r="Y743" s="275"/>
      <c r="Z743" s="275"/>
      <c r="AA743" s="275"/>
      <c r="AB743" s="275"/>
      <c r="AC743" s="275"/>
      <c r="AD743" s="275"/>
      <c r="AE743" s="275"/>
      <c r="AF743" s="275"/>
    </row>
    <row r="744" spans="1:32" ht="15.75" customHeight="1">
      <c r="A744" s="332"/>
      <c r="B744" s="275"/>
      <c r="C744" s="275"/>
      <c r="D744" s="275"/>
      <c r="E744" s="275"/>
      <c r="F744" s="275"/>
      <c r="G744" s="275"/>
      <c r="H744" s="275"/>
      <c r="I744" s="275"/>
      <c r="J744" s="275"/>
      <c r="K744" s="275"/>
      <c r="L744" s="307"/>
      <c r="M744" s="275"/>
      <c r="N744" s="275"/>
      <c r="O744" s="275"/>
      <c r="P744" s="275"/>
      <c r="Q744" s="275"/>
      <c r="R744" s="275"/>
      <c r="S744" s="275"/>
      <c r="T744" s="275"/>
      <c r="U744" s="275"/>
      <c r="V744" s="275"/>
      <c r="W744" s="275"/>
      <c r="X744" s="275"/>
      <c r="Y744" s="275"/>
      <c r="Z744" s="275"/>
      <c r="AA744" s="275"/>
      <c r="AB744" s="275"/>
      <c r="AC744" s="275"/>
      <c r="AD744" s="275"/>
      <c r="AE744" s="275"/>
      <c r="AF744" s="275"/>
    </row>
    <row r="745" spans="1:32" ht="15.75" customHeight="1">
      <c r="A745" s="332"/>
      <c r="B745" s="275"/>
      <c r="C745" s="275"/>
      <c r="D745" s="275"/>
      <c r="E745" s="275"/>
      <c r="F745" s="275"/>
      <c r="G745" s="275"/>
      <c r="H745" s="275"/>
      <c r="I745" s="275"/>
      <c r="J745" s="275"/>
      <c r="K745" s="275"/>
      <c r="L745" s="307"/>
      <c r="M745" s="275"/>
      <c r="N745" s="275"/>
      <c r="O745" s="275"/>
      <c r="P745" s="275"/>
      <c r="Q745" s="275"/>
      <c r="R745" s="275"/>
      <c r="S745" s="275"/>
      <c r="T745" s="275"/>
      <c r="U745" s="275"/>
      <c r="V745" s="275"/>
      <c r="W745" s="275"/>
      <c r="X745" s="275"/>
      <c r="Y745" s="275"/>
      <c r="Z745" s="275"/>
      <c r="AA745" s="275"/>
      <c r="AB745" s="275"/>
      <c r="AC745" s="275"/>
      <c r="AD745" s="275"/>
      <c r="AE745" s="275"/>
      <c r="AF745" s="275"/>
    </row>
    <row r="746" spans="1:32" ht="15.75" customHeight="1">
      <c r="A746" s="332"/>
      <c r="B746" s="275"/>
      <c r="C746" s="275"/>
      <c r="D746" s="275"/>
      <c r="E746" s="275"/>
      <c r="F746" s="275"/>
      <c r="G746" s="275"/>
      <c r="H746" s="275"/>
      <c r="I746" s="275"/>
      <c r="J746" s="275"/>
      <c r="K746" s="275"/>
      <c r="L746" s="307"/>
      <c r="M746" s="275"/>
      <c r="N746" s="275"/>
      <c r="O746" s="275"/>
      <c r="P746" s="275"/>
      <c r="Q746" s="275"/>
      <c r="R746" s="275"/>
      <c r="S746" s="275"/>
      <c r="T746" s="275"/>
      <c r="U746" s="275"/>
      <c r="V746" s="275"/>
      <c r="W746" s="275"/>
      <c r="X746" s="275"/>
      <c r="Y746" s="275"/>
      <c r="Z746" s="275"/>
      <c r="AA746" s="275"/>
      <c r="AB746" s="275"/>
      <c r="AC746" s="275"/>
      <c r="AD746" s="275"/>
      <c r="AE746" s="275"/>
      <c r="AF746" s="275"/>
    </row>
    <row r="747" spans="1:32" ht="15.75" customHeight="1">
      <c r="A747" s="332"/>
      <c r="B747" s="275"/>
      <c r="C747" s="275"/>
      <c r="D747" s="275"/>
      <c r="E747" s="275"/>
      <c r="F747" s="275"/>
      <c r="G747" s="275"/>
      <c r="H747" s="275"/>
      <c r="I747" s="275"/>
      <c r="J747" s="275"/>
      <c r="K747" s="275"/>
      <c r="L747" s="307"/>
      <c r="M747" s="275"/>
      <c r="N747" s="275"/>
      <c r="O747" s="275"/>
      <c r="P747" s="275"/>
      <c r="Q747" s="275"/>
      <c r="R747" s="275"/>
      <c r="S747" s="275"/>
      <c r="T747" s="275"/>
      <c r="U747" s="275"/>
      <c r="V747" s="275"/>
      <c r="W747" s="275"/>
      <c r="X747" s="275"/>
      <c r="Y747" s="275"/>
      <c r="Z747" s="275"/>
      <c r="AA747" s="275"/>
      <c r="AB747" s="275"/>
      <c r="AC747" s="275"/>
      <c r="AD747" s="275"/>
      <c r="AE747" s="275"/>
      <c r="AF747" s="275"/>
    </row>
    <row r="748" spans="1:32" ht="15.75" customHeight="1">
      <c r="A748" s="332"/>
      <c r="B748" s="275"/>
      <c r="C748" s="275"/>
      <c r="D748" s="275"/>
      <c r="E748" s="275"/>
      <c r="F748" s="275"/>
      <c r="G748" s="275"/>
      <c r="H748" s="275"/>
      <c r="I748" s="275"/>
      <c r="J748" s="275"/>
      <c r="K748" s="275"/>
      <c r="L748" s="307"/>
      <c r="M748" s="275"/>
      <c r="N748" s="275"/>
      <c r="O748" s="275"/>
      <c r="P748" s="275"/>
      <c r="Q748" s="275"/>
      <c r="R748" s="275"/>
      <c r="S748" s="275"/>
      <c r="T748" s="275"/>
      <c r="U748" s="275"/>
      <c r="V748" s="275"/>
      <c r="W748" s="275"/>
      <c r="X748" s="275"/>
      <c r="Y748" s="275"/>
      <c r="Z748" s="275"/>
      <c r="AA748" s="275"/>
      <c r="AB748" s="275"/>
      <c r="AC748" s="275"/>
      <c r="AD748" s="275"/>
      <c r="AE748" s="275"/>
      <c r="AF748" s="275"/>
    </row>
    <row r="749" spans="1:32" ht="15.75" customHeight="1">
      <c r="A749" s="332"/>
      <c r="B749" s="275"/>
      <c r="C749" s="275"/>
      <c r="D749" s="275"/>
      <c r="E749" s="275"/>
      <c r="F749" s="275"/>
      <c r="G749" s="275"/>
      <c r="H749" s="275"/>
      <c r="I749" s="275"/>
      <c r="J749" s="275"/>
      <c r="K749" s="275"/>
      <c r="L749" s="307"/>
      <c r="M749" s="275"/>
      <c r="N749" s="275"/>
      <c r="O749" s="275"/>
      <c r="P749" s="275"/>
      <c r="Q749" s="275"/>
      <c r="R749" s="275"/>
      <c r="S749" s="275"/>
      <c r="T749" s="275"/>
      <c r="U749" s="275"/>
      <c r="V749" s="275"/>
      <c r="W749" s="275"/>
      <c r="X749" s="275"/>
      <c r="Y749" s="275"/>
      <c r="Z749" s="275"/>
      <c r="AA749" s="275"/>
      <c r="AB749" s="275"/>
      <c r="AC749" s="275"/>
      <c r="AD749" s="275"/>
      <c r="AE749" s="275"/>
      <c r="AF749" s="275"/>
    </row>
    <row r="750" spans="1:32" ht="15.75" customHeight="1">
      <c r="A750" s="332"/>
      <c r="B750" s="275"/>
      <c r="C750" s="275"/>
      <c r="D750" s="275"/>
      <c r="E750" s="275"/>
      <c r="F750" s="275"/>
      <c r="G750" s="275"/>
      <c r="H750" s="275"/>
      <c r="I750" s="275"/>
      <c r="J750" s="275"/>
      <c r="K750" s="275"/>
      <c r="L750" s="307"/>
      <c r="M750" s="275"/>
      <c r="N750" s="275"/>
      <c r="O750" s="275"/>
      <c r="P750" s="275"/>
      <c r="Q750" s="275"/>
      <c r="R750" s="275"/>
      <c r="S750" s="275"/>
      <c r="T750" s="275"/>
      <c r="U750" s="275"/>
      <c r="V750" s="275"/>
      <c r="W750" s="275"/>
      <c r="X750" s="275"/>
      <c r="Y750" s="275"/>
      <c r="Z750" s="275"/>
      <c r="AA750" s="275"/>
      <c r="AB750" s="275"/>
      <c r="AC750" s="275"/>
      <c r="AD750" s="275"/>
      <c r="AE750" s="275"/>
      <c r="AF750" s="275"/>
    </row>
    <row r="751" spans="1:32" ht="15.75" customHeight="1">
      <c r="A751" s="332"/>
      <c r="B751" s="275"/>
      <c r="C751" s="275"/>
      <c r="D751" s="275"/>
      <c r="E751" s="275"/>
      <c r="F751" s="275"/>
      <c r="G751" s="275"/>
      <c r="H751" s="275"/>
      <c r="I751" s="275"/>
      <c r="J751" s="275"/>
      <c r="K751" s="275"/>
      <c r="L751" s="307"/>
      <c r="M751" s="275"/>
      <c r="N751" s="275"/>
      <c r="O751" s="275"/>
      <c r="P751" s="275"/>
      <c r="Q751" s="275"/>
      <c r="R751" s="275"/>
      <c r="S751" s="275"/>
      <c r="T751" s="275"/>
      <c r="U751" s="275"/>
      <c r="V751" s="275"/>
      <c r="W751" s="275"/>
      <c r="X751" s="275"/>
      <c r="Y751" s="275"/>
      <c r="Z751" s="275"/>
      <c r="AA751" s="275"/>
      <c r="AB751" s="275"/>
      <c r="AC751" s="275"/>
      <c r="AD751" s="275"/>
      <c r="AE751" s="275"/>
      <c r="AF751" s="275"/>
    </row>
    <row r="752" spans="1:32" ht="15.75" customHeight="1">
      <c r="A752" s="332"/>
      <c r="B752" s="275"/>
      <c r="C752" s="275"/>
      <c r="D752" s="275"/>
      <c r="E752" s="275"/>
      <c r="F752" s="275"/>
      <c r="G752" s="275"/>
      <c r="H752" s="275"/>
      <c r="I752" s="275"/>
      <c r="J752" s="275"/>
      <c r="K752" s="275"/>
      <c r="L752" s="307"/>
      <c r="M752" s="275"/>
      <c r="N752" s="275"/>
      <c r="O752" s="275"/>
      <c r="P752" s="275"/>
      <c r="Q752" s="275"/>
      <c r="R752" s="275"/>
      <c r="S752" s="275"/>
      <c r="T752" s="275"/>
      <c r="U752" s="275"/>
      <c r="V752" s="275"/>
      <c r="W752" s="275"/>
      <c r="X752" s="275"/>
      <c r="Y752" s="275"/>
      <c r="Z752" s="275"/>
      <c r="AA752" s="275"/>
      <c r="AB752" s="275"/>
      <c r="AC752" s="275"/>
      <c r="AD752" s="275"/>
      <c r="AE752" s="275"/>
      <c r="AF752" s="275"/>
    </row>
    <row r="753" spans="1:32" ht="15.75" customHeight="1">
      <c r="A753" s="332"/>
      <c r="B753" s="275"/>
      <c r="C753" s="275"/>
      <c r="D753" s="275"/>
      <c r="E753" s="275"/>
      <c r="F753" s="275"/>
      <c r="G753" s="275"/>
      <c r="H753" s="275"/>
      <c r="I753" s="275"/>
      <c r="J753" s="275"/>
      <c r="K753" s="275"/>
      <c r="L753" s="307"/>
      <c r="M753" s="275"/>
      <c r="N753" s="275"/>
      <c r="O753" s="275"/>
      <c r="P753" s="275"/>
      <c r="Q753" s="275"/>
      <c r="R753" s="275"/>
      <c r="S753" s="275"/>
      <c r="T753" s="275"/>
      <c r="U753" s="275"/>
      <c r="V753" s="275"/>
      <c r="W753" s="275"/>
      <c r="X753" s="275"/>
      <c r="Y753" s="275"/>
      <c r="Z753" s="275"/>
      <c r="AA753" s="275"/>
      <c r="AB753" s="275"/>
      <c r="AC753" s="275"/>
      <c r="AD753" s="275"/>
      <c r="AE753" s="275"/>
      <c r="AF753" s="275"/>
    </row>
    <row r="754" spans="1:32" ht="15.75" customHeight="1">
      <c r="A754" s="332"/>
      <c r="B754" s="275"/>
      <c r="C754" s="275"/>
      <c r="D754" s="275"/>
      <c r="E754" s="275"/>
      <c r="F754" s="275"/>
      <c r="G754" s="275"/>
      <c r="H754" s="275"/>
      <c r="I754" s="275"/>
      <c r="J754" s="275"/>
      <c r="K754" s="275"/>
      <c r="L754" s="307"/>
      <c r="M754" s="275"/>
      <c r="N754" s="275"/>
      <c r="O754" s="275"/>
      <c r="P754" s="275"/>
      <c r="Q754" s="275"/>
      <c r="R754" s="275"/>
      <c r="S754" s="275"/>
      <c r="T754" s="275"/>
      <c r="U754" s="275"/>
      <c r="V754" s="275"/>
      <c r="W754" s="275"/>
      <c r="X754" s="275"/>
      <c r="Y754" s="275"/>
      <c r="Z754" s="275"/>
      <c r="AA754" s="275"/>
      <c r="AB754" s="275"/>
      <c r="AC754" s="275"/>
      <c r="AD754" s="275"/>
      <c r="AE754" s="275"/>
      <c r="AF754" s="275"/>
    </row>
    <row r="755" spans="1:32" ht="15.75" customHeight="1">
      <c r="A755" s="332"/>
      <c r="B755" s="275"/>
      <c r="C755" s="275"/>
      <c r="D755" s="275"/>
      <c r="E755" s="275"/>
      <c r="F755" s="275"/>
      <c r="G755" s="275"/>
      <c r="H755" s="275"/>
      <c r="I755" s="275"/>
      <c r="J755" s="275"/>
      <c r="K755" s="275"/>
      <c r="L755" s="307"/>
      <c r="M755" s="275"/>
      <c r="N755" s="275"/>
      <c r="O755" s="275"/>
      <c r="P755" s="275"/>
      <c r="Q755" s="275"/>
      <c r="R755" s="275"/>
      <c r="S755" s="275"/>
      <c r="T755" s="275"/>
      <c r="U755" s="275"/>
      <c r="V755" s="275"/>
      <c r="W755" s="275"/>
      <c r="X755" s="275"/>
      <c r="Y755" s="275"/>
      <c r="Z755" s="275"/>
      <c r="AA755" s="275"/>
      <c r="AB755" s="275"/>
      <c r="AC755" s="275"/>
      <c r="AD755" s="275"/>
      <c r="AE755" s="275"/>
      <c r="AF755" s="275"/>
    </row>
    <row r="756" spans="1:32" ht="15.75" customHeight="1">
      <c r="A756" s="332"/>
      <c r="B756" s="275"/>
      <c r="C756" s="275"/>
      <c r="D756" s="275"/>
      <c r="E756" s="275"/>
      <c r="F756" s="275"/>
      <c r="G756" s="275"/>
      <c r="H756" s="275"/>
      <c r="I756" s="275"/>
      <c r="J756" s="275"/>
      <c r="K756" s="275"/>
      <c r="L756" s="307"/>
      <c r="M756" s="275"/>
      <c r="N756" s="275"/>
      <c r="O756" s="275"/>
      <c r="P756" s="275"/>
      <c r="Q756" s="275"/>
      <c r="R756" s="275"/>
      <c r="S756" s="275"/>
      <c r="T756" s="275"/>
      <c r="U756" s="275"/>
      <c r="V756" s="275"/>
      <c r="W756" s="275"/>
      <c r="X756" s="275"/>
      <c r="Y756" s="275"/>
      <c r="Z756" s="275"/>
      <c r="AA756" s="275"/>
      <c r="AB756" s="275"/>
      <c r="AC756" s="275"/>
      <c r="AD756" s="275"/>
      <c r="AE756" s="275"/>
      <c r="AF756" s="275"/>
    </row>
    <row r="757" spans="1:32" ht="15.75" customHeight="1">
      <c r="A757" s="332"/>
      <c r="B757" s="275"/>
      <c r="C757" s="275"/>
      <c r="D757" s="275"/>
      <c r="E757" s="275"/>
      <c r="F757" s="275"/>
      <c r="G757" s="275"/>
      <c r="H757" s="275"/>
      <c r="I757" s="275"/>
      <c r="J757" s="275"/>
      <c r="K757" s="275"/>
      <c r="L757" s="307"/>
      <c r="M757" s="275"/>
      <c r="N757" s="275"/>
      <c r="O757" s="275"/>
      <c r="P757" s="275"/>
      <c r="Q757" s="275"/>
      <c r="R757" s="275"/>
      <c r="S757" s="275"/>
      <c r="T757" s="275"/>
      <c r="U757" s="275"/>
      <c r="V757" s="275"/>
      <c r="W757" s="275"/>
      <c r="X757" s="275"/>
      <c r="Y757" s="275"/>
      <c r="Z757" s="275"/>
      <c r="AA757" s="275"/>
      <c r="AB757" s="275"/>
      <c r="AC757" s="275"/>
      <c r="AD757" s="275"/>
      <c r="AE757" s="275"/>
      <c r="AF757" s="275"/>
    </row>
    <row r="758" spans="1:32" ht="15.75" customHeight="1">
      <c r="A758" s="332"/>
      <c r="B758" s="275"/>
      <c r="C758" s="275"/>
      <c r="D758" s="275"/>
      <c r="E758" s="275"/>
      <c r="F758" s="275"/>
      <c r="G758" s="275"/>
      <c r="H758" s="275"/>
      <c r="I758" s="275"/>
      <c r="J758" s="275"/>
      <c r="K758" s="275"/>
      <c r="L758" s="307"/>
      <c r="M758" s="275"/>
      <c r="N758" s="275"/>
      <c r="O758" s="275"/>
      <c r="P758" s="275"/>
      <c r="Q758" s="275"/>
      <c r="R758" s="275"/>
      <c r="S758" s="275"/>
      <c r="T758" s="275"/>
      <c r="U758" s="275"/>
      <c r="V758" s="275"/>
      <c r="W758" s="275"/>
      <c r="X758" s="275"/>
      <c r="Y758" s="275"/>
      <c r="Z758" s="275"/>
      <c r="AA758" s="275"/>
      <c r="AB758" s="275"/>
      <c r="AC758" s="275"/>
      <c r="AD758" s="275"/>
      <c r="AE758" s="275"/>
      <c r="AF758" s="275"/>
    </row>
    <row r="759" spans="1:32" ht="15.75" customHeight="1">
      <c r="A759" s="332"/>
      <c r="B759" s="275"/>
      <c r="C759" s="275"/>
      <c r="D759" s="275"/>
      <c r="E759" s="275"/>
      <c r="F759" s="275"/>
      <c r="G759" s="275"/>
      <c r="H759" s="275"/>
      <c r="I759" s="275"/>
      <c r="J759" s="275"/>
      <c r="K759" s="275"/>
      <c r="L759" s="307"/>
      <c r="M759" s="275"/>
      <c r="N759" s="275"/>
      <c r="O759" s="275"/>
      <c r="P759" s="275"/>
      <c r="Q759" s="275"/>
      <c r="R759" s="275"/>
      <c r="S759" s="275"/>
      <c r="T759" s="275"/>
      <c r="U759" s="275"/>
      <c r="V759" s="275"/>
      <c r="W759" s="275"/>
      <c r="X759" s="275"/>
      <c r="Y759" s="275"/>
      <c r="Z759" s="275"/>
      <c r="AA759" s="275"/>
      <c r="AB759" s="275"/>
      <c r="AC759" s="275"/>
      <c r="AD759" s="275"/>
      <c r="AE759" s="275"/>
      <c r="AF759" s="275"/>
    </row>
    <row r="760" spans="1:32" ht="15.75" customHeight="1">
      <c r="A760" s="332"/>
      <c r="B760" s="275"/>
      <c r="C760" s="275"/>
      <c r="D760" s="275"/>
      <c r="E760" s="275"/>
      <c r="F760" s="275"/>
      <c r="G760" s="275"/>
      <c r="H760" s="275"/>
      <c r="I760" s="275"/>
      <c r="J760" s="275"/>
      <c r="K760" s="275"/>
      <c r="L760" s="307"/>
      <c r="M760" s="275"/>
      <c r="N760" s="275"/>
      <c r="O760" s="275"/>
      <c r="P760" s="275"/>
      <c r="Q760" s="275"/>
      <c r="R760" s="275"/>
      <c r="S760" s="275"/>
      <c r="T760" s="275"/>
      <c r="U760" s="275"/>
      <c r="V760" s="275"/>
      <c r="W760" s="275"/>
      <c r="X760" s="275"/>
      <c r="Y760" s="275"/>
      <c r="Z760" s="275"/>
      <c r="AA760" s="275"/>
      <c r="AB760" s="275"/>
      <c r="AC760" s="275"/>
      <c r="AD760" s="275"/>
      <c r="AE760" s="275"/>
      <c r="AF760" s="275"/>
    </row>
    <row r="761" spans="1:32" ht="15.75" customHeight="1">
      <c r="A761" s="332"/>
      <c r="B761" s="275"/>
      <c r="C761" s="275"/>
      <c r="D761" s="275"/>
      <c r="E761" s="275"/>
      <c r="F761" s="275"/>
      <c r="G761" s="275"/>
      <c r="H761" s="275"/>
      <c r="I761" s="275"/>
      <c r="J761" s="275"/>
      <c r="K761" s="275"/>
      <c r="L761" s="307"/>
      <c r="M761" s="275"/>
      <c r="N761" s="275"/>
      <c r="O761" s="275"/>
      <c r="P761" s="275"/>
      <c r="Q761" s="275"/>
      <c r="R761" s="275"/>
      <c r="S761" s="275"/>
      <c r="T761" s="275"/>
      <c r="U761" s="275"/>
      <c r="V761" s="275"/>
      <c r="W761" s="275"/>
      <c r="X761" s="275"/>
      <c r="Y761" s="275"/>
      <c r="Z761" s="275"/>
      <c r="AA761" s="275"/>
      <c r="AB761" s="275"/>
      <c r="AC761" s="275"/>
      <c r="AD761" s="275"/>
      <c r="AE761" s="275"/>
      <c r="AF761" s="275"/>
    </row>
    <row r="762" spans="1:32" ht="15.75" customHeight="1">
      <c r="A762" s="332"/>
      <c r="B762" s="275"/>
      <c r="C762" s="275"/>
      <c r="D762" s="275"/>
      <c r="E762" s="275"/>
      <c r="F762" s="275"/>
      <c r="G762" s="275"/>
      <c r="H762" s="275"/>
      <c r="I762" s="275"/>
      <c r="J762" s="275"/>
      <c r="K762" s="275"/>
      <c r="L762" s="307"/>
      <c r="M762" s="275"/>
      <c r="N762" s="275"/>
      <c r="O762" s="275"/>
      <c r="P762" s="275"/>
      <c r="Q762" s="275"/>
      <c r="R762" s="275"/>
      <c r="S762" s="275"/>
      <c r="T762" s="275"/>
      <c r="U762" s="275"/>
      <c r="V762" s="275"/>
      <c r="W762" s="275"/>
      <c r="X762" s="275"/>
      <c r="Y762" s="275"/>
      <c r="Z762" s="275"/>
      <c r="AA762" s="275"/>
      <c r="AB762" s="275"/>
      <c r="AC762" s="275"/>
      <c r="AD762" s="275"/>
      <c r="AE762" s="275"/>
      <c r="AF762" s="275"/>
    </row>
    <row r="763" spans="1:32" ht="15.75" customHeight="1">
      <c r="A763" s="332"/>
      <c r="B763" s="275"/>
      <c r="C763" s="275"/>
      <c r="D763" s="275"/>
      <c r="E763" s="275"/>
      <c r="F763" s="275"/>
      <c r="G763" s="275"/>
      <c r="H763" s="275"/>
      <c r="I763" s="275"/>
      <c r="J763" s="275"/>
      <c r="K763" s="275"/>
      <c r="L763" s="307"/>
      <c r="M763" s="275"/>
      <c r="N763" s="275"/>
      <c r="O763" s="275"/>
      <c r="P763" s="275"/>
      <c r="Q763" s="275"/>
      <c r="R763" s="275"/>
      <c r="S763" s="275"/>
      <c r="T763" s="275"/>
      <c r="U763" s="275"/>
      <c r="V763" s="275"/>
      <c r="W763" s="275"/>
      <c r="X763" s="275"/>
      <c r="Y763" s="275"/>
      <c r="Z763" s="275"/>
      <c r="AA763" s="275"/>
      <c r="AB763" s="275"/>
      <c r="AC763" s="275"/>
      <c r="AD763" s="275"/>
      <c r="AE763" s="275"/>
      <c r="AF763" s="275"/>
    </row>
    <row r="764" spans="1:32" ht="15.75" customHeight="1">
      <c r="A764" s="332"/>
      <c r="B764" s="275"/>
      <c r="C764" s="275"/>
      <c r="D764" s="275"/>
      <c r="E764" s="275"/>
      <c r="F764" s="275"/>
      <c r="G764" s="275"/>
      <c r="H764" s="275"/>
      <c r="I764" s="275"/>
      <c r="J764" s="275"/>
      <c r="K764" s="275"/>
      <c r="L764" s="307"/>
      <c r="M764" s="275"/>
      <c r="N764" s="275"/>
      <c r="O764" s="275"/>
      <c r="P764" s="275"/>
      <c r="Q764" s="275"/>
      <c r="R764" s="275"/>
      <c r="S764" s="275"/>
      <c r="T764" s="275"/>
      <c r="U764" s="275"/>
      <c r="V764" s="275"/>
      <c r="W764" s="275"/>
      <c r="X764" s="275"/>
      <c r="Y764" s="275"/>
      <c r="Z764" s="275"/>
      <c r="AA764" s="275"/>
      <c r="AB764" s="275"/>
      <c r="AC764" s="275"/>
      <c r="AD764" s="275"/>
      <c r="AE764" s="275"/>
      <c r="AF764" s="275"/>
    </row>
    <row r="765" spans="1:32" ht="15.75" customHeight="1">
      <c r="A765" s="332"/>
      <c r="B765" s="275"/>
      <c r="C765" s="275"/>
      <c r="D765" s="275"/>
      <c r="E765" s="275"/>
      <c r="F765" s="275"/>
      <c r="G765" s="275"/>
      <c r="H765" s="275"/>
      <c r="I765" s="275"/>
      <c r="J765" s="275"/>
      <c r="K765" s="275"/>
      <c r="L765" s="307"/>
      <c r="M765" s="275"/>
      <c r="N765" s="275"/>
      <c r="O765" s="275"/>
      <c r="P765" s="275"/>
      <c r="Q765" s="275"/>
      <c r="R765" s="275"/>
      <c r="S765" s="275"/>
      <c r="T765" s="275"/>
      <c r="U765" s="275"/>
      <c r="V765" s="275"/>
      <c r="W765" s="275"/>
      <c r="X765" s="275"/>
      <c r="Y765" s="275"/>
      <c r="Z765" s="275"/>
      <c r="AA765" s="275"/>
      <c r="AB765" s="275"/>
      <c r="AC765" s="275"/>
      <c r="AD765" s="275"/>
      <c r="AE765" s="275"/>
      <c r="AF765" s="275"/>
    </row>
    <row r="766" spans="1:32" ht="15.75" customHeight="1">
      <c r="A766" s="332"/>
      <c r="B766" s="275"/>
      <c r="C766" s="275"/>
      <c r="D766" s="275"/>
      <c r="E766" s="275"/>
      <c r="F766" s="275"/>
      <c r="G766" s="275"/>
      <c r="H766" s="275"/>
      <c r="I766" s="275"/>
      <c r="J766" s="275"/>
      <c r="K766" s="275"/>
      <c r="L766" s="307"/>
      <c r="M766" s="275"/>
      <c r="N766" s="275"/>
      <c r="O766" s="275"/>
      <c r="P766" s="275"/>
      <c r="Q766" s="275"/>
      <c r="R766" s="275"/>
      <c r="S766" s="275"/>
      <c r="T766" s="275"/>
      <c r="U766" s="275"/>
      <c r="V766" s="275"/>
      <c r="W766" s="275"/>
      <c r="X766" s="275"/>
      <c r="Y766" s="275"/>
      <c r="Z766" s="275"/>
      <c r="AA766" s="275"/>
      <c r="AB766" s="275"/>
      <c r="AC766" s="275"/>
      <c r="AD766" s="275"/>
      <c r="AE766" s="275"/>
      <c r="AF766" s="275"/>
    </row>
    <row r="767" spans="1:32" ht="15.75" customHeight="1">
      <c r="A767" s="332"/>
      <c r="B767" s="275"/>
      <c r="C767" s="275"/>
      <c r="D767" s="275"/>
      <c r="E767" s="275"/>
      <c r="F767" s="275"/>
      <c r="G767" s="275"/>
      <c r="H767" s="275"/>
      <c r="I767" s="275"/>
      <c r="J767" s="275"/>
      <c r="K767" s="275"/>
      <c r="L767" s="307"/>
      <c r="M767" s="275"/>
      <c r="N767" s="275"/>
      <c r="O767" s="275"/>
      <c r="P767" s="275"/>
      <c r="Q767" s="275"/>
      <c r="R767" s="275"/>
      <c r="S767" s="275"/>
      <c r="T767" s="275"/>
      <c r="U767" s="275"/>
      <c r="V767" s="275"/>
      <c r="W767" s="275"/>
      <c r="X767" s="275"/>
      <c r="Y767" s="275"/>
      <c r="Z767" s="275"/>
      <c r="AA767" s="275"/>
      <c r="AB767" s="275"/>
      <c r="AC767" s="275"/>
      <c r="AD767" s="275"/>
      <c r="AE767" s="275"/>
      <c r="AF767" s="275"/>
    </row>
    <row r="768" spans="1:32" ht="15.75" customHeight="1">
      <c r="A768" s="332"/>
      <c r="B768" s="275"/>
      <c r="C768" s="275"/>
      <c r="D768" s="275"/>
      <c r="E768" s="275"/>
      <c r="F768" s="275"/>
      <c r="G768" s="275"/>
      <c r="H768" s="275"/>
      <c r="I768" s="275"/>
      <c r="J768" s="275"/>
      <c r="K768" s="275"/>
      <c r="L768" s="307"/>
      <c r="M768" s="275"/>
      <c r="N768" s="275"/>
      <c r="O768" s="275"/>
      <c r="P768" s="275"/>
      <c r="Q768" s="275"/>
      <c r="R768" s="275"/>
      <c r="S768" s="275"/>
      <c r="T768" s="275"/>
      <c r="U768" s="275"/>
      <c r="V768" s="275"/>
      <c r="W768" s="275"/>
      <c r="X768" s="275"/>
      <c r="Y768" s="275"/>
      <c r="Z768" s="275"/>
      <c r="AA768" s="275"/>
      <c r="AB768" s="275"/>
      <c r="AC768" s="275"/>
      <c r="AD768" s="275"/>
      <c r="AE768" s="275"/>
      <c r="AF768" s="275"/>
    </row>
    <row r="769" spans="1:32" ht="15.75" customHeight="1">
      <c r="A769" s="332"/>
      <c r="B769" s="275"/>
      <c r="C769" s="275"/>
      <c r="D769" s="275"/>
      <c r="E769" s="275"/>
      <c r="F769" s="275"/>
      <c r="G769" s="275"/>
      <c r="H769" s="275"/>
      <c r="I769" s="275"/>
      <c r="J769" s="275"/>
      <c r="K769" s="275"/>
      <c r="L769" s="307"/>
      <c r="M769" s="275"/>
      <c r="N769" s="275"/>
      <c r="O769" s="275"/>
      <c r="P769" s="275"/>
      <c r="Q769" s="275"/>
      <c r="R769" s="275"/>
      <c r="S769" s="275"/>
      <c r="T769" s="275"/>
      <c r="U769" s="275"/>
      <c r="V769" s="275"/>
      <c r="W769" s="275"/>
      <c r="X769" s="275"/>
      <c r="Y769" s="275"/>
      <c r="Z769" s="275"/>
      <c r="AA769" s="275"/>
      <c r="AB769" s="275"/>
      <c r="AC769" s="275"/>
      <c r="AD769" s="275"/>
      <c r="AE769" s="275"/>
      <c r="AF769" s="275"/>
    </row>
    <row r="770" spans="1:32" ht="15.75" customHeight="1">
      <c r="A770" s="332"/>
      <c r="B770" s="275"/>
      <c r="C770" s="275"/>
      <c r="D770" s="275"/>
      <c r="E770" s="275"/>
      <c r="F770" s="275"/>
      <c r="G770" s="275"/>
      <c r="H770" s="275"/>
      <c r="I770" s="275"/>
      <c r="J770" s="275"/>
      <c r="K770" s="275"/>
      <c r="L770" s="307"/>
      <c r="M770" s="275"/>
      <c r="N770" s="275"/>
      <c r="O770" s="275"/>
      <c r="P770" s="275"/>
      <c r="Q770" s="275"/>
      <c r="R770" s="275"/>
      <c r="S770" s="275"/>
      <c r="T770" s="275"/>
      <c r="U770" s="275"/>
      <c r="V770" s="275"/>
      <c r="W770" s="275"/>
      <c r="X770" s="275"/>
      <c r="Y770" s="275"/>
      <c r="Z770" s="275"/>
      <c r="AA770" s="275"/>
      <c r="AB770" s="275"/>
      <c r="AC770" s="275"/>
      <c r="AD770" s="275"/>
      <c r="AE770" s="275"/>
      <c r="AF770" s="275"/>
    </row>
    <row r="771" spans="1:32" ht="15.75" customHeight="1">
      <c r="A771" s="332"/>
      <c r="B771" s="275"/>
      <c r="C771" s="275"/>
      <c r="D771" s="275"/>
      <c r="E771" s="275"/>
      <c r="F771" s="275"/>
      <c r="G771" s="275"/>
      <c r="H771" s="275"/>
      <c r="I771" s="275"/>
      <c r="J771" s="275"/>
      <c r="K771" s="275"/>
      <c r="L771" s="307"/>
      <c r="M771" s="275"/>
      <c r="N771" s="275"/>
      <c r="O771" s="275"/>
      <c r="P771" s="275"/>
      <c r="Q771" s="275"/>
      <c r="R771" s="275"/>
      <c r="S771" s="275"/>
      <c r="T771" s="275"/>
      <c r="U771" s="275"/>
      <c r="V771" s="275"/>
      <c r="W771" s="275"/>
      <c r="X771" s="275"/>
      <c r="Y771" s="275"/>
      <c r="Z771" s="275"/>
      <c r="AA771" s="275"/>
      <c r="AB771" s="275"/>
      <c r="AC771" s="275"/>
      <c r="AD771" s="275"/>
      <c r="AE771" s="275"/>
      <c r="AF771" s="275"/>
    </row>
    <row r="772" spans="1:32" ht="15.75" customHeight="1">
      <c r="A772" s="332"/>
      <c r="B772" s="275"/>
      <c r="C772" s="275"/>
      <c r="D772" s="275"/>
      <c r="E772" s="275"/>
      <c r="F772" s="275"/>
      <c r="G772" s="275"/>
      <c r="H772" s="275"/>
      <c r="I772" s="275"/>
      <c r="J772" s="275"/>
      <c r="K772" s="275"/>
      <c r="L772" s="307"/>
      <c r="M772" s="275"/>
      <c r="N772" s="275"/>
      <c r="O772" s="275"/>
      <c r="P772" s="275"/>
      <c r="Q772" s="275"/>
      <c r="R772" s="275"/>
      <c r="S772" s="275"/>
      <c r="T772" s="275"/>
      <c r="U772" s="275"/>
      <c r="V772" s="275"/>
      <c r="W772" s="275"/>
      <c r="X772" s="275"/>
      <c r="Y772" s="275"/>
      <c r="Z772" s="275"/>
      <c r="AA772" s="275"/>
      <c r="AB772" s="275"/>
      <c r="AC772" s="275"/>
      <c r="AD772" s="275"/>
      <c r="AE772" s="275"/>
      <c r="AF772" s="275"/>
    </row>
    <row r="773" spans="1:32" ht="15.75" customHeight="1">
      <c r="A773" s="332"/>
      <c r="B773" s="275"/>
      <c r="C773" s="275"/>
      <c r="D773" s="275"/>
      <c r="E773" s="275"/>
      <c r="F773" s="275"/>
      <c r="G773" s="275"/>
      <c r="H773" s="275"/>
      <c r="I773" s="275"/>
      <c r="J773" s="275"/>
      <c r="K773" s="275"/>
      <c r="L773" s="307"/>
      <c r="M773" s="275"/>
      <c r="N773" s="275"/>
      <c r="O773" s="275"/>
      <c r="P773" s="275"/>
      <c r="Q773" s="275"/>
      <c r="R773" s="275"/>
      <c r="S773" s="275"/>
      <c r="T773" s="275"/>
      <c r="U773" s="275"/>
      <c r="V773" s="275"/>
      <c r="W773" s="275"/>
      <c r="X773" s="275"/>
      <c r="Y773" s="275"/>
      <c r="Z773" s="275"/>
      <c r="AA773" s="275"/>
      <c r="AB773" s="275"/>
      <c r="AC773" s="275"/>
      <c r="AD773" s="275"/>
      <c r="AE773" s="275"/>
      <c r="AF773" s="275"/>
    </row>
    <row r="774" spans="1:32" ht="15.75" customHeight="1">
      <c r="A774" s="332"/>
      <c r="B774" s="275"/>
      <c r="C774" s="275"/>
      <c r="D774" s="275"/>
      <c r="E774" s="275"/>
      <c r="F774" s="275"/>
      <c r="G774" s="275"/>
      <c r="H774" s="275"/>
      <c r="I774" s="275"/>
      <c r="J774" s="275"/>
      <c r="K774" s="275"/>
      <c r="L774" s="307"/>
      <c r="M774" s="275"/>
      <c r="N774" s="275"/>
      <c r="O774" s="275"/>
      <c r="P774" s="275"/>
      <c r="Q774" s="275"/>
      <c r="R774" s="275"/>
      <c r="S774" s="275"/>
      <c r="T774" s="275"/>
      <c r="U774" s="275"/>
      <c r="V774" s="275"/>
      <c r="W774" s="275"/>
      <c r="X774" s="275"/>
      <c r="Y774" s="275"/>
      <c r="Z774" s="275"/>
      <c r="AA774" s="275"/>
      <c r="AB774" s="275"/>
      <c r="AC774" s="275"/>
      <c r="AD774" s="275"/>
      <c r="AE774" s="275"/>
      <c r="AF774" s="275"/>
    </row>
    <row r="775" spans="1:32" ht="15.75" customHeight="1">
      <c r="A775" s="332"/>
      <c r="B775" s="275"/>
      <c r="C775" s="275"/>
      <c r="D775" s="275"/>
      <c r="E775" s="275"/>
      <c r="F775" s="275"/>
      <c r="G775" s="275"/>
      <c r="H775" s="275"/>
      <c r="I775" s="275"/>
      <c r="J775" s="275"/>
      <c r="K775" s="275"/>
      <c r="L775" s="307"/>
      <c r="M775" s="275"/>
      <c r="N775" s="275"/>
      <c r="O775" s="275"/>
      <c r="P775" s="275"/>
      <c r="Q775" s="275"/>
      <c r="R775" s="275"/>
      <c r="S775" s="275"/>
      <c r="T775" s="275"/>
      <c r="U775" s="275"/>
      <c r="V775" s="275"/>
      <c r="W775" s="275"/>
      <c r="X775" s="275"/>
      <c r="Y775" s="275"/>
      <c r="Z775" s="275"/>
      <c r="AA775" s="275"/>
      <c r="AB775" s="275"/>
      <c r="AC775" s="275"/>
      <c r="AD775" s="275"/>
      <c r="AE775" s="275"/>
      <c r="AF775" s="275"/>
    </row>
    <row r="776" spans="1:32" ht="15.75" customHeight="1">
      <c r="A776" s="332"/>
      <c r="B776" s="275"/>
      <c r="C776" s="275"/>
      <c r="D776" s="275"/>
      <c r="E776" s="275"/>
      <c r="F776" s="275"/>
      <c r="G776" s="275"/>
      <c r="H776" s="275"/>
      <c r="I776" s="275"/>
      <c r="J776" s="275"/>
      <c r="K776" s="275"/>
      <c r="L776" s="307"/>
      <c r="M776" s="275"/>
      <c r="N776" s="275"/>
      <c r="O776" s="275"/>
      <c r="P776" s="275"/>
      <c r="Q776" s="275"/>
      <c r="R776" s="275"/>
      <c r="S776" s="275"/>
      <c r="T776" s="275"/>
      <c r="U776" s="275"/>
      <c r="V776" s="275"/>
      <c r="W776" s="275"/>
      <c r="X776" s="275"/>
      <c r="Y776" s="275"/>
      <c r="Z776" s="275"/>
      <c r="AA776" s="275"/>
      <c r="AB776" s="275"/>
      <c r="AC776" s="275"/>
      <c r="AD776" s="275"/>
      <c r="AE776" s="275"/>
      <c r="AF776" s="275"/>
    </row>
    <row r="777" spans="1:32" ht="15.75" customHeight="1">
      <c r="A777" s="332"/>
      <c r="B777" s="275"/>
      <c r="C777" s="275"/>
      <c r="D777" s="275"/>
      <c r="E777" s="275"/>
      <c r="F777" s="275"/>
      <c r="G777" s="275"/>
      <c r="H777" s="275"/>
      <c r="I777" s="275"/>
      <c r="J777" s="275"/>
      <c r="K777" s="275"/>
      <c r="L777" s="307"/>
      <c r="M777" s="275"/>
      <c r="N777" s="275"/>
      <c r="O777" s="275"/>
      <c r="P777" s="275"/>
      <c r="Q777" s="275"/>
      <c r="R777" s="275"/>
      <c r="S777" s="275"/>
      <c r="T777" s="275"/>
      <c r="U777" s="275"/>
      <c r="V777" s="275"/>
      <c r="W777" s="275"/>
      <c r="X777" s="275"/>
      <c r="Y777" s="275"/>
      <c r="Z777" s="275"/>
      <c r="AA777" s="275"/>
      <c r="AB777" s="275"/>
      <c r="AC777" s="275"/>
      <c r="AD777" s="275"/>
      <c r="AE777" s="275"/>
      <c r="AF777" s="275"/>
    </row>
    <row r="778" spans="1:32" ht="15.75" customHeight="1">
      <c r="A778" s="332"/>
      <c r="B778" s="275"/>
      <c r="C778" s="275"/>
      <c r="D778" s="275"/>
      <c r="E778" s="275"/>
      <c r="F778" s="275"/>
      <c r="G778" s="275"/>
      <c r="H778" s="275"/>
      <c r="I778" s="275"/>
      <c r="J778" s="275"/>
      <c r="K778" s="275"/>
      <c r="L778" s="307"/>
      <c r="M778" s="275"/>
      <c r="N778" s="275"/>
      <c r="O778" s="275"/>
      <c r="P778" s="275"/>
      <c r="Q778" s="275"/>
      <c r="R778" s="275"/>
      <c r="S778" s="275"/>
      <c r="T778" s="275"/>
      <c r="U778" s="275"/>
      <c r="V778" s="275"/>
      <c r="W778" s="275"/>
      <c r="X778" s="275"/>
      <c r="Y778" s="275"/>
      <c r="Z778" s="275"/>
      <c r="AA778" s="275"/>
      <c r="AB778" s="275"/>
      <c r="AC778" s="275"/>
      <c r="AD778" s="275"/>
      <c r="AE778" s="275"/>
      <c r="AF778" s="275"/>
    </row>
    <row r="779" spans="1:32" ht="15.75" customHeight="1">
      <c r="A779" s="332"/>
      <c r="B779" s="275"/>
      <c r="C779" s="275"/>
      <c r="D779" s="275"/>
      <c r="E779" s="275"/>
      <c r="F779" s="275"/>
      <c r="G779" s="275"/>
      <c r="H779" s="275"/>
      <c r="I779" s="275"/>
      <c r="J779" s="275"/>
      <c r="K779" s="275"/>
      <c r="L779" s="307"/>
      <c r="M779" s="275"/>
      <c r="N779" s="275"/>
      <c r="O779" s="275"/>
      <c r="P779" s="275"/>
      <c r="Q779" s="275"/>
      <c r="R779" s="275"/>
      <c r="S779" s="275"/>
      <c r="T779" s="275"/>
      <c r="U779" s="275"/>
      <c r="V779" s="275"/>
      <c r="W779" s="275"/>
      <c r="X779" s="275"/>
      <c r="Y779" s="275"/>
      <c r="Z779" s="275"/>
      <c r="AA779" s="275"/>
      <c r="AB779" s="275"/>
      <c r="AC779" s="275"/>
      <c r="AD779" s="275"/>
      <c r="AE779" s="275"/>
      <c r="AF779" s="275"/>
    </row>
    <row r="780" spans="1:32" ht="15.75" customHeight="1">
      <c r="A780" s="332"/>
      <c r="B780" s="275"/>
      <c r="C780" s="275"/>
      <c r="D780" s="275"/>
      <c r="E780" s="275"/>
      <c r="F780" s="275"/>
      <c r="G780" s="275"/>
      <c r="H780" s="275"/>
      <c r="I780" s="275"/>
      <c r="J780" s="275"/>
      <c r="K780" s="275"/>
      <c r="L780" s="307"/>
      <c r="M780" s="275"/>
      <c r="N780" s="275"/>
      <c r="O780" s="275"/>
      <c r="P780" s="275"/>
      <c r="Q780" s="275"/>
      <c r="R780" s="275"/>
      <c r="S780" s="275"/>
      <c r="T780" s="275"/>
      <c r="U780" s="275"/>
      <c r="V780" s="275"/>
      <c r="W780" s="275"/>
      <c r="X780" s="275"/>
      <c r="Y780" s="275"/>
      <c r="Z780" s="275"/>
      <c r="AA780" s="275"/>
      <c r="AB780" s="275"/>
      <c r="AC780" s="275"/>
      <c r="AD780" s="275"/>
      <c r="AE780" s="275"/>
      <c r="AF780" s="275"/>
    </row>
    <row r="781" spans="1:32" ht="15.75" customHeight="1">
      <c r="A781" s="332"/>
      <c r="B781" s="275"/>
      <c r="C781" s="275"/>
      <c r="D781" s="275"/>
      <c r="E781" s="275"/>
      <c r="F781" s="275"/>
      <c r="G781" s="275"/>
      <c r="H781" s="275"/>
      <c r="I781" s="275"/>
      <c r="J781" s="275"/>
      <c r="K781" s="275"/>
      <c r="L781" s="307"/>
      <c r="M781" s="275"/>
      <c r="N781" s="275"/>
      <c r="O781" s="275"/>
      <c r="P781" s="275"/>
      <c r="Q781" s="275"/>
      <c r="R781" s="275"/>
      <c r="S781" s="275"/>
      <c r="T781" s="275"/>
      <c r="U781" s="275"/>
      <c r="V781" s="275"/>
      <c r="W781" s="275"/>
      <c r="X781" s="275"/>
      <c r="Y781" s="275"/>
      <c r="Z781" s="275"/>
      <c r="AA781" s="275"/>
      <c r="AB781" s="275"/>
      <c r="AC781" s="275"/>
      <c r="AD781" s="275"/>
      <c r="AE781" s="275"/>
      <c r="AF781" s="275"/>
    </row>
    <row r="782" spans="1:32" ht="15.75" customHeight="1">
      <c r="A782" s="332"/>
      <c r="B782" s="275"/>
      <c r="C782" s="275"/>
      <c r="D782" s="275"/>
      <c r="E782" s="275"/>
      <c r="F782" s="275"/>
      <c r="G782" s="275"/>
      <c r="H782" s="275"/>
      <c r="I782" s="275"/>
      <c r="J782" s="275"/>
      <c r="K782" s="275"/>
      <c r="L782" s="307"/>
      <c r="M782" s="275"/>
      <c r="N782" s="275"/>
      <c r="O782" s="275"/>
      <c r="P782" s="275"/>
      <c r="Q782" s="275"/>
      <c r="R782" s="275"/>
      <c r="S782" s="275"/>
      <c r="T782" s="275"/>
      <c r="U782" s="275"/>
      <c r="V782" s="275"/>
      <c r="W782" s="275"/>
      <c r="X782" s="275"/>
      <c r="Y782" s="275"/>
      <c r="Z782" s="275"/>
      <c r="AA782" s="275"/>
      <c r="AB782" s="275"/>
      <c r="AC782" s="275"/>
      <c r="AD782" s="275"/>
      <c r="AE782" s="275"/>
      <c r="AF782" s="275"/>
    </row>
    <row r="783" spans="1:32" ht="15.75" customHeight="1">
      <c r="A783" s="332"/>
      <c r="B783" s="275"/>
      <c r="C783" s="275"/>
      <c r="D783" s="275"/>
      <c r="E783" s="275"/>
      <c r="F783" s="275"/>
      <c r="G783" s="275"/>
      <c r="H783" s="275"/>
      <c r="I783" s="275"/>
      <c r="J783" s="275"/>
      <c r="K783" s="275"/>
      <c r="L783" s="307"/>
      <c r="M783" s="275"/>
      <c r="N783" s="275"/>
      <c r="O783" s="275"/>
      <c r="P783" s="275"/>
      <c r="Q783" s="275"/>
      <c r="R783" s="275"/>
      <c r="S783" s="275"/>
      <c r="T783" s="275"/>
      <c r="U783" s="275"/>
      <c r="V783" s="275"/>
      <c r="W783" s="275"/>
      <c r="X783" s="275"/>
      <c r="Y783" s="275"/>
      <c r="Z783" s="275"/>
      <c r="AA783" s="275"/>
      <c r="AB783" s="275"/>
      <c r="AC783" s="275"/>
      <c r="AD783" s="275"/>
      <c r="AE783" s="275"/>
      <c r="AF783" s="275"/>
    </row>
    <row r="784" spans="1:32" ht="15.75" customHeight="1">
      <c r="A784" s="332"/>
      <c r="B784" s="275"/>
      <c r="C784" s="275"/>
      <c r="D784" s="275"/>
      <c r="E784" s="275"/>
      <c r="F784" s="275"/>
      <c r="G784" s="275"/>
      <c r="H784" s="275"/>
      <c r="I784" s="275"/>
      <c r="J784" s="275"/>
      <c r="K784" s="275"/>
      <c r="L784" s="307"/>
      <c r="M784" s="275"/>
      <c r="N784" s="275"/>
      <c r="O784" s="275"/>
      <c r="P784" s="275"/>
      <c r="Q784" s="275"/>
      <c r="R784" s="275"/>
      <c r="S784" s="275"/>
      <c r="T784" s="275"/>
      <c r="U784" s="275"/>
      <c r="V784" s="275"/>
      <c r="W784" s="275"/>
      <c r="X784" s="275"/>
      <c r="Y784" s="275"/>
      <c r="Z784" s="275"/>
      <c r="AA784" s="275"/>
      <c r="AB784" s="275"/>
      <c r="AC784" s="275"/>
      <c r="AD784" s="275"/>
      <c r="AE784" s="275"/>
      <c r="AF784" s="275"/>
    </row>
    <row r="785" spans="1:32" ht="15.75" customHeight="1">
      <c r="A785" s="332"/>
      <c r="B785" s="275"/>
      <c r="C785" s="275"/>
      <c r="D785" s="275"/>
      <c r="E785" s="275"/>
      <c r="F785" s="275"/>
      <c r="G785" s="275"/>
      <c r="H785" s="275"/>
      <c r="I785" s="275"/>
      <c r="J785" s="275"/>
      <c r="K785" s="275"/>
      <c r="L785" s="307"/>
      <c r="M785" s="275"/>
      <c r="N785" s="275"/>
      <c r="O785" s="275"/>
      <c r="P785" s="275"/>
      <c r="Q785" s="275"/>
      <c r="R785" s="275"/>
      <c r="S785" s="275"/>
      <c r="T785" s="275"/>
      <c r="U785" s="275"/>
      <c r="V785" s="275"/>
      <c r="W785" s="275"/>
      <c r="X785" s="275"/>
      <c r="Y785" s="275"/>
      <c r="Z785" s="275"/>
      <c r="AA785" s="275"/>
      <c r="AB785" s="275"/>
      <c r="AC785" s="275"/>
      <c r="AD785" s="275"/>
      <c r="AE785" s="275"/>
      <c r="AF785" s="275"/>
    </row>
    <row r="786" spans="1:32" ht="15.75" customHeight="1">
      <c r="A786" s="332"/>
      <c r="B786" s="275"/>
      <c r="C786" s="275"/>
      <c r="D786" s="275"/>
      <c r="E786" s="275"/>
      <c r="F786" s="275"/>
      <c r="G786" s="275"/>
      <c r="H786" s="275"/>
      <c r="I786" s="275"/>
      <c r="J786" s="275"/>
      <c r="K786" s="275"/>
      <c r="L786" s="307"/>
      <c r="M786" s="275"/>
      <c r="N786" s="275"/>
      <c r="O786" s="275"/>
      <c r="P786" s="275"/>
      <c r="Q786" s="275"/>
      <c r="R786" s="275"/>
      <c r="S786" s="275"/>
      <c r="T786" s="275"/>
      <c r="U786" s="275"/>
      <c r="V786" s="275"/>
      <c r="W786" s="275"/>
      <c r="X786" s="275"/>
      <c r="Y786" s="275"/>
      <c r="Z786" s="275"/>
      <c r="AA786" s="275"/>
      <c r="AB786" s="275"/>
      <c r="AC786" s="275"/>
      <c r="AD786" s="275"/>
      <c r="AE786" s="275"/>
      <c r="AF786" s="275"/>
    </row>
    <row r="787" spans="1:32" ht="15.75" customHeight="1">
      <c r="A787" s="332"/>
      <c r="B787" s="275"/>
      <c r="C787" s="275"/>
      <c r="D787" s="275"/>
      <c r="E787" s="275"/>
      <c r="F787" s="275"/>
      <c r="G787" s="275"/>
      <c r="H787" s="275"/>
      <c r="I787" s="275"/>
      <c r="J787" s="275"/>
      <c r="K787" s="275"/>
      <c r="L787" s="307"/>
      <c r="M787" s="275"/>
      <c r="N787" s="275"/>
      <c r="O787" s="275"/>
      <c r="P787" s="275"/>
      <c r="Q787" s="275"/>
      <c r="R787" s="275"/>
      <c r="S787" s="275"/>
      <c r="T787" s="275"/>
      <c r="U787" s="275"/>
      <c r="V787" s="275"/>
      <c r="W787" s="275"/>
      <c r="X787" s="275"/>
      <c r="Y787" s="275"/>
      <c r="Z787" s="275"/>
      <c r="AA787" s="275"/>
      <c r="AB787" s="275"/>
      <c r="AC787" s="275"/>
      <c r="AD787" s="275"/>
      <c r="AE787" s="275"/>
      <c r="AF787" s="275"/>
    </row>
    <row r="788" spans="1:32" ht="15.75" customHeight="1">
      <c r="A788" s="332"/>
      <c r="B788" s="275"/>
      <c r="C788" s="275"/>
      <c r="D788" s="275"/>
      <c r="E788" s="275"/>
      <c r="F788" s="275"/>
      <c r="G788" s="275"/>
      <c r="H788" s="275"/>
      <c r="I788" s="275"/>
      <c r="J788" s="275"/>
      <c r="K788" s="275"/>
      <c r="L788" s="307"/>
      <c r="M788" s="275"/>
      <c r="N788" s="275"/>
      <c r="O788" s="275"/>
      <c r="P788" s="275"/>
      <c r="Q788" s="275"/>
      <c r="R788" s="275"/>
      <c r="S788" s="275"/>
      <c r="T788" s="275"/>
      <c r="U788" s="275"/>
      <c r="V788" s="275"/>
      <c r="W788" s="275"/>
      <c r="X788" s="275"/>
      <c r="Y788" s="275"/>
      <c r="Z788" s="275"/>
      <c r="AA788" s="275"/>
      <c r="AB788" s="275"/>
      <c r="AC788" s="275"/>
      <c r="AD788" s="275"/>
      <c r="AE788" s="275"/>
      <c r="AF788" s="275"/>
    </row>
    <row r="789" spans="1:32" ht="15.75" customHeight="1">
      <c r="A789" s="332"/>
      <c r="B789" s="275"/>
      <c r="C789" s="275"/>
      <c r="D789" s="275"/>
      <c r="E789" s="275"/>
      <c r="F789" s="275"/>
      <c r="G789" s="275"/>
      <c r="H789" s="275"/>
      <c r="I789" s="275"/>
      <c r="J789" s="275"/>
      <c r="K789" s="275"/>
      <c r="L789" s="307"/>
      <c r="M789" s="275"/>
      <c r="N789" s="275"/>
      <c r="O789" s="275"/>
      <c r="P789" s="275"/>
      <c r="Q789" s="275"/>
      <c r="R789" s="275"/>
      <c r="S789" s="275"/>
      <c r="T789" s="275"/>
      <c r="U789" s="275"/>
      <c r="V789" s="275"/>
      <c r="W789" s="275"/>
      <c r="X789" s="275"/>
      <c r="Y789" s="275"/>
      <c r="Z789" s="275"/>
      <c r="AA789" s="275"/>
      <c r="AB789" s="275"/>
      <c r="AC789" s="275"/>
      <c r="AD789" s="275"/>
      <c r="AE789" s="275"/>
      <c r="AF789" s="275"/>
    </row>
    <row r="790" spans="1:32" ht="15.75" customHeight="1">
      <c r="A790" s="332"/>
      <c r="B790" s="275"/>
      <c r="C790" s="275"/>
      <c r="D790" s="275"/>
      <c r="E790" s="275"/>
      <c r="F790" s="275"/>
      <c r="G790" s="275"/>
      <c r="H790" s="275"/>
      <c r="I790" s="275"/>
      <c r="J790" s="275"/>
      <c r="K790" s="275"/>
      <c r="L790" s="307"/>
      <c r="M790" s="275"/>
      <c r="N790" s="275"/>
      <c r="O790" s="275"/>
      <c r="P790" s="275"/>
      <c r="Q790" s="275"/>
      <c r="R790" s="275"/>
      <c r="S790" s="275"/>
      <c r="T790" s="275"/>
      <c r="U790" s="275"/>
      <c r="V790" s="275"/>
      <c r="W790" s="275"/>
      <c r="X790" s="275"/>
      <c r="Y790" s="275"/>
      <c r="Z790" s="275"/>
      <c r="AA790" s="275"/>
      <c r="AB790" s="275"/>
      <c r="AC790" s="275"/>
      <c r="AD790" s="275"/>
      <c r="AE790" s="275"/>
      <c r="AF790" s="275"/>
    </row>
    <row r="791" spans="1:32" ht="15.75" customHeight="1">
      <c r="A791" s="332"/>
      <c r="B791" s="275"/>
      <c r="C791" s="275"/>
      <c r="D791" s="275"/>
      <c r="E791" s="275"/>
      <c r="F791" s="275"/>
      <c r="G791" s="275"/>
      <c r="H791" s="275"/>
      <c r="I791" s="275"/>
      <c r="J791" s="275"/>
      <c r="K791" s="275"/>
      <c r="L791" s="307"/>
      <c r="M791" s="275"/>
      <c r="N791" s="275"/>
      <c r="O791" s="275"/>
      <c r="P791" s="275"/>
      <c r="Q791" s="275"/>
      <c r="R791" s="275"/>
      <c r="S791" s="275"/>
      <c r="T791" s="275"/>
      <c r="U791" s="275"/>
      <c r="V791" s="275"/>
      <c r="W791" s="275"/>
      <c r="X791" s="275"/>
      <c r="Y791" s="275"/>
      <c r="Z791" s="275"/>
      <c r="AA791" s="275"/>
      <c r="AB791" s="275"/>
      <c r="AC791" s="275"/>
      <c r="AD791" s="275"/>
      <c r="AE791" s="275"/>
      <c r="AF791" s="275"/>
    </row>
    <row r="792" spans="1:32" ht="15.75" customHeight="1">
      <c r="A792" s="332"/>
      <c r="B792" s="275"/>
      <c r="C792" s="275"/>
      <c r="D792" s="275"/>
      <c r="E792" s="275"/>
      <c r="F792" s="275"/>
      <c r="G792" s="275"/>
      <c r="H792" s="275"/>
      <c r="I792" s="275"/>
      <c r="J792" s="275"/>
      <c r="K792" s="275"/>
      <c r="L792" s="307"/>
      <c r="M792" s="275"/>
      <c r="N792" s="275"/>
      <c r="O792" s="275"/>
      <c r="P792" s="275"/>
      <c r="Q792" s="275"/>
      <c r="R792" s="275"/>
      <c r="S792" s="275"/>
      <c r="T792" s="275"/>
      <c r="U792" s="275"/>
      <c r="V792" s="275"/>
      <c r="W792" s="275"/>
      <c r="X792" s="275"/>
      <c r="Y792" s="275"/>
      <c r="Z792" s="275"/>
      <c r="AA792" s="275"/>
      <c r="AB792" s="275"/>
      <c r="AC792" s="275"/>
      <c r="AD792" s="275"/>
      <c r="AE792" s="275"/>
      <c r="AF792" s="275"/>
    </row>
    <row r="793" spans="1:32" ht="15.75" customHeight="1">
      <c r="A793" s="332"/>
      <c r="B793" s="275"/>
      <c r="C793" s="275"/>
      <c r="D793" s="275"/>
      <c r="E793" s="275"/>
      <c r="F793" s="275"/>
      <c r="G793" s="275"/>
      <c r="H793" s="275"/>
      <c r="I793" s="275"/>
      <c r="J793" s="275"/>
      <c r="K793" s="275"/>
      <c r="L793" s="307"/>
      <c r="M793" s="275"/>
      <c r="N793" s="275"/>
      <c r="O793" s="275"/>
      <c r="P793" s="275"/>
      <c r="Q793" s="275"/>
      <c r="R793" s="275"/>
      <c r="S793" s="275"/>
      <c r="T793" s="275"/>
      <c r="U793" s="275"/>
      <c r="V793" s="275"/>
      <c r="W793" s="275"/>
      <c r="X793" s="275"/>
      <c r="Y793" s="275"/>
      <c r="Z793" s="275"/>
      <c r="AA793" s="275"/>
      <c r="AB793" s="275"/>
      <c r="AC793" s="275"/>
      <c r="AD793" s="275"/>
      <c r="AE793" s="275"/>
      <c r="AF793" s="275"/>
    </row>
    <row r="794" spans="1:32" ht="15.75" customHeight="1">
      <c r="A794" s="332"/>
      <c r="B794" s="275"/>
      <c r="C794" s="275"/>
      <c r="D794" s="275"/>
      <c r="E794" s="275"/>
      <c r="F794" s="275"/>
      <c r="G794" s="275"/>
      <c r="H794" s="275"/>
      <c r="I794" s="275"/>
      <c r="J794" s="275"/>
      <c r="K794" s="275"/>
      <c r="L794" s="307"/>
      <c r="M794" s="275"/>
      <c r="N794" s="275"/>
      <c r="O794" s="275"/>
      <c r="P794" s="275"/>
      <c r="Q794" s="275"/>
      <c r="R794" s="275"/>
      <c r="S794" s="275"/>
      <c r="T794" s="275"/>
      <c r="U794" s="275"/>
      <c r="V794" s="275"/>
      <c r="W794" s="275"/>
      <c r="X794" s="275"/>
      <c r="Y794" s="275"/>
      <c r="Z794" s="275"/>
      <c r="AA794" s="275"/>
      <c r="AB794" s="275"/>
      <c r="AC794" s="275"/>
      <c r="AD794" s="275"/>
      <c r="AE794" s="275"/>
      <c r="AF794" s="275"/>
    </row>
    <row r="795" spans="1:32" ht="15.75" customHeight="1">
      <c r="A795" s="332"/>
      <c r="B795" s="275"/>
      <c r="C795" s="275"/>
      <c r="D795" s="275"/>
      <c r="E795" s="275"/>
      <c r="F795" s="275"/>
      <c r="G795" s="275"/>
      <c r="H795" s="275"/>
      <c r="I795" s="275"/>
      <c r="J795" s="275"/>
      <c r="K795" s="275"/>
      <c r="L795" s="307"/>
      <c r="M795" s="275"/>
      <c r="N795" s="275"/>
      <c r="O795" s="275"/>
      <c r="P795" s="275"/>
      <c r="Q795" s="275"/>
      <c r="R795" s="275"/>
      <c r="S795" s="275"/>
      <c r="T795" s="275"/>
      <c r="U795" s="275"/>
      <c r="V795" s="275"/>
      <c r="W795" s="275"/>
      <c r="X795" s="275"/>
      <c r="Y795" s="275"/>
      <c r="Z795" s="275"/>
      <c r="AA795" s="275"/>
      <c r="AB795" s="275"/>
      <c r="AC795" s="275"/>
      <c r="AD795" s="275"/>
      <c r="AE795" s="275"/>
      <c r="AF795" s="275"/>
    </row>
    <row r="796" spans="1:32" ht="15.75" customHeight="1">
      <c r="A796" s="332"/>
      <c r="B796" s="275"/>
      <c r="C796" s="275"/>
      <c r="D796" s="275"/>
      <c r="E796" s="275"/>
      <c r="F796" s="275"/>
      <c r="G796" s="275"/>
      <c r="H796" s="275"/>
      <c r="I796" s="275"/>
      <c r="J796" s="275"/>
      <c r="K796" s="275"/>
      <c r="L796" s="307"/>
      <c r="M796" s="275"/>
      <c r="N796" s="275"/>
      <c r="O796" s="275"/>
      <c r="P796" s="275"/>
      <c r="Q796" s="275"/>
      <c r="R796" s="275"/>
      <c r="S796" s="275"/>
      <c r="T796" s="275"/>
      <c r="U796" s="275"/>
      <c r="V796" s="275"/>
      <c r="W796" s="275"/>
      <c r="X796" s="275"/>
      <c r="Y796" s="275"/>
      <c r="Z796" s="275"/>
      <c r="AA796" s="275"/>
      <c r="AB796" s="275"/>
      <c r="AC796" s="275"/>
      <c r="AD796" s="275"/>
      <c r="AE796" s="275"/>
      <c r="AF796" s="275"/>
    </row>
    <row r="797" spans="1:32" ht="15.75" customHeight="1">
      <c r="A797" s="332"/>
      <c r="B797" s="275"/>
      <c r="C797" s="275"/>
      <c r="D797" s="275"/>
      <c r="E797" s="275"/>
      <c r="F797" s="275"/>
      <c r="G797" s="275"/>
      <c r="H797" s="275"/>
      <c r="I797" s="275"/>
      <c r="J797" s="275"/>
      <c r="K797" s="275"/>
      <c r="L797" s="307"/>
      <c r="M797" s="275"/>
      <c r="N797" s="275"/>
      <c r="O797" s="275"/>
      <c r="P797" s="275"/>
      <c r="Q797" s="275"/>
      <c r="R797" s="275"/>
      <c r="S797" s="275"/>
      <c r="T797" s="275"/>
      <c r="U797" s="275"/>
      <c r="V797" s="275"/>
      <c r="W797" s="275"/>
      <c r="X797" s="275"/>
      <c r="Y797" s="275"/>
      <c r="Z797" s="275"/>
      <c r="AA797" s="275"/>
      <c r="AB797" s="275"/>
      <c r="AC797" s="275"/>
      <c r="AD797" s="275"/>
      <c r="AE797" s="275"/>
      <c r="AF797" s="275"/>
    </row>
    <row r="798" spans="1:32" ht="15.75" customHeight="1">
      <c r="A798" s="332"/>
      <c r="B798" s="275"/>
      <c r="C798" s="275"/>
      <c r="D798" s="275"/>
      <c r="E798" s="275"/>
      <c r="F798" s="275"/>
      <c r="G798" s="275"/>
      <c r="H798" s="275"/>
      <c r="I798" s="275"/>
      <c r="J798" s="275"/>
      <c r="K798" s="275"/>
      <c r="L798" s="307"/>
      <c r="M798" s="275"/>
      <c r="N798" s="275"/>
      <c r="O798" s="275"/>
      <c r="P798" s="275"/>
      <c r="Q798" s="275"/>
      <c r="R798" s="275"/>
      <c r="S798" s="275"/>
      <c r="T798" s="275"/>
      <c r="U798" s="275"/>
      <c r="V798" s="275"/>
      <c r="W798" s="275"/>
      <c r="X798" s="275"/>
      <c r="Y798" s="275"/>
      <c r="Z798" s="275"/>
      <c r="AA798" s="275"/>
      <c r="AB798" s="275"/>
      <c r="AC798" s="275"/>
      <c r="AD798" s="275"/>
      <c r="AE798" s="275"/>
      <c r="AF798" s="275"/>
    </row>
    <row r="799" spans="1:32" ht="15.75" customHeight="1">
      <c r="A799" s="332"/>
      <c r="B799" s="275"/>
      <c r="C799" s="275"/>
      <c r="D799" s="275"/>
      <c r="E799" s="275"/>
      <c r="F799" s="275"/>
      <c r="G799" s="275"/>
      <c r="H799" s="275"/>
      <c r="I799" s="275"/>
      <c r="J799" s="275"/>
      <c r="K799" s="275"/>
      <c r="L799" s="307"/>
      <c r="M799" s="275"/>
      <c r="N799" s="275"/>
      <c r="O799" s="275"/>
      <c r="P799" s="275"/>
      <c r="Q799" s="275"/>
      <c r="R799" s="275"/>
      <c r="S799" s="275"/>
      <c r="T799" s="275"/>
      <c r="U799" s="275"/>
      <c r="V799" s="275"/>
      <c r="W799" s="275"/>
      <c r="X799" s="275"/>
      <c r="Y799" s="275"/>
      <c r="Z799" s="275"/>
      <c r="AA799" s="275"/>
      <c r="AB799" s="275"/>
      <c r="AC799" s="275"/>
      <c r="AD799" s="275"/>
      <c r="AE799" s="275"/>
      <c r="AF799" s="275"/>
    </row>
    <row r="800" spans="1:32" ht="15.75" customHeight="1">
      <c r="A800" s="332"/>
      <c r="B800" s="275"/>
      <c r="C800" s="275"/>
      <c r="D800" s="275"/>
      <c r="E800" s="275"/>
      <c r="F800" s="275"/>
      <c r="G800" s="275"/>
      <c r="H800" s="275"/>
      <c r="I800" s="275"/>
      <c r="J800" s="275"/>
      <c r="K800" s="275"/>
      <c r="L800" s="307"/>
      <c r="M800" s="275"/>
      <c r="N800" s="275"/>
      <c r="O800" s="275"/>
      <c r="P800" s="275"/>
      <c r="Q800" s="275"/>
      <c r="R800" s="275"/>
      <c r="S800" s="275"/>
      <c r="T800" s="275"/>
      <c r="U800" s="275"/>
      <c r="V800" s="275"/>
      <c r="W800" s="275"/>
      <c r="X800" s="275"/>
      <c r="Y800" s="275"/>
      <c r="Z800" s="275"/>
      <c r="AA800" s="275"/>
      <c r="AB800" s="275"/>
      <c r="AC800" s="275"/>
      <c r="AD800" s="275"/>
      <c r="AE800" s="275"/>
      <c r="AF800" s="275"/>
    </row>
    <row r="801" spans="1:32" ht="15.75" customHeight="1">
      <c r="A801" s="332"/>
      <c r="B801" s="275"/>
      <c r="C801" s="275"/>
      <c r="D801" s="275"/>
      <c r="E801" s="275"/>
      <c r="F801" s="275"/>
      <c r="G801" s="275"/>
      <c r="H801" s="275"/>
      <c r="I801" s="275"/>
      <c r="J801" s="275"/>
      <c r="K801" s="275"/>
      <c r="L801" s="307"/>
      <c r="M801" s="275"/>
      <c r="N801" s="275"/>
      <c r="O801" s="275"/>
      <c r="P801" s="275"/>
      <c r="Q801" s="275"/>
      <c r="R801" s="275"/>
      <c r="S801" s="275"/>
      <c r="T801" s="275"/>
      <c r="U801" s="275"/>
      <c r="V801" s="275"/>
      <c r="W801" s="275"/>
      <c r="X801" s="275"/>
      <c r="Y801" s="275"/>
      <c r="Z801" s="275"/>
      <c r="AA801" s="275"/>
      <c r="AB801" s="275"/>
      <c r="AC801" s="275"/>
      <c r="AD801" s="275"/>
      <c r="AE801" s="275"/>
      <c r="AF801" s="275"/>
    </row>
    <row r="802" spans="1:32" ht="15.75" customHeight="1">
      <c r="A802" s="332"/>
      <c r="B802" s="275"/>
      <c r="C802" s="275"/>
      <c r="D802" s="275"/>
      <c r="E802" s="275"/>
      <c r="F802" s="275"/>
      <c r="G802" s="275"/>
      <c r="H802" s="275"/>
      <c r="I802" s="275"/>
      <c r="J802" s="275"/>
      <c r="K802" s="275"/>
      <c r="L802" s="307"/>
      <c r="M802" s="275"/>
      <c r="N802" s="275"/>
      <c r="O802" s="275"/>
      <c r="P802" s="275"/>
      <c r="Q802" s="275"/>
      <c r="R802" s="275"/>
      <c r="S802" s="275"/>
      <c r="T802" s="275"/>
      <c r="U802" s="275"/>
      <c r="V802" s="275"/>
      <c r="W802" s="275"/>
      <c r="X802" s="275"/>
      <c r="Y802" s="275"/>
      <c r="Z802" s="275"/>
      <c r="AA802" s="275"/>
      <c r="AB802" s="275"/>
      <c r="AC802" s="275"/>
      <c r="AD802" s="275"/>
      <c r="AE802" s="275"/>
      <c r="AF802" s="275"/>
    </row>
    <row r="803" spans="1:32" ht="15.75" customHeight="1">
      <c r="A803" s="332"/>
      <c r="B803" s="275"/>
      <c r="C803" s="275"/>
      <c r="D803" s="275"/>
      <c r="E803" s="275"/>
      <c r="F803" s="275"/>
      <c r="G803" s="275"/>
      <c r="H803" s="275"/>
      <c r="I803" s="275"/>
      <c r="J803" s="275"/>
      <c r="K803" s="275"/>
      <c r="L803" s="307"/>
      <c r="M803" s="275"/>
      <c r="N803" s="275"/>
      <c r="O803" s="275"/>
      <c r="P803" s="275"/>
      <c r="Q803" s="275"/>
      <c r="R803" s="275"/>
      <c r="S803" s="275"/>
      <c r="T803" s="275"/>
      <c r="U803" s="275"/>
      <c r="V803" s="275"/>
      <c r="W803" s="275"/>
      <c r="X803" s="275"/>
      <c r="Y803" s="275"/>
      <c r="Z803" s="275"/>
      <c r="AA803" s="275"/>
      <c r="AB803" s="275"/>
      <c r="AC803" s="275"/>
      <c r="AD803" s="275"/>
      <c r="AE803" s="275"/>
      <c r="AF803" s="275"/>
    </row>
    <row r="804" spans="1:32" ht="15.75" customHeight="1">
      <c r="A804" s="332"/>
      <c r="B804" s="275"/>
      <c r="C804" s="275"/>
      <c r="D804" s="275"/>
      <c r="E804" s="275"/>
      <c r="F804" s="275"/>
      <c r="G804" s="275"/>
      <c r="H804" s="275"/>
      <c r="I804" s="275"/>
      <c r="J804" s="275"/>
      <c r="K804" s="275"/>
      <c r="L804" s="307"/>
      <c r="M804" s="275"/>
      <c r="N804" s="275"/>
      <c r="O804" s="275"/>
      <c r="P804" s="275"/>
      <c r="Q804" s="275"/>
      <c r="R804" s="275"/>
      <c r="S804" s="275"/>
      <c r="T804" s="275"/>
      <c r="U804" s="275"/>
      <c r="V804" s="275"/>
      <c r="W804" s="275"/>
      <c r="X804" s="275"/>
      <c r="Y804" s="275"/>
      <c r="Z804" s="275"/>
      <c r="AA804" s="275"/>
      <c r="AB804" s="275"/>
      <c r="AC804" s="275"/>
      <c r="AD804" s="275"/>
      <c r="AE804" s="275"/>
      <c r="AF804" s="275"/>
    </row>
    <row r="805" spans="1:32" ht="15.75" customHeight="1">
      <c r="A805" s="332"/>
      <c r="B805" s="275"/>
      <c r="C805" s="275"/>
      <c r="D805" s="275"/>
      <c r="E805" s="275"/>
      <c r="F805" s="275"/>
      <c r="G805" s="275"/>
      <c r="H805" s="275"/>
      <c r="I805" s="275"/>
      <c r="J805" s="275"/>
      <c r="K805" s="275"/>
      <c r="L805" s="307"/>
      <c r="M805" s="275"/>
      <c r="N805" s="275"/>
      <c r="O805" s="275"/>
      <c r="P805" s="275"/>
      <c r="Q805" s="275"/>
      <c r="R805" s="275"/>
      <c r="S805" s="275"/>
      <c r="T805" s="275"/>
      <c r="U805" s="275"/>
      <c r="V805" s="275"/>
      <c r="W805" s="275"/>
      <c r="X805" s="275"/>
      <c r="Y805" s="275"/>
      <c r="Z805" s="275"/>
      <c r="AA805" s="275"/>
      <c r="AB805" s="275"/>
      <c r="AC805" s="275"/>
      <c r="AD805" s="275"/>
      <c r="AE805" s="275"/>
      <c r="AF805" s="275"/>
    </row>
    <row r="806" spans="1:32" ht="15.75" customHeight="1">
      <c r="A806" s="332"/>
      <c r="B806" s="275"/>
      <c r="C806" s="275"/>
      <c r="D806" s="275"/>
      <c r="E806" s="275"/>
      <c r="F806" s="275"/>
      <c r="G806" s="275"/>
      <c r="H806" s="275"/>
      <c r="I806" s="275"/>
      <c r="J806" s="275"/>
      <c r="K806" s="275"/>
      <c r="L806" s="307"/>
      <c r="M806" s="275"/>
      <c r="N806" s="275"/>
      <c r="O806" s="275"/>
      <c r="P806" s="275"/>
      <c r="Q806" s="275"/>
      <c r="R806" s="275"/>
      <c r="S806" s="275"/>
      <c r="T806" s="275"/>
      <c r="U806" s="275"/>
      <c r="V806" s="275"/>
      <c r="W806" s="275"/>
      <c r="X806" s="275"/>
      <c r="Y806" s="275"/>
      <c r="Z806" s="275"/>
      <c r="AA806" s="275"/>
      <c r="AB806" s="275"/>
      <c r="AC806" s="275"/>
      <c r="AD806" s="275"/>
      <c r="AE806" s="275"/>
      <c r="AF806" s="275"/>
    </row>
    <row r="807" spans="1:32" ht="15.75" customHeight="1">
      <c r="A807" s="332"/>
      <c r="B807" s="275"/>
      <c r="C807" s="275"/>
      <c r="D807" s="275"/>
      <c r="E807" s="275"/>
      <c r="F807" s="275"/>
      <c r="G807" s="275"/>
      <c r="H807" s="275"/>
      <c r="I807" s="275"/>
      <c r="J807" s="275"/>
      <c r="K807" s="275"/>
      <c r="L807" s="307"/>
      <c r="M807" s="275"/>
      <c r="N807" s="275"/>
      <c r="O807" s="275"/>
      <c r="P807" s="275"/>
      <c r="Q807" s="275"/>
      <c r="R807" s="275"/>
      <c r="S807" s="275"/>
      <c r="T807" s="275"/>
      <c r="U807" s="275"/>
      <c r="V807" s="275"/>
      <c r="W807" s="275"/>
      <c r="X807" s="275"/>
      <c r="Y807" s="275"/>
      <c r="Z807" s="275"/>
      <c r="AA807" s="275"/>
      <c r="AB807" s="275"/>
      <c r="AC807" s="275"/>
      <c r="AD807" s="275"/>
      <c r="AE807" s="275"/>
      <c r="AF807" s="275"/>
    </row>
    <row r="808" spans="1:32" ht="15.75" customHeight="1">
      <c r="A808" s="332"/>
      <c r="B808" s="275"/>
      <c r="C808" s="275"/>
      <c r="D808" s="275"/>
      <c r="E808" s="275"/>
      <c r="F808" s="275"/>
      <c r="G808" s="275"/>
      <c r="H808" s="275"/>
      <c r="I808" s="275"/>
      <c r="J808" s="275"/>
      <c r="K808" s="275"/>
      <c r="L808" s="307"/>
      <c r="M808" s="275"/>
      <c r="N808" s="275"/>
      <c r="O808" s="275"/>
      <c r="P808" s="275"/>
      <c r="Q808" s="275"/>
      <c r="R808" s="275"/>
      <c r="S808" s="275"/>
      <c r="T808" s="275"/>
      <c r="U808" s="275"/>
      <c r="V808" s="275"/>
      <c r="W808" s="275"/>
      <c r="X808" s="275"/>
      <c r="Y808" s="275"/>
      <c r="Z808" s="275"/>
      <c r="AA808" s="275"/>
      <c r="AB808" s="275"/>
      <c r="AC808" s="275"/>
      <c r="AD808" s="275"/>
      <c r="AE808" s="275"/>
      <c r="AF808" s="275"/>
    </row>
    <row r="809" spans="1:32" ht="15.75" customHeight="1">
      <c r="A809" s="332"/>
      <c r="B809" s="275"/>
      <c r="C809" s="275"/>
      <c r="D809" s="275"/>
      <c r="E809" s="275"/>
      <c r="F809" s="275"/>
      <c r="G809" s="275"/>
      <c r="H809" s="275"/>
      <c r="I809" s="275"/>
      <c r="J809" s="275"/>
      <c r="K809" s="275"/>
      <c r="L809" s="307"/>
      <c r="M809" s="275"/>
      <c r="N809" s="275"/>
      <c r="O809" s="275"/>
      <c r="P809" s="275"/>
      <c r="Q809" s="275"/>
      <c r="R809" s="275"/>
      <c r="S809" s="275"/>
      <c r="T809" s="275"/>
      <c r="U809" s="275"/>
      <c r="V809" s="275"/>
      <c r="W809" s="275"/>
      <c r="X809" s="275"/>
      <c r="Y809" s="275"/>
      <c r="Z809" s="275"/>
      <c r="AA809" s="275"/>
      <c r="AB809" s="275"/>
      <c r="AC809" s="275"/>
      <c r="AD809" s="275"/>
      <c r="AE809" s="275"/>
      <c r="AF809" s="275"/>
    </row>
    <row r="810" spans="1:32" ht="15.75" customHeight="1">
      <c r="A810" s="332"/>
      <c r="B810" s="275"/>
      <c r="C810" s="275"/>
      <c r="D810" s="275"/>
      <c r="E810" s="275"/>
      <c r="F810" s="275"/>
      <c r="G810" s="275"/>
      <c r="H810" s="275"/>
      <c r="I810" s="275"/>
      <c r="J810" s="275"/>
      <c r="K810" s="275"/>
      <c r="L810" s="307"/>
      <c r="M810" s="275"/>
      <c r="N810" s="275"/>
      <c r="O810" s="275"/>
      <c r="P810" s="275"/>
      <c r="Q810" s="275"/>
      <c r="R810" s="275"/>
      <c r="S810" s="275"/>
      <c r="T810" s="275"/>
      <c r="U810" s="275"/>
      <c r="V810" s="275"/>
      <c r="W810" s="275"/>
      <c r="X810" s="275"/>
      <c r="Y810" s="275"/>
      <c r="Z810" s="275"/>
      <c r="AA810" s="275"/>
      <c r="AB810" s="275"/>
      <c r="AC810" s="275"/>
      <c r="AD810" s="275"/>
      <c r="AE810" s="275"/>
      <c r="AF810" s="275"/>
    </row>
    <row r="811" spans="1:32" ht="15.75" customHeight="1">
      <c r="A811" s="332"/>
      <c r="B811" s="275"/>
      <c r="C811" s="275"/>
      <c r="D811" s="275"/>
      <c r="E811" s="275"/>
      <c r="F811" s="275"/>
      <c r="G811" s="275"/>
      <c r="H811" s="275"/>
      <c r="I811" s="275"/>
      <c r="J811" s="275"/>
      <c r="K811" s="275"/>
      <c r="L811" s="307"/>
      <c r="M811" s="275"/>
      <c r="N811" s="275"/>
      <c r="O811" s="275"/>
      <c r="P811" s="275"/>
      <c r="Q811" s="275"/>
      <c r="R811" s="275"/>
      <c r="S811" s="275"/>
      <c r="T811" s="275"/>
      <c r="U811" s="275"/>
      <c r="V811" s="275"/>
      <c r="W811" s="275"/>
      <c r="X811" s="275"/>
      <c r="Y811" s="275"/>
      <c r="Z811" s="275"/>
      <c r="AA811" s="275"/>
      <c r="AB811" s="275"/>
      <c r="AC811" s="275"/>
      <c r="AD811" s="275"/>
      <c r="AE811" s="275"/>
      <c r="AF811" s="275"/>
    </row>
    <row r="812" spans="1:32" ht="15.75" customHeight="1">
      <c r="A812" s="332"/>
      <c r="B812" s="275"/>
      <c r="C812" s="275"/>
      <c r="D812" s="275"/>
      <c r="E812" s="275"/>
      <c r="F812" s="275"/>
      <c r="G812" s="275"/>
      <c r="H812" s="275"/>
      <c r="I812" s="275"/>
      <c r="J812" s="275"/>
      <c r="K812" s="275"/>
      <c r="L812" s="307"/>
      <c r="M812" s="275"/>
      <c r="N812" s="275"/>
      <c r="O812" s="275"/>
      <c r="P812" s="275"/>
      <c r="Q812" s="275"/>
      <c r="R812" s="275"/>
      <c r="S812" s="275"/>
      <c r="T812" s="275"/>
      <c r="U812" s="275"/>
      <c r="V812" s="275"/>
      <c r="W812" s="275"/>
      <c r="X812" s="275"/>
      <c r="Y812" s="275"/>
      <c r="Z812" s="275"/>
      <c r="AA812" s="275"/>
      <c r="AB812" s="275"/>
      <c r="AC812" s="275"/>
      <c r="AD812" s="275"/>
      <c r="AE812" s="275"/>
      <c r="AF812" s="275"/>
    </row>
    <row r="813" spans="1:32" ht="15.75" customHeight="1">
      <c r="A813" s="332"/>
      <c r="B813" s="275"/>
      <c r="C813" s="275"/>
      <c r="D813" s="275"/>
      <c r="E813" s="275"/>
      <c r="F813" s="275"/>
      <c r="G813" s="275"/>
      <c r="H813" s="275"/>
      <c r="I813" s="275"/>
      <c r="J813" s="275"/>
      <c r="K813" s="275"/>
      <c r="L813" s="307"/>
      <c r="M813" s="275"/>
      <c r="N813" s="275"/>
      <c r="O813" s="275"/>
      <c r="P813" s="275"/>
      <c r="Q813" s="275"/>
      <c r="R813" s="275"/>
      <c r="S813" s="275"/>
      <c r="T813" s="275"/>
      <c r="U813" s="275"/>
      <c r="V813" s="275"/>
      <c r="W813" s="275"/>
      <c r="X813" s="275"/>
      <c r="Y813" s="275"/>
      <c r="Z813" s="275"/>
      <c r="AA813" s="275"/>
      <c r="AB813" s="275"/>
      <c r="AC813" s="275"/>
      <c r="AD813" s="275"/>
      <c r="AE813" s="275"/>
      <c r="AF813" s="275"/>
    </row>
    <row r="814" spans="1:32" ht="15.75" customHeight="1">
      <c r="A814" s="332"/>
      <c r="B814" s="275"/>
      <c r="C814" s="275"/>
      <c r="D814" s="275"/>
      <c r="E814" s="275"/>
      <c r="F814" s="275"/>
      <c r="G814" s="275"/>
      <c r="H814" s="275"/>
      <c r="I814" s="275"/>
      <c r="J814" s="275"/>
      <c r="K814" s="275"/>
      <c r="L814" s="307"/>
      <c r="M814" s="275"/>
      <c r="N814" s="275"/>
      <c r="O814" s="275"/>
      <c r="P814" s="275"/>
      <c r="Q814" s="275"/>
      <c r="R814" s="275"/>
      <c r="S814" s="275"/>
      <c r="T814" s="275"/>
      <c r="U814" s="275"/>
      <c r="V814" s="275"/>
      <c r="W814" s="275"/>
      <c r="X814" s="275"/>
      <c r="Y814" s="275"/>
      <c r="Z814" s="275"/>
      <c r="AA814" s="275"/>
      <c r="AB814" s="275"/>
      <c r="AC814" s="275"/>
      <c r="AD814" s="275"/>
      <c r="AE814" s="275"/>
      <c r="AF814" s="275"/>
    </row>
    <row r="815" spans="1:32" ht="15.75" customHeight="1">
      <c r="A815" s="332"/>
      <c r="B815" s="275"/>
      <c r="C815" s="275"/>
      <c r="D815" s="275"/>
      <c r="E815" s="275"/>
      <c r="F815" s="275"/>
      <c r="G815" s="275"/>
      <c r="H815" s="275"/>
      <c r="I815" s="275"/>
      <c r="J815" s="275"/>
      <c r="K815" s="275"/>
      <c r="L815" s="307"/>
      <c r="M815" s="275"/>
      <c r="N815" s="275"/>
      <c r="O815" s="275"/>
      <c r="P815" s="275"/>
      <c r="Q815" s="275"/>
      <c r="R815" s="275"/>
      <c r="S815" s="275"/>
      <c r="T815" s="275"/>
      <c r="U815" s="275"/>
      <c r="V815" s="275"/>
      <c r="W815" s="275"/>
      <c r="X815" s="275"/>
      <c r="Y815" s="275"/>
      <c r="Z815" s="275"/>
      <c r="AA815" s="275"/>
      <c r="AB815" s="275"/>
      <c r="AC815" s="275"/>
      <c r="AD815" s="275"/>
      <c r="AE815" s="275"/>
      <c r="AF815" s="275"/>
    </row>
    <row r="816" spans="1:32" ht="15.75" customHeight="1">
      <c r="A816" s="332"/>
      <c r="B816" s="275"/>
      <c r="C816" s="275"/>
      <c r="D816" s="275"/>
      <c r="E816" s="275"/>
      <c r="F816" s="275"/>
      <c r="G816" s="275"/>
      <c r="H816" s="275"/>
      <c r="I816" s="275"/>
      <c r="J816" s="275"/>
      <c r="K816" s="275"/>
      <c r="L816" s="307"/>
      <c r="M816" s="275"/>
      <c r="N816" s="275"/>
      <c r="O816" s="275"/>
      <c r="P816" s="275"/>
      <c r="Q816" s="275"/>
      <c r="R816" s="275"/>
      <c r="S816" s="275"/>
      <c r="T816" s="275"/>
      <c r="U816" s="275"/>
      <c r="V816" s="275"/>
      <c r="W816" s="275"/>
      <c r="X816" s="275"/>
      <c r="Y816" s="275"/>
      <c r="Z816" s="275"/>
      <c r="AA816" s="275"/>
      <c r="AB816" s="275"/>
      <c r="AC816" s="275"/>
      <c r="AD816" s="275"/>
      <c r="AE816" s="275"/>
      <c r="AF816" s="275"/>
    </row>
    <row r="817" spans="1:32" ht="15.75" customHeight="1">
      <c r="A817" s="332"/>
      <c r="B817" s="275"/>
      <c r="C817" s="275"/>
      <c r="D817" s="275"/>
      <c r="E817" s="275"/>
      <c r="F817" s="275"/>
      <c r="G817" s="275"/>
      <c r="H817" s="275"/>
      <c r="I817" s="275"/>
      <c r="J817" s="275"/>
      <c r="K817" s="275"/>
      <c r="L817" s="307"/>
      <c r="M817" s="275"/>
      <c r="N817" s="275"/>
      <c r="O817" s="275"/>
      <c r="P817" s="275"/>
      <c r="Q817" s="275"/>
      <c r="R817" s="275"/>
      <c r="S817" s="275"/>
      <c r="T817" s="275"/>
      <c r="U817" s="275"/>
      <c r="V817" s="275"/>
      <c r="W817" s="275"/>
      <c r="X817" s="275"/>
      <c r="Y817" s="275"/>
      <c r="Z817" s="275"/>
      <c r="AA817" s="275"/>
      <c r="AB817" s="275"/>
      <c r="AC817" s="275"/>
      <c r="AD817" s="275"/>
      <c r="AE817" s="275"/>
      <c r="AF817" s="275"/>
    </row>
    <row r="818" spans="1:32" ht="15.75" customHeight="1">
      <c r="A818" s="332"/>
      <c r="B818" s="275"/>
      <c r="C818" s="275"/>
      <c r="D818" s="275"/>
      <c r="E818" s="275"/>
      <c r="F818" s="275"/>
      <c r="G818" s="275"/>
      <c r="H818" s="275"/>
      <c r="I818" s="275"/>
      <c r="J818" s="275"/>
      <c r="K818" s="275"/>
      <c r="L818" s="307"/>
      <c r="M818" s="275"/>
      <c r="N818" s="275"/>
      <c r="O818" s="275"/>
      <c r="P818" s="275"/>
      <c r="Q818" s="275"/>
      <c r="R818" s="275"/>
      <c r="S818" s="275"/>
      <c r="T818" s="275"/>
      <c r="U818" s="275"/>
      <c r="V818" s="275"/>
      <c r="W818" s="275"/>
      <c r="X818" s="275"/>
      <c r="Y818" s="275"/>
      <c r="Z818" s="275"/>
      <c r="AA818" s="275"/>
      <c r="AB818" s="275"/>
      <c r="AC818" s="275"/>
      <c r="AD818" s="275"/>
      <c r="AE818" s="275"/>
      <c r="AF818" s="275"/>
    </row>
    <row r="819" spans="1:32" ht="15.75" customHeight="1">
      <c r="A819" s="332"/>
      <c r="B819" s="275"/>
      <c r="C819" s="275"/>
      <c r="D819" s="275"/>
      <c r="E819" s="275"/>
      <c r="F819" s="275"/>
      <c r="G819" s="275"/>
      <c r="H819" s="275"/>
      <c r="I819" s="275"/>
      <c r="J819" s="275"/>
      <c r="K819" s="275"/>
      <c r="L819" s="307"/>
      <c r="M819" s="275"/>
      <c r="N819" s="275"/>
      <c r="O819" s="275"/>
      <c r="P819" s="275"/>
      <c r="Q819" s="275"/>
      <c r="R819" s="275"/>
      <c r="S819" s="275"/>
      <c r="T819" s="275"/>
      <c r="U819" s="275"/>
      <c r="V819" s="275"/>
      <c r="W819" s="275"/>
      <c r="X819" s="275"/>
      <c r="Y819" s="275"/>
      <c r="Z819" s="275"/>
      <c r="AA819" s="275"/>
      <c r="AB819" s="275"/>
      <c r="AC819" s="275"/>
      <c r="AD819" s="275"/>
      <c r="AE819" s="275"/>
      <c r="AF819" s="275"/>
    </row>
    <row r="820" spans="1:32" ht="15.75" customHeight="1">
      <c r="A820" s="332"/>
      <c r="B820" s="275"/>
      <c r="C820" s="275"/>
      <c r="D820" s="275"/>
      <c r="E820" s="275"/>
      <c r="F820" s="275"/>
      <c r="G820" s="275"/>
      <c r="H820" s="275"/>
      <c r="I820" s="275"/>
      <c r="J820" s="275"/>
      <c r="K820" s="275"/>
      <c r="L820" s="307"/>
      <c r="M820" s="275"/>
      <c r="N820" s="275"/>
      <c r="O820" s="275"/>
      <c r="P820" s="275"/>
      <c r="Q820" s="275"/>
      <c r="R820" s="275"/>
      <c r="S820" s="275"/>
      <c r="T820" s="275"/>
      <c r="U820" s="275"/>
      <c r="V820" s="275"/>
      <c r="W820" s="275"/>
      <c r="X820" s="275"/>
      <c r="Y820" s="275"/>
      <c r="Z820" s="275"/>
      <c r="AA820" s="275"/>
      <c r="AB820" s="275"/>
      <c r="AC820" s="275"/>
      <c r="AD820" s="275"/>
      <c r="AE820" s="275"/>
      <c r="AF820" s="275"/>
    </row>
    <row r="821" spans="1:32" ht="15.75" customHeight="1">
      <c r="A821" s="332"/>
      <c r="B821" s="275"/>
      <c r="C821" s="275"/>
      <c r="D821" s="275"/>
      <c r="E821" s="275"/>
      <c r="F821" s="275"/>
      <c r="G821" s="275"/>
      <c r="H821" s="275"/>
      <c r="I821" s="275"/>
      <c r="J821" s="275"/>
      <c r="K821" s="275"/>
      <c r="L821" s="307"/>
      <c r="M821" s="275"/>
      <c r="N821" s="275"/>
      <c r="O821" s="275"/>
      <c r="P821" s="275"/>
      <c r="Q821" s="275"/>
      <c r="R821" s="275"/>
      <c r="S821" s="275"/>
      <c r="T821" s="275"/>
      <c r="U821" s="275"/>
      <c r="V821" s="275"/>
      <c r="W821" s="275"/>
      <c r="X821" s="275"/>
      <c r="Y821" s="275"/>
      <c r="Z821" s="275"/>
      <c r="AA821" s="275"/>
      <c r="AB821" s="275"/>
      <c r="AC821" s="275"/>
      <c r="AD821" s="275"/>
      <c r="AE821" s="275"/>
      <c r="AF821" s="275"/>
    </row>
    <row r="822" spans="1:32" ht="15.75" customHeight="1">
      <c r="A822" s="332"/>
      <c r="B822" s="275"/>
      <c r="C822" s="275"/>
      <c r="D822" s="275"/>
      <c r="E822" s="275"/>
      <c r="F822" s="275"/>
      <c r="G822" s="275"/>
      <c r="H822" s="275"/>
      <c r="I822" s="275"/>
      <c r="J822" s="275"/>
      <c r="K822" s="275"/>
      <c r="L822" s="307"/>
      <c r="M822" s="275"/>
      <c r="N822" s="275"/>
      <c r="O822" s="275"/>
      <c r="P822" s="275"/>
      <c r="Q822" s="275"/>
      <c r="R822" s="275"/>
      <c r="S822" s="275"/>
      <c r="T822" s="275"/>
      <c r="U822" s="275"/>
      <c r="V822" s="275"/>
      <c r="W822" s="275"/>
      <c r="X822" s="275"/>
      <c r="Y822" s="275"/>
      <c r="Z822" s="275"/>
      <c r="AA822" s="275"/>
      <c r="AB822" s="275"/>
      <c r="AC822" s="275"/>
      <c r="AD822" s="275"/>
      <c r="AE822" s="275"/>
      <c r="AF822" s="275"/>
    </row>
    <row r="823" spans="1:32" ht="15.75" customHeight="1">
      <c r="A823" s="332"/>
      <c r="B823" s="275"/>
      <c r="C823" s="275"/>
      <c r="D823" s="275"/>
      <c r="E823" s="275"/>
      <c r="F823" s="275"/>
      <c r="G823" s="275"/>
      <c r="H823" s="275"/>
      <c r="I823" s="275"/>
      <c r="J823" s="275"/>
      <c r="K823" s="275"/>
      <c r="L823" s="307"/>
      <c r="M823" s="275"/>
      <c r="N823" s="275"/>
      <c r="O823" s="275"/>
      <c r="P823" s="275"/>
      <c r="Q823" s="275"/>
      <c r="R823" s="275"/>
      <c r="S823" s="275"/>
      <c r="T823" s="275"/>
      <c r="U823" s="275"/>
      <c r="V823" s="275"/>
      <c r="W823" s="275"/>
      <c r="X823" s="275"/>
      <c r="Y823" s="275"/>
      <c r="Z823" s="275"/>
      <c r="AA823" s="275"/>
      <c r="AB823" s="275"/>
      <c r="AC823" s="275"/>
      <c r="AD823" s="275"/>
      <c r="AE823" s="275"/>
      <c r="AF823" s="275"/>
    </row>
    <row r="824" spans="1:32" ht="15.75" customHeight="1">
      <c r="A824" s="332"/>
      <c r="B824" s="275"/>
      <c r="C824" s="275"/>
      <c r="D824" s="275"/>
      <c r="E824" s="275"/>
      <c r="F824" s="275"/>
      <c r="G824" s="275"/>
      <c r="H824" s="275"/>
      <c r="I824" s="275"/>
      <c r="J824" s="275"/>
      <c r="K824" s="275"/>
      <c r="L824" s="307"/>
      <c r="M824" s="275"/>
      <c r="N824" s="275"/>
      <c r="O824" s="275"/>
      <c r="P824" s="275"/>
      <c r="Q824" s="275"/>
      <c r="R824" s="275"/>
      <c r="S824" s="275"/>
      <c r="T824" s="275"/>
      <c r="U824" s="275"/>
      <c r="V824" s="275"/>
      <c r="W824" s="275"/>
      <c r="X824" s="275"/>
      <c r="Y824" s="275"/>
      <c r="Z824" s="275"/>
      <c r="AA824" s="275"/>
      <c r="AB824" s="275"/>
      <c r="AC824" s="275"/>
      <c r="AD824" s="275"/>
      <c r="AE824" s="275"/>
      <c r="AF824" s="275"/>
    </row>
    <row r="825" spans="1:32" ht="15.75" customHeight="1">
      <c r="A825" s="332"/>
      <c r="B825" s="275"/>
      <c r="C825" s="275"/>
      <c r="D825" s="275"/>
      <c r="E825" s="275"/>
      <c r="F825" s="275"/>
      <c r="G825" s="275"/>
      <c r="H825" s="275"/>
      <c r="I825" s="275"/>
      <c r="J825" s="275"/>
      <c r="K825" s="275"/>
      <c r="L825" s="307"/>
      <c r="M825" s="275"/>
      <c r="N825" s="275"/>
      <c r="O825" s="275"/>
      <c r="P825" s="275"/>
      <c r="Q825" s="275"/>
      <c r="R825" s="275"/>
      <c r="S825" s="275"/>
      <c r="T825" s="275"/>
      <c r="U825" s="275"/>
      <c r="V825" s="275"/>
      <c r="W825" s="275"/>
      <c r="X825" s="275"/>
      <c r="Y825" s="275"/>
      <c r="Z825" s="275"/>
      <c r="AA825" s="275"/>
      <c r="AB825" s="275"/>
      <c r="AC825" s="275"/>
      <c r="AD825" s="275"/>
      <c r="AE825" s="275"/>
      <c r="AF825" s="275"/>
    </row>
    <row r="826" spans="1:32" ht="15.75" customHeight="1">
      <c r="A826" s="332"/>
      <c r="B826" s="275"/>
      <c r="C826" s="275"/>
      <c r="D826" s="275"/>
      <c r="E826" s="275"/>
      <c r="F826" s="275"/>
      <c r="G826" s="275"/>
      <c r="H826" s="275"/>
      <c r="I826" s="275"/>
      <c r="J826" s="275"/>
      <c r="K826" s="275"/>
      <c r="L826" s="307"/>
      <c r="M826" s="275"/>
      <c r="N826" s="275"/>
      <c r="O826" s="275"/>
      <c r="P826" s="275"/>
      <c r="Q826" s="275"/>
      <c r="R826" s="275"/>
      <c r="S826" s="275"/>
      <c r="T826" s="275"/>
      <c r="U826" s="275"/>
      <c r="V826" s="275"/>
      <c r="W826" s="275"/>
      <c r="X826" s="275"/>
      <c r="Y826" s="275"/>
      <c r="Z826" s="275"/>
      <c r="AA826" s="275"/>
      <c r="AB826" s="275"/>
      <c r="AC826" s="275"/>
      <c r="AD826" s="275"/>
      <c r="AE826" s="275"/>
      <c r="AF826" s="275"/>
    </row>
    <row r="827" spans="1:32" ht="15.75" customHeight="1">
      <c r="A827" s="332"/>
      <c r="B827" s="275"/>
      <c r="C827" s="275"/>
      <c r="D827" s="275"/>
      <c r="E827" s="275"/>
      <c r="F827" s="275"/>
      <c r="G827" s="275"/>
      <c r="H827" s="275"/>
      <c r="I827" s="275"/>
      <c r="J827" s="275"/>
      <c r="K827" s="275"/>
      <c r="L827" s="307"/>
      <c r="M827" s="275"/>
      <c r="N827" s="275"/>
      <c r="O827" s="275"/>
      <c r="P827" s="275"/>
      <c r="Q827" s="275"/>
      <c r="R827" s="275"/>
      <c r="S827" s="275"/>
      <c r="T827" s="275"/>
      <c r="U827" s="275"/>
      <c r="V827" s="275"/>
      <c r="W827" s="275"/>
      <c r="X827" s="275"/>
      <c r="Y827" s="275"/>
      <c r="Z827" s="275"/>
      <c r="AA827" s="275"/>
      <c r="AB827" s="275"/>
      <c r="AC827" s="275"/>
      <c r="AD827" s="275"/>
      <c r="AE827" s="275"/>
      <c r="AF827" s="275"/>
    </row>
    <row r="828" spans="1:32" ht="15.75" customHeight="1">
      <c r="A828" s="332"/>
      <c r="B828" s="275"/>
      <c r="C828" s="275"/>
      <c r="D828" s="275"/>
      <c r="E828" s="275"/>
      <c r="F828" s="275"/>
      <c r="G828" s="275"/>
      <c r="H828" s="275"/>
      <c r="I828" s="275"/>
      <c r="J828" s="275"/>
      <c r="K828" s="275"/>
      <c r="L828" s="307"/>
      <c r="M828" s="275"/>
      <c r="N828" s="275"/>
      <c r="O828" s="275"/>
      <c r="P828" s="275"/>
      <c r="Q828" s="275"/>
      <c r="R828" s="275"/>
      <c r="S828" s="275"/>
      <c r="T828" s="275"/>
      <c r="U828" s="275"/>
      <c r="V828" s="275"/>
      <c r="W828" s="275"/>
      <c r="X828" s="275"/>
      <c r="Y828" s="275"/>
      <c r="Z828" s="275"/>
      <c r="AA828" s="275"/>
      <c r="AB828" s="275"/>
      <c r="AC828" s="275"/>
      <c r="AD828" s="275"/>
      <c r="AE828" s="275"/>
      <c r="AF828" s="275"/>
    </row>
    <row r="829" spans="1:32" ht="15.75" customHeight="1">
      <c r="A829" s="332"/>
      <c r="B829" s="275"/>
      <c r="C829" s="275"/>
      <c r="D829" s="275"/>
      <c r="E829" s="275"/>
      <c r="F829" s="275"/>
      <c r="G829" s="275"/>
      <c r="H829" s="275"/>
      <c r="I829" s="275"/>
      <c r="J829" s="275"/>
      <c r="K829" s="275"/>
      <c r="L829" s="307"/>
      <c r="M829" s="275"/>
      <c r="N829" s="275"/>
      <c r="O829" s="275"/>
      <c r="P829" s="275"/>
      <c r="Q829" s="275"/>
      <c r="R829" s="275"/>
      <c r="S829" s="275"/>
      <c r="T829" s="275"/>
      <c r="U829" s="275"/>
      <c r="V829" s="275"/>
      <c r="W829" s="275"/>
      <c r="X829" s="275"/>
      <c r="Y829" s="275"/>
      <c r="Z829" s="275"/>
      <c r="AA829" s="275"/>
      <c r="AB829" s="275"/>
      <c r="AC829" s="275"/>
      <c r="AD829" s="275"/>
      <c r="AE829" s="275"/>
      <c r="AF829" s="275"/>
    </row>
    <row r="830" spans="1:32" ht="15.75" customHeight="1">
      <c r="A830" s="332"/>
      <c r="B830" s="275"/>
      <c r="C830" s="275"/>
      <c r="D830" s="275"/>
      <c r="E830" s="275"/>
      <c r="F830" s="275"/>
      <c r="G830" s="275"/>
      <c r="H830" s="275"/>
      <c r="I830" s="275"/>
      <c r="J830" s="275"/>
      <c r="K830" s="275"/>
      <c r="L830" s="307"/>
      <c r="M830" s="275"/>
      <c r="N830" s="275"/>
      <c r="O830" s="275"/>
      <c r="P830" s="275"/>
      <c r="Q830" s="275"/>
      <c r="R830" s="275"/>
      <c r="S830" s="275"/>
      <c r="T830" s="275"/>
      <c r="U830" s="275"/>
      <c r="V830" s="275"/>
      <c r="W830" s="275"/>
      <c r="X830" s="275"/>
      <c r="Y830" s="275"/>
      <c r="Z830" s="275"/>
      <c r="AA830" s="275"/>
      <c r="AB830" s="275"/>
      <c r="AC830" s="275"/>
      <c r="AD830" s="275"/>
      <c r="AE830" s="275"/>
      <c r="AF830" s="275"/>
    </row>
    <row r="831" spans="1:32" ht="15.75" customHeight="1">
      <c r="A831" s="332"/>
      <c r="B831" s="275"/>
      <c r="C831" s="275"/>
      <c r="D831" s="275"/>
      <c r="E831" s="275"/>
      <c r="F831" s="275"/>
      <c r="G831" s="275"/>
      <c r="H831" s="275"/>
      <c r="I831" s="275"/>
      <c r="J831" s="275"/>
      <c r="K831" s="275"/>
      <c r="L831" s="307"/>
      <c r="M831" s="275"/>
      <c r="N831" s="275"/>
      <c r="O831" s="275"/>
      <c r="P831" s="275"/>
      <c r="Q831" s="275"/>
      <c r="R831" s="275"/>
      <c r="S831" s="275"/>
      <c r="T831" s="275"/>
      <c r="U831" s="275"/>
      <c r="V831" s="275"/>
      <c r="W831" s="275"/>
      <c r="X831" s="275"/>
      <c r="Y831" s="275"/>
      <c r="Z831" s="275"/>
      <c r="AA831" s="275"/>
      <c r="AB831" s="275"/>
      <c r="AC831" s="275"/>
      <c r="AD831" s="275"/>
      <c r="AE831" s="275"/>
      <c r="AF831" s="275"/>
    </row>
    <row r="832" spans="1:32" ht="15.75" customHeight="1">
      <c r="A832" s="332"/>
      <c r="B832" s="275"/>
      <c r="C832" s="275"/>
      <c r="D832" s="275"/>
      <c r="E832" s="275"/>
      <c r="F832" s="275"/>
      <c r="G832" s="275"/>
      <c r="H832" s="275"/>
      <c r="I832" s="275"/>
      <c r="J832" s="275"/>
      <c r="K832" s="275"/>
      <c r="L832" s="307"/>
      <c r="M832" s="275"/>
      <c r="N832" s="275"/>
      <c r="O832" s="275"/>
      <c r="P832" s="275"/>
      <c r="Q832" s="275"/>
      <c r="R832" s="275"/>
      <c r="S832" s="275"/>
      <c r="T832" s="275"/>
      <c r="U832" s="275"/>
      <c r="V832" s="275"/>
      <c r="W832" s="275"/>
      <c r="X832" s="275"/>
      <c r="Y832" s="275"/>
      <c r="Z832" s="275"/>
      <c r="AA832" s="275"/>
      <c r="AB832" s="275"/>
      <c r="AC832" s="275"/>
      <c r="AD832" s="275"/>
      <c r="AE832" s="275"/>
      <c r="AF832" s="275"/>
    </row>
    <row r="833" spans="1:32" ht="15.75" customHeight="1">
      <c r="A833" s="332"/>
      <c r="B833" s="275"/>
      <c r="C833" s="275"/>
      <c r="D833" s="275"/>
      <c r="E833" s="275"/>
      <c r="F833" s="275"/>
      <c r="G833" s="275"/>
      <c r="H833" s="275"/>
      <c r="I833" s="275"/>
      <c r="J833" s="275"/>
      <c r="K833" s="275"/>
      <c r="L833" s="307"/>
      <c r="M833" s="275"/>
      <c r="N833" s="275"/>
      <c r="O833" s="275"/>
      <c r="P833" s="275"/>
      <c r="Q833" s="275"/>
      <c r="R833" s="275"/>
      <c r="S833" s="275"/>
      <c r="T833" s="275"/>
      <c r="U833" s="275"/>
      <c r="V833" s="275"/>
      <c r="W833" s="275"/>
      <c r="X833" s="275"/>
      <c r="Y833" s="275"/>
      <c r="Z833" s="275"/>
      <c r="AA833" s="275"/>
      <c r="AB833" s="275"/>
      <c r="AC833" s="275"/>
      <c r="AD833" s="275"/>
      <c r="AE833" s="275"/>
      <c r="AF833" s="275"/>
    </row>
    <row r="834" spans="1:32" ht="15.75" customHeight="1">
      <c r="A834" s="332"/>
      <c r="B834" s="275"/>
      <c r="C834" s="275"/>
      <c r="D834" s="275"/>
      <c r="E834" s="275"/>
      <c r="F834" s="275"/>
      <c r="G834" s="275"/>
      <c r="H834" s="275"/>
      <c r="I834" s="275"/>
      <c r="J834" s="275"/>
      <c r="K834" s="275"/>
      <c r="L834" s="307"/>
      <c r="M834" s="275"/>
      <c r="N834" s="275"/>
      <c r="O834" s="275"/>
      <c r="P834" s="275"/>
      <c r="Q834" s="275"/>
      <c r="R834" s="275"/>
      <c r="S834" s="275"/>
      <c r="T834" s="275"/>
      <c r="U834" s="275"/>
      <c r="V834" s="275"/>
      <c r="W834" s="275"/>
      <c r="X834" s="275"/>
      <c r="Y834" s="275"/>
      <c r="Z834" s="275"/>
      <c r="AA834" s="275"/>
      <c r="AB834" s="275"/>
      <c r="AC834" s="275"/>
      <c r="AD834" s="275"/>
      <c r="AE834" s="275"/>
      <c r="AF834" s="275"/>
    </row>
    <row r="835" spans="1:32" ht="15.75" customHeight="1">
      <c r="A835" s="332"/>
      <c r="B835" s="275"/>
      <c r="C835" s="275"/>
      <c r="D835" s="275"/>
      <c r="E835" s="275"/>
      <c r="F835" s="275"/>
      <c r="G835" s="275"/>
      <c r="H835" s="275"/>
      <c r="I835" s="275"/>
      <c r="J835" s="275"/>
      <c r="K835" s="275"/>
      <c r="L835" s="307"/>
      <c r="M835" s="275"/>
      <c r="N835" s="275"/>
      <c r="O835" s="275"/>
      <c r="P835" s="275"/>
      <c r="Q835" s="275"/>
      <c r="R835" s="275"/>
      <c r="S835" s="275"/>
      <c r="T835" s="275"/>
      <c r="U835" s="275"/>
      <c r="V835" s="275"/>
      <c r="W835" s="275"/>
      <c r="X835" s="275"/>
      <c r="Y835" s="275"/>
      <c r="Z835" s="275"/>
      <c r="AA835" s="275"/>
      <c r="AB835" s="275"/>
      <c r="AC835" s="275"/>
      <c r="AD835" s="275"/>
      <c r="AE835" s="275"/>
      <c r="AF835" s="275"/>
    </row>
    <row r="836" spans="1:32" ht="15.75" customHeight="1">
      <c r="A836" s="332"/>
      <c r="B836" s="275"/>
      <c r="C836" s="275"/>
      <c r="D836" s="275"/>
      <c r="E836" s="275"/>
      <c r="F836" s="275"/>
      <c r="G836" s="275"/>
      <c r="H836" s="275"/>
      <c r="I836" s="275"/>
      <c r="J836" s="275"/>
      <c r="K836" s="275"/>
      <c r="L836" s="307"/>
      <c r="M836" s="275"/>
      <c r="N836" s="275"/>
      <c r="O836" s="275"/>
      <c r="P836" s="275"/>
      <c r="Q836" s="275"/>
      <c r="R836" s="275"/>
      <c r="S836" s="275"/>
      <c r="T836" s="275"/>
      <c r="U836" s="275"/>
      <c r="V836" s="275"/>
      <c r="W836" s="275"/>
      <c r="X836" s="275"/>
      <c r="Y836" s="275"/>
      <c r="Z836" s="275"/>
      <c r="AA836" s="275"/>
      <c r="AB836" s="275"/>
      <c r="AC836" s="275"/>
      <c r="AD836" s="275"/>
      <c r="AE836" s="275"/>
      <c r="AF836" s="275"/>
    </row>
    <row r="837" spans="1:32" ht="15.75" customHeight="1">
      <c r="A837" s="332"/>
      <c r="B837" s="275"/>
      <c r="C837" s="275"/>
      <c r="D837" s="275"/>
      <c r="E837" s="275"/>
      <c r="F837" s="275"/>
      <c r="G837" s="275"/>
      <c r="H837" s="275"/>
      <c r="I837" s="275"/>
      <c r="J837" s="275"/>
      <c r="K837" s="275"/>
      <c r="L837" s="307"/>
      <c r="M837" s="275"/>
      <c r="N837" s="275"/>
      <c r="O837" s="275"/>
      <c r="P837" s="275"/>
      <c r="Q837" s="275"/>
      <c r="R837" s="275"/>
      <c r="S837" s="275"/>
      <c r="T837" s="275"/>
      <c r="U837" s="275"/>
      <c r="V837" s="275"/>
      <c r="W837" s="275"/>
      <c r="X837" s="275"/>
      <c r="Y837" s="275"/>
      <c r="Z837" s="275"/>
      <c r="AA837" s="275"/>
      <c r="AB837" s="275"/>
      <c r="AC837" s="275"/>
      <c r="AD837" s="275"/>
      <c r="AE837" s="275"/>
      <c r="AF837" s="275"/>
    </row>
    <row r="838" spans="1:32" ht="15.75" customHeight="1">
      <c r="A838" s="332"/>
      <c r="B838" s="275"/>
      <c r="C838" s="275"/>
      <c r="D838" s="275"/>
      <c r="E838" s="275"/>
      <c r="F838" s="275"/>
      <c r="G838" s="275"/>
      <c r="H838" s="275"/>
      <c r="I838" s="275"/>
      <c r="J838" s="275"/>
      <c r="K838" s="275"/>
      <c r="L838" s="307"/>
      <c r="M838" s="275"/>
      <c r="N838" s="275"/>
      <c r="O838" s="275"/>
      <c r="P838" s="275"/>
      <c r="Q838" s="275"/>
      <c r="R838" s="275"/>
      <c r="S838" s="275"/>
      <c r="T838" s="275"/>
      <c r="U838" s="275"/>
      <c r="V838" s="275"/>
      <c r="W838" s="275"/>
      <c r="X838" s="275"/>
      <c r="Y838" s="275"/>
      <c r="Z838" s="275"/>
      <c r="AA838" s="275"/>
      <c r="AB838" s="275"/>
      <c r="AC838" s="275"/>
      <c r="AD838" s="275"/>
      <c r="AE838" s="275"/>
      <c r="AF838" s="275"/>
    </row>
    <row r="839" spans="1:32" ht="15.75" customHeight="1">
      <c r="A839" s="332"/>
      <c r="B839" s="275"/>
      <c r="C839" s="275"/>
      <c r="D839" s="275"/>
      <c r="E839" s="275"/>
      <c r="F839" s="275"/>
      <c r="G839" s="275"/>
      <c r="H839" s="275"/>
      <c r="I839" s="275"/>
      <c r="J839" s="275"/>
      <c r="K839" s="275"/>
      <c r="L839" s="307"/>
      <c r="M839" s="275"/>
      <c r="N839" s="275"/>
      <c r="O839" s="275"/>
      <c r="P839" s="275"/>
      <c r="Q839" s="275"/>
      <c r="R839" s="275"/>
      <c r="S839" s="275"/>
      <c r="T839" s="275"/>
      <c r="U839" s="275"/>
      <c r="V839" s="275"/>
      <c r="W839" s="275"/>
      <c r="X839" s="275"/>
      <c r="Y839" s="275"/>
      <c r="Z839" s="275"/>
      <c r="AA839" s="275"/>
      <c r="AB839" s="275"/>
      <c r="AC839" s="275"/>
      <c r="AD839" s="275"/>
      <c r="AE839" s="275"/>
      <c r="AF839" s="275"/>
    </row>
    <row r="840" spans="1:32" ht="15.75" customHeight="1">
      <c r="A840" s="332"/>
      <c r="B840" s="275"/>
      <c r="C840" s="275"/>
      <c r="D840" s="275"/>
      <c r="E840" s="275"/>
      <c r="F840" s="275"/>
      <c r="G840" s="275"/>
      <c r="H840" s="275"/>
      <c r="I840" s="275"/>
      <c r="J840" s="275"/>
      <c r="K840" s="275"/>
      <c r="L840" s="307"/>
      <c r="M840" s="275"/>
      <c r="N840" s="275"/>
      <c r="O840" s="275"/>
      <c r="P840" s="275"/>
      <c r="Q840" s="275"/>
      <c r="R840" s="275"/>
      <c r="S840" s="275"/>
      <c r="T840" s="275"/>
      <c r="U840" s="275"/>
      <c r="V840" s="275"/>
      <c r="W840" s="275"/>
      <c r="X840" s="275"/>
      <c r="Y840" s="275"/>
      <c r="Z840" s="275"/>
      <c r="AA840" s="275"/>
      <c r="AB840" s="275"/>
      <c r="AC840" s="275"/>
      <c r="AD840" s="275"/>
      <c r="AE840" s="275"/>
      <c r="AF840" s="275"/>
    </row>
    <row r="841" spans="1:32" ht="15.75" customHeight="1">
      <c r="A841" s="332"/>
      <c r="B841" s="275"/>
      <c r="C841" s="275"/>
      <c r="D841" s="275"/>
      <c r="E841" s="275"/>
      <c r="F841" s="275"/>
      <c r="G841" s="275"/>
      <c r="H841" s="275"/>
      <c r="I841" s="275"/>
      <c r="J841" s="275"/>
      <c r="K841" s="275"/>
      <c r="L841" s="307"/>
      <c r="M841" s="275"/>
      <c r="N841" s="275"/>
      <c r="O841" s="275"/>
      <c r="P841" s="275"/>
      <c r="Q841" s="275"/>
      <c r="R841" s="275"/>
      <c r="S841" s="275"/>
      <c r="T841" s="275"/>
      <c r="U841" s="275"/>
      <c r="V841" s="275"/>
      <c r="W841" s="275"/>
      <c r="X841" s="275"/>
      <c r="Y841" s="275"/>
      <c r="Z841" s="275"/>
      <c r="AA841" s="275"/>
      <c r="AB841" s="275"/>
      <c r="AC841" s="275"/>
      <c r="AD841" s="275"/>
      <c r="AE841" s="275"/>
      <c r="AF841" s="275"/>
    </row>
    <row r="842" spans="1:32" ht="15.75" customHeight="1">
      <c r="A842" s="332"/>
      <c r="B842" s="275"/>
      <c r="C842" s="275"/>
      <c r="D842" s="275"/>
      <c r="E842" s="275"/>
      <c r="F842" s="275"/>
      <c r="G842" s="275"/>
      <c r="H842" s="275"/>
      <c r="I842" s="275"/>
      <c r="J842" s="275"/>
      <c r="K842" s="275"/>
      <c r="L842" s="307"/>
      <c r="M842" s="275"/>
      <c r="N842" s="275"/>
      <c r="O842" s="275"/>
      <c r="P842" s="275"/>
      <c r="Q842" s="275"/>
      <c r="R842" s="275"/>
      <c r="S842" s="275"/>
      <c r="T842" s="275"/>
      <c r="U842" s="275"/>
      <c r="V842" s="275"/>
      <c r="W842" s="275"/>
      <c r="X842" s="275"/>
      <c r="Y842" s="275"/>
      <c r="Z842" s="275"/>
      <c r="AA842" s="275"/>
      <c r="AB842" s="275"/>
      <c r="AC842" s="275"/>
      <c r="AD842" s="275"/>
      <c r="AE842" s="275"/>
      <c r="AF842" s="275"/>
    </row>
    <row r="843" spans="1:32" ht="15.75" customHeight="1">
      <c r="A843" s="332"/>
      <c r="B843" s="275"/>
      <c r="C843" s="275"/>
      <c r="D843" s="275"/>
      <c r="E843" s="275"/>
      <c r="F843" s="275"/>
      <c r="G843" s="275"/>
      <c r="H843" s="275"/>
      <c r="I843" s="275"/>
      <c r="J843" s="275"/>
      <c r="K843" s="275"/>
      <c r="L843" s="307"/>
      <c r="M843" s="275"/>
      <c r="N843" s="275"/>
      <c r="O843" s="275"/>
      <c r="P843" s="275"/>
      <c r="Q843" s="275"/>
      <c r="R843" s="275"/>
      <c r="S843" s="275"/>
      <c r="T843" s="275"/>
      <c r="U843" s="275"/>
      <c r="V843" s="275"/>
      <c r="W843" s="275"/>
      <c r="X843" s="275"/>
      <c r="Y843" s="275"/>
      <c r="Z843" s="275"/>
      <c r="AA843" s="275"/>
      <c r="AB843" s="275"/>
      <c r="AC843" s="275"/>
      <c r="AD843" s="275"/>
      <c r="AE843" s="275"/>
      <c r="AF843" s="275"/>
    </row>
    <row r="844" spans="1:32" ht="15.75" customHeight="1">
      <c r="A844" s="332"/>
      <c r="B844" s="275"/>
      <c r="C844" s="275"/>
      <c r="D844" s="275"/>
      <c r="E844" s="275"/>
      <c r="F844" s="275"/>
      <c r="G844" s="275"/>
      <c r="H844" s="275"/>
      <c r="I844" s="275"/>
      <c r="J844" s="275"/>
      <c r="K844" s="275"/>
      <c r="L844" s="307"/>
      <c r="M844" s="275"/>
      <c r="N844" s="275"/>
      <c r="O844" s="275"/>
      <c r="P844" s="275"/>
      <c r="Q844" s="275"/>
      <c r="R844" s="275"/>
      <c r="S844" s="275"/>
      <c r="T844" s="275"/>
      <c r="U844" s="275"/>
      <c r="V844" s="275"/>
      <c r="W844" s="275"/>
      <c r="X844" s="275"/>
      <c r="Y844" s="275"/>
      <c r="Z844" s="275"/>
      <c r="AA844" s="275"/>
      <c r="AB844" s="275"/>
      <c r="AC844" s="275"/>
      <c r="AD844" s="275"/>
      <c r="AE844" s="275"/>
      <c r="AF844" s="275"/>
    </row>
    <row r="845" spans="1:32" ht="15.75" customHeight="1">
      <c r="A845" s="332"/>
      <c r="B845" s="275"/>
      <c r="C845" s="275"/>
      <c r="D845" s="275"/>
      <c r="E845" s="275"/>
      <c r="F845" s="275"/>
      <c r="G845" s="275"/>
      <c r="H845" s="275"/>
      <c r="I845" s="275"/>
      <c r="J845" s="275"/>
      <c r="K845" s="275"/>
      <c r="L845" s="307"/>
      <c r="M845" s="275"/>
      <c r="N845" s="275"/>
      <c r="O845" s="275"/>
      <c r="P845" s="275"/>
      <c r="Q845" s="275"/>
      <c r="R845" s="275"/>
      <c r="S845" s="275"/>
      <c r="T845" s="275"/>
      <c r="U845" s="275"/>
      <c r="V845" s="275"/>
      <c r="W845" s="275"/>
      <c r="X845" s="275"/>
      <c r="Y845" s="275"/>
      <c r="Z845" s="275"/>
      <c r="AA845" s="275"/>
      <c r="AB845" s="275"/>
      <c r="AC845" s="275"/>
      <c r="AD845" s="275"/>
      <c r="AE845" s="275"/>
      <c r="AF845" s="275"/>
    </row>
    <row r="846" spans="1:32" ht="15.75" customHeight="1">
      <c r="A846" s="332"/>
      <c r="B846" s="275"/>
      <c r="C846" s="275"/>
      <c r="D846" s="275"/>
      <c r="E846" s="275"/>
      <c r="F846" s="275"/>
      <c r="G846" s="275"/>
      <c r="H846" s="275"/>
      <c r="I846" s="275"/>
      <c r="J846" s="275"/>
      <c r="K846" s="275"/>
      <c r="L846" s="307"/>
      <c r="M846" s="275"/>
      <c r="N846" s="275"/>
      <c r="O846" s="275"/>
      <c r="P846" s="275"/>
      <c r="Q846" s="275"/>
      <c r="R846" s="275"/>
      <c r="S846" s="275"/>
      <c r="T846" s="275"/>
      <c r="U846" s="275"/>
      <c r="V846" s="275"/>
      <c r="W846" s="275"/>
      <c r="X846" s="275"/>
      <c r="Y846" s="275"/>
      <c r="Z846" s="275"/>
      <c r="AA846" s="275"/>
      <c r="AB846" s="275"/>
      <c r="AC846" s="275"/>
      <c r="AD846" s="275"/>
      <c r="AE846" s="275"/>
      <c r="AF846" s="275"/>
    </row>
    <row r="847" spans="1:32" ht="15.75" customHeight="1">
      <c r="A847" s="332"/>
      <c r="B847" s="275"/>
      <c r="C847" s="275"/>
      <c r="D847" s="275"/>
      <c r="E847" s="275"/>
      <c r="F847" s="275"/>
      <c r="G847" s="275"/>
      <c r="H847" s="275"/>
      <c r="I847" s="275"/>
      <c r="J847" s="275"/>
      <c r="K847" s="275"/>
      <c r="L847" s="307"/>
      <c r="M847" s="275"/>
      <c r="N847" s="275"/>
      <c r="O847" s="275"/>
      <c r="P847" s="275"/>
      <c r="Q847" s="275"/>
      <c r="R847" s="275"/>
      <c r="S847" s="275"/>
      <c r="T847" s="275"/>
      <c r="U847" s="275"/>
      <c r="V847" s="275"/>
      <c r="W847" s="275"/>
      <c r="X847" s="275"/>
      <c r="Y847" s="275"/>
      <c r="Z847" s="275"/>
      <c r="AA847" s="275"/>
      <c r="AB847" s="275"/>
      <c r="AC847" s="275"/>
      <c r="AD847" s="275"/>
      <c r="AE847" s="275"/>
      <c r="AF847" s="275"/>
    </row>
    <row r="848" spans="1:32" ht="15.75" customHeight="1">
      <c r="A848" s="332"/>
      <c r="B848" s="275"/>
      <c r="C848" s="275"/>
      <c r="D848" s="275"/>
      <c r="E848" s="275"/>
      <c r="F848" s="275"/>
      <c r="G848" s="275"/>
      <c r="H848" s="275"/>
      <c r="I848" s="275"/>
      <c r="J848" s="275"/>
      <c r="K848" s="275"/>
      <c r="L848" s="307"/>
      <c r="M848" s="275"/>
      <c r="N848" s="275"/>
      <c r="O848" s="275"/>
      <c r="P848" s="275"/>
      <c r="Q848" s="275"/>
      <c r="R848" s="275"/>
      <c r="S848" s="275"/>
      <c r="T848" s="275"/>
      <c r="U848" s="275"/>
      <c r="V848" s="275"/>
      <c r="W848" s="275"/>
      <c r="X848" s="275"/>
      <c r="Y848" s="275"/>
      <c r="Z848" s="275"/>
      <c r="AA848" s="275"/>
      <c r="AB848" s="275"/>
      <c r="AC848" s="275"/>
      <c r="AD848" s="275"/>
      <c r="AE848" s="275"/>
      <c r="AF848" s="275"/>
    </row>
    <row r="849" spans="1:32" ht="15.75" customHeight="1">
      <c r="A849" s="332"/>
      <c r="B849" s="275"/>
      <c r="C849" s="275"/>
      <c r="D849" s="275"/>
      <c r="E849" s="275"/>
      <c r="F849" s="275"/>
      <c r="G849" s="275"/>
      <c r="H849" s="275"/>
      <c r="I849" s="275"/>
      <c r="J849" s="275"/>
      <c r="K849" s="275"/>
      <c r="L849" s="307"/>
      <c r="M849" s="275"/>
      <c r="N849" s="275"/>
      <c r="O849" s="275"/>
      <c r="P849" s="275"/>
      <c r="Q849" s="275"/>
      <c r="R849" s="275"/>
      <c r="S849" s="275"/>
      <c r="T849" s="275"/>
      <c r="U849" s="275"/>
      <c r="V849" s="275"/>
      <c r="W849" s="275"/>
      <c r="X849" s="275"/>
      <c r="Y849" s="275"/>
      <c r="Z849" s="275"/>
      <c r="AA849" s="275"/>
      <c r="AB849" s="275"/>
      <c r="AC849" s="275"/>
      <c r="AD849" s="275"/>
      <c r="AE849" s="275"/>
      <c r="AF849" s="275"/>
    </row>
    <row r="850" spans="1:32" ht="15.75" customHeight="1">
      <c r="A850" s="332"/>
      <c r="B850" s="275"/>
      <c r="C850" s="275"/>
      <c r="D850" s="275"/>
      <c r="E850" s="275"/>
      <c r="F850" s="275"/>
      <c r="G850" s="275"/>
      <c r="H850" s="275"/>
      <c r="I850" s="275"/>
      <c r="J850" s="275"/>
      <c r="K850" s="275"/>
      <c r="L850" s="307"/>
      <c r="M850" s="275"/>
      <c r="N850" s="275"/>
      <c r="O850" s="275"/>
      <c r="P850" s="275"/>
      <c r="Q850" s="275"/>
      <c r="R850" s="275"/>
      <c r="S850" s="275"/>
      <c r="T850" s="275"/>
      <c r="U850" s="275"/>
      <c r="V850" s="275"/>
      <c r="W850" s="275"/>
      <c r="X850" s="275"/>
      <c r="Y850" s="275"/>
      <c r="Z850" s="275"/>
      <c r="AA850" s="275"/>
      <c r="AB850" s="275"/>
      <c r="AC850" s="275"/>
      <c r="AD850" s="275"/>
      <c r="AE850" s="275"/>
      <c r="AF850" s="275"/>
    </row>
    <row r="851" spans="1:32" ht="15.75" customHeight="1">
      <c r="A851" s="332"/>
      <c r="B851" s="275"/>
      <c r="C851" s="275"/>
      <c r="D851" s="275"/>
      <c r="E851" s="275"/>
      <c r="F851" s="275"/>
      <c r="G851" s="275"/>
      <c r="H851" s="275"/>
      <c r="I851" s="275"/>
      <c r="J851" s="275"/>
      <c r="K851" s="275"/>
      <c r="L851" s="307"/>
      <c r="M851" s="275"/>
      <c r="N851" s="275"/>
      <c r="O851" s="275"/>
      <c r="P851" s="275"/>
      <c r="Q851" s="275"/>
      <c r="R851" s="275"/>
      <c r="S851" s="275"/>
      <c r="T851" s="275"/>
      <c r="U851" s="275"/>
      <c r="V851" s="275"/>
      <c r="W851" s="275"/>
      <c r="X851" s="275"/>
      <c r="Y851" s="275"/>
      <c r="Z851" s="275"/>
      <c r="AA851" s="275"/>
      <c r="AB851" s="275"/>
      <c r="AC851" s="275"/>
      <c r="AD851" s="275"/>
      <c r="AE851" s="275"/>
      <c r="AF851" s="275"/>
    </row>
    <row r="852" spans="1:32" ht="15.75" customHeight="1">
      <c r="A852" s="332"/>
      <c r="B852" s="275"/>
      <c r="C852" s="275"/>
      <c r="D852" s="275"/>
      <c r="E852" s="275"/>
      <c r="F852" s="275"/>
      <c r="G852" s="275"/>
      <c r="H852" s="275"/>
      <c r="I852" s="275"/>
      <c r="J852" s="275"/>
      <c r="K852" s="275"/>
      <c r="L852" s="307"/>
      <c r="M852" s="275"/>
      <c r="N852" s="275"/>
      <c r="O852" s="275"/>
      <c r="P852" s="275"/>
      <c r="Q852" s="275"/>
      <c r="R852" s="275"/>
      <c r="S852" s="275"/>
      <c r="T852" s="275"/>
      <c r="U852" s="275"/>
      <c r="V852" s="275"/>
      <c r="W852" s="275"/>
      <c r="X852" s="275"/>
      <c r="Y852" s="275"/>
      <c r="Z852" s="275"/>
      <c r="AA852" s="275"/>
      <c r="AB852" s="275"/>
      <c r="AC852" s="275"/>
      <c r="AD852" s="275"/>
      <c r="AE852" s="275"/>
      <c r="AF852" s="275"/>
    </row>
    <row r="853" spans="1:32" ht="15.75" customHeight="1">
      <c r="A853" s="332"/>
      <c r="B853" s="275"/>
      <c r="C853" s="275"/>
      <c r="D853" s="275"/>
      <c r="E853" s="275"/>
      <c r="F853" s="275"/>
      <c r="G853" s="275"/>
      <c r="H853" s="275"/>
      <c r="I853" s="275"/>
      <c r="J853" s="275"/>
      <c r="K853" s="275"/>
      <c r="L853" s="307"/>
      <c r="M853" s="275"/>
      <c r="N853" s="275"/>
      <c r="O853" s="275"/>
      <c r="P853" s="275"/>
      <c r="Q853" s="275"/>
      <c r="R853" s="275"/>
      <c r="S853" s="275"/>
      <c r="T853" s="275"/>
      <c r="U853" s="275"/>
      <c r="V853" s="275"/>
      <c r="W853" s="275"/>
      <c r="X853" s="275"/>
      <c r="Y853" s="275"/>
      <c r="Z853" s="275"/>
      <c r="AA853" s="275"/>
      <c r="AB853" s="275"/>
      <c r="AC853" s="275"/>
      <c r="AD853" s="275"/>
      <c r="AE853" s="275"/>
      <c r="AF853" s="275"/>
    </row>
    <row r="854" spans="1:32" ht="15.75" customHeight="1">
      <c r="A854" s="332"/>
      <c r="B854" s="275"/>
      <c r="C854" s="275"/>
      <c r="D854" s="275"/>
      <c r="E854" s="275"/>
      <c r="F854" s="275"/>
      <c r="G854" s="275"/>
      <c r="H854" s="275"/>
      <c r="I854" s="275"/>
      <c r="J854" s="275"/>
      <c r="K854" s="275"/>
      <c r="L854" s="307"/>
      <c r="M854" s="275"/>
      <c r="N854" s="275"/>
      <c r="O854" s="275"/>
      <c r="P854" s="275"/>
      <c r="Q854" s="275"/>
      <c r="R854" s="275"/>
      <c r="S854" s="275"/>
      <c r="T854" s="275"/>
      <c r="U854" s="275"/>
      <c r="V854" s="275"/>
      <c r="W854" s="275"/>
      <c r="X854" s="275"/>
      <c r="Y854" s="275"/>
      <c r="Z854" s="275"/>
      <c r="AA854" s="275"/>
      <c r="AB854" s="275"/>
      <c r="AC854" s="275"/>
      <c r="AD854" s="275"/>
      <c r="AE854" s="275"/>
      <c r="AF854" s="275"/>
    </row>
    <row r="855" spans="1:32" ht="15.75" customHeight="1">
      <c r="A855" s="332"/>
      <c r="B855" s="275"/>
      <c r="C855" s="275"/>
      <c r="D855" s="275"/>
      <c r="E855" s="275"/>
      <c r="F855" s="275"/>
      <c r="G855" s="275"/>
      <c r="H855" s="275"/>
      <c r="I855" s="275"/>
      <c r="J855" s="275"/>
      <c r="K855" s="275"/>
      <c r="L855" s="307"/>
      <c r="M855" s="275"/>
      <c r="N855" s="275"/>
      <c r="O855" s="275"/>
      <c r="P855" s="275"/>
      <c r="Q855" s="275"/>
      <c r="R855" s="275"/>
      <c r="S855" s="275"/>
      <c r="T855" s="275"/>
      <c r="U855" s="275"/>
      <c r="V855" s="275"/>
      <c r="W855" s="275"/>
      <c r="X855" s="275"/>
      <c r="Y855" s="275"/>
      <c r="Z855" s="275"/>
      <c r="AA855" s="275"/>
      <c r="AB855" s="275"/>
      <c r="AC855" s="275"/>
      <c r="AD855" s="275"/>
      <c r="AE855" s="275"/>
      <c r="AF855" s="275"/>
    </row>
    <row r="856" spans="1:32" ht="15.75" customHeight="1">
      <c r="A856" s="332"/>
      <c r="B856" s="275"/>
      <c r="C856" s="275"/>
      <c r="D856" s="275"/>
      <c r="E856" s="275"/>
      <c r="F856" s="275"/>
      <c r="G856" s="275"/>
      <c r="H856" s="275"/>
      <c r="I856" s="275"/>
      <c r="J856" s="275"/>
      <c r="K856" s="275"/>
      <c r="L856" s="307"/>
      <c r="M856" s="275"/>
      <c r="N856" s="275"/>
      <c r="O856" s="275"/>
      <c r="P856" s="275"/>
      <c r="Q856" s="275"/>
      <c r="R856" s="275"/>
      <c r="S856" s="275"/>
      <c r="T856" s="275"/>
      <c r="U856" s="275"/>
      <c r="V856" s="275"/>
      <c r="W856" s="275"/>
      <c r="X856" s="275"/>
      <c r="Y856" s="275"/>
      <c r="Z856" s="275"/>
      <c r="AA856" s="275"/>
      <c r="AB856" s="275"/>
      <c r="AC856" s="275"/>
      <c r="AD856" s="275"/>
      <c r="AE856" s="275"/>
      <c r="AF856" s="275"/>
    </row>
    <row r="857" spans="1:32" ht="15.75" customHeight="1">
      <c r="A857" s="332"/>
      <c r="B857" s="275"/>
      <c r="C857" s="275"/>
      <c r="D857" s="275"/>
      <c r="E857" s="275"/>
      <c r="F857" s="275"/>
      <c r="G857" s="275"/>
      <c r="H857" s="275"/>
      <c r="I857" s="275"/>
      <c r="J857" s="275"/>
      <c r="K857" s="275"/>
      <c r="L857" s="307"/>
      <c r="M857" s="275"/>
      <c r="N857" s="275"/>
      <c r="O857" s="275"/>
      <c r="P857" s="275"/>
      <c r="Q857" s="275"/>
      <c r="R857" s="275"/>
      <c r="S857" s="275"/>
      <c r="T857" s="275"/>
      <c r="U857" s="275"/>
      <c r="V857" s="275"/>
      <c r="W857" s="275"/>
      <c r="X857" s="275"/>
      <c r="Y857" s="275"/>
      <c r="Z857" s="275"/>
      <c r="AA857" s="275"/>
      <c r="AB857" s="275"/>
      <c r="AC857" s="275"/>
      <c r="AD857" s="275"/>
      <c r="AE857" s="275"/>
      <c r="AF857" s="275"/>
    </row>
    <row r="858" spans="1:32" ht="15.75" customHeight="1">
      <c r="A858" s="332"/>
      <c r="B858" s="275"/>
      <c r="C858" s="275"/>
      <c r="D858" s="275"/>
      <c r="E858" s="275"/>
      <c r="F858" s="275"/>
      <c r="G858" s="275"/>
      <c r="H858" s="275"/>
      <c r="I858" s="275"/>
      <c r="J858" s="275"/>
      <c r="K858" s="275"/>
      <c r="L858" s="307"/>
      <c r="M858" s="275"/>
      <c r="N858" s="275"/>
      <c r="O858" s="275"/>
      <c r="P858" s="275"/>
      <c r="Q858" s="275"/>
      <c r="R858" s="275"/>
      <c r="S858" s="275"/>
      <c r="T858" s="275"/>
      <c r="U858" s="275"/>
      <c r="V858" s="275"/>
      <c r="W858" s="275"/>
      <c r="X858" s="275"/>
      <c r="Y858" s="275"/>
      <c r="Z858" s="275"/>
      <c r="AA858" s="275"/>
      <c r="AB858" s="275"/>
      <c r="AC858" s="275"/>
      <c r="AD858" s="275"/>
      <c r="AE858" s="275"/>
      <c r="AF858" s="275"/>
    </row>
    <row r="859" spans="1:32" ht="15.75" customHeight="1">
      <c r="A859" s="332"/>
      <c r="B859" s="275"/>
      <c r="C859" s="275"/>
      <c r="D859" s="275"/>
      <c r="E859" s="275"/>
      <c r="F859" s="275"/>
      <c r="G859" s="275"/>
      <c r="H859" s="275"/>
      <c r="I859" s="275"/>
      <c r="J859" s="275"/>
      <c r="K859" s="275"/>
      <c r="L859" s="307"/>
      <c r="M859" s="275"/>
      <c r="N859" s="275"/>
      <c r="O859" s="275"/>
      <c r="P859" s="275"/>
      <c r="Q859" s="275"/>
      <c r="R859" s="275"/>
      <c r="S859" s="275"/>
      <c r="T859" s="275"/>
      <c r="U859" s="275"/>
      <c r="V859" s="275"/>
      <c r="W859" s="275"/>
      <c r="X859" s="275"/>
      <c r="Y859" s="275"/>
      <c r="Z859" s="275"/>
      <c r="AA859" s="275"/>
      <c r="AB859" s="275"/>
      <c r="AC859" s="275"/>
      <c r="AD859" s="275"/>
      <c r="AE859" s="275"/>
      <c r="AF859" s="275"/>
    </row>
    <row r="860" spans="1:32" ht="15.75" customHeight="1">
      <c r="A860" s="332"/>
      <c r="B860" s="275"/>
      <c r="C860" s="275"/>
      <c r="D860" s="275"/>
      <c r="E860" s="275"/>
      <c r="F860" s="275"/>
      <c r="G860" s="275"/>
      <c r="H860" s="275"/>
      <c r="I860" s="275"/>
      <c r="J860" s="275"/>
      <c r="K860" s="275"/>
      <c r="L860" s="307"/>
      <c r="M860" s="275"/>
      <c r="N860" s="275"/>
      <c r="O860" s="275"/>
      <c r="P860" s="275"/>
      <c r="Q860" s="275"/>
      <c r="R860" s="275"/>
      <c r="S860" s="275"/>
      <c r="T860" s="275"/>
      <c r="U860" s="275"/>
      <c r="V860" s="275"/>
      <c r="W860" s="275"/>
      <c r="X860" s="275"/>
      <c r="Y860" s="275"/>
      <c r="Z860" s="275"/>
      <c r="AA860" s="275"/>
      <c r="AB860" s="275"/>
      <c r="AC860" s="275"/>
      <c r="AD860" s="275"/>
      <c r="AE860" s="275"/>
      <c r="AF860" s="275"/>
    </row>
    <row r="861" spans="1:32" ht="15.75" customHeight="1">
      <c r="A861" s="332"/>
      <c r="B861" s="275"/>
      <c r="C861" s="275"/>
      <c r="D861" s="275"/>
      <c r="E861" s="275"/>
      <c r="F861" s="275"/>
      <c r="G861" s="275"/>
      <c r="H861" s="275"/>
      <c r="I861" s="275"/>
      <c r="J861" s="275"/>
      <c r="K861" s="275"/>
      <c r="L861" s="307"/>
      <c r="M861" s="275"/>
      <c r="N861" s="275"/>
      <c r="O861" s="275"/>
      <c r="P861" s="275"/>
      <c r="Q861" s="275"/>
      <c r="R861" s="275"/>
      <c r="S861" s="275"/>
      <c r="T861" s="275"/>
      <c r="U861" s="275"/>
      <c r="V861" s="275"/>
      <c r="W861" s="275"/>
      <c r="X861" s="275"/>
      <c r="Y861" s="275"/>
      <c r="Z861" s="275"/>
      <c r="AA861" s="275"/>
      <c r="AB861" s="275"/>
      <c r="AC861" s="275"/>
      <c r="AD861" s="275"/>
      <c r="AE861" s="275"/>
      <c r="AF861" s="275"/>
    </row>
    <row r="862" spans="1:32" ht="15.75" customHeight="1">
      <c r="A862" s="332"/>
      <c r="B862" s="275"/>
      <c r="C862" s="275"/>
      <c r="D862" s="275"/>
      <c r="E862" s="275"/>
      <c r="F862" s="275"/>
      <c r="G862" s="275"/>
      <c r="H862" s="275"/>
      <c r="I862" s="275"/>
      <c r="J862" s="275"/>
      <c r="K862" s="275"/>
      <c r="L862" s="307"/>
      <c r="M862" s="275"/>
      <c r="N862" s="275"/>
      <c r="O862" s="275"/>
      <c r="P862" s="275"/>
      <c r="Q862" s="275"/>
      <c r="R862" s="275"/>
      <c r="S862" s="275"/>
      <c r="T862" s="275"/>
      <c r="U862" s="275"/>
      <c r="V862" s="275"/>
      <c r="W862" s="275"/>
      <c r="X862" s="275"/>
      <c r="Y862" s="275"/>
      <c r="Z862" s="275"/>
      <c r="AA862" s="275"/>
      <c r="AB862" s="275"/>
      <c r="AC862" s="275"/>
      <c r="AD862" s="275"/>
      <c r="AE862" s="275"/>
      <c r="AF862" s="275"/>
    </row>
    <row r="863" spans="1:32" ht="15.75" customHeight="1">
      <c r="A863" s="332"/>
      <c r="B863" s="275"/>
      <c r="C863" s="275"/>
      <c r="D863" s="275"/>
      <c r="E863" s="275"/>
      <c r="F863" s="275"/>
      <c r="G863" s="275"/>
      <c r="H863" s="275"/>
      <c r="I863" s="275"/>
      <c r="J863" s="275"/>
      <c r="K863" s="275"/>
      <c r="L863" s="307"/>
      <c r="M863" s="275"/>
      <c r="N863" s="275"/>
      <c r="O863" s="275"/>
      <c r="P863" s="275"/>
      <c r="Q863" s="275"/>
      <c r="R863" s="275"/>
      <c r="S863" s="275"/>
      <c r="T863" s="275"/>
      <c r="U863" s="275"/>
      <c r="V863" s="275"/>
      <c r="W863" s="275"/>
      <c r="X863" s="275"/>
      <c r="Y863" s="275"/>
      <c r="Z863" s="275"/>
      <c r="AA863" s="275"/>
      <c r="AB863" s="275"/>
      <c r="AC863" s="275"/>
      <c r="AD863" s="275"/>
      <c r="AE863" s="275"/>
      <c r="AF863" s="275"/>
    </row>
    <row r="864" spans="1:32" ht="15.75" customHeight="1">
      <c r="A864" s="332"/>
      <c r="B864" s="275"/>
      <c r="C864" s="275"/>
      <c r="D864" s="275"/>
      <c r="E864" s="275"/>
      <c r="F864" s="275"/>
      <c r="G864" s="275"/>
      <c r="H864" s="275"/>
      <c r="I864" s="275"/>
      <c r="J864" s="275"/>
      <c r="K864" s="275"/>
      <c r="L864" s="307"/>
      <c r="M864" s="275"/>
      <c r="N864" s="275"/>
      <c r="O864" s="275"/>
      <c r="P864" s="275"/>
      <c r="Q864" s="275"/>
      <c r="R864" s="275"/>
      <c r="S864" s="275"/>
      <c r="T864" s="275"/>
      <c r="U864" s="275"/>
      <c r="V864" s="275"/>
      <c r="W864" s="275"/>
      <c r="X864" s="275"/>
      <c r="Y864" s="275"/>
      <c r="Z864" s="275"/>
      <c r="AA864" s="275"/>
      <c r="AB864" s="275"/>
      <c r="AC864" s="275"/>
      <c r="AD864" s="275"/>
      <c r="AE864" s="275"/>
      <c r="AF864" s="275"/>
    </row>
    <row r="865" spans="1:32" ht="15.75" customHeight="1">
      <c r="A865" s="332"/>
      <c r="B865" s="275"/>
      <c r="C865" s="275"/>
      <c r="D865" s="275"/>
      <c r="E865" s="275"/>
      <c r="F865" s="275"/>
      <c r="G865" s="275"/>
      <c r="H865" s="275"/>
      <c r="I865" s="275"/>
      <c r="J865" s="275"/>
      <c r="K865" s="275"/>
      <c r="L865" s="307"/>
      <c r="M865" s="275"/>
      <c r="N865" s="275"/>
      <c r="O865" s="275"/>
      <c r="P865" s="275"/>
      <c r="Q865" s="275"/>
      <c r="R865" s="275"/>
      <c r="S865" s="275"/>
      <c r="T865" s="275"/>
      <c r="U865" s="275"/>
      <c r="V865" s="275"/>
      <c r="W865" s="275"/>
      <c r="X865" s="275"/>
      <c r="Y865" s="275"/>
      <c r="Z865" s="275"/>
      <c r="AA865" s="275"/>
      <c r="AB865" s="275"/>
      <c r="AC865" s="275"/>
      <c r="AD865" s="275"/>
      <c r="AE865" s="275"/>
      <c r="AF865" s="275"/>
    </row>
    <row r="866" spans="1:32" ht="15.75" customHeight="1">
      <c r="A866" s="332"/>
      <c r="B866" s="275"/>
      <c r="C866" s="275"/>
      <c r="D866" s="275"/>
      <c r="E866" s="275"/>
      <c r="F866" s="275"/>
      <c r="G866" s="275"/>
      <c r="H866" s="275"/>
      <c r="I866" s="275"/>
      <c r="J866" s="275"/>
      <c r="K866" s="275"/>
      <c r="L866" s="307"/>
      <c r="M866" s="275"/>
      <c r="N866" s="275"/>
      <c r="O866" s="275"/>
      <c r="P866" s="275"/>
      <c r="Q866" s="275"/>
      <c r="R866" s="275"/>
      <c r="S866" s="275"/>
      <c r="T866" s="275"/>
      <c r="U866" s="275"/>
      <c r="V866" s="275"/>
      <c r="W866" s="275"/>
      <c r="X866" s="275"/>
      <c r="Y866" s="275"/>
      <c r="Z866" s="275"/>
      <c r="AA866" s="275"/>
      <c r="AB866" s="275"/>
      <c r="AC866" s="275"/>
      <c r="AD866" s="275"/>
      <c r="AE866" s="275"/>
      <c r="AF866" s="275"/>
    </row>
    <row r="867" spans="1:32" ht="15.75" customHeight="1">
      <c r="A867" s="332"/>
      <c r="B867" s="275"/>
      <c r="C867" s="275"/>
      <c r="D867" s="275"/>
      <c r="E867" s="275"/>
      <c r="F867" s="275"/>
      <c r="G867" s="275"/>
      <c r="H867" s="275"/>
      <c r="I867" s="275"/>
      <c r="J867" s="275"/>
      <c r="K867" s="275"/>
      <c r="L867" s="307"/>
      <c r="M867" s="275"/>
      <c r="N867" s="275"/>
      <c r="O867" s="275"/>
      <c r="P867" s="275"/>
      <c r="Q867" s="275"/>
      <c r="R867" s="275"/>
      <c r="S867" s="275"/>
      <c r="T867" s="275"/>
      <c r="U867" s="275"/>
      <c r="V867" s="275"/>
      <c r="W867" s="275"/>
      <c r="X867" s="275"/>
      <c r="Y867" s="275"/>
      <c r="Z867" s="275"/>
      <c r="AA867" s="275"/>
      <c r="AB867" s="275"/>
      <c r="AC867" s="275"/>
      <c r="AD867" s="275"/>
      <c r="AE867" s="275"/>
      <c r="AF867" s="275"/>
    </row>
    <row r="868" spans="1:32" ht="15.75" customHeight="1">
      <c r="A868" s="332"/>
      <c r="B868" s="275"/>
      <c r="C868" s="275"/>
      <c r="D868" s="275"/>
      <c r="E868" s="275"/>
      <c r="F868" s="275"/>
      <c r="G868" s="275"/>
      <c r="H868" s="275"/>
      <c r="I868" s="275"/>
      <c r="J868" s="275"/>
      <c r="K868" s="275"/>
      <c r="L868" s="307"/>
      <c r="M868" s="275"/>
      <c r="N868" s="275"/>
      <c r="O868" s="275"/>
      <c r="P868" s="275"/>
      <c r="Q868" s="275"/>
      <c r="R868" s="275"/>
      <c r="S868" s="275"/>
      <c r="T868" s="275"/>
      <c r="U868" s="275"/>
      <c r="V868" s="275"/>
      <c r="W868" s="275"/>
      <c r="X868" s="275"/>
      <c r="Y868" s="275"/>
      <c r="Z868" s="275"/>
      <c r="AA868" s="275"/>
      <c r="AB868" s="275"/>
      <c r="AC868" s="275"/>
      <c r="AD868" s="275"/>
      <c r="AE868" s="275"/>
      <c r="AF868" s="275"/>
    </row>
    <row r="869" spans="1:32" ht="15.75" customHeight="1">
      <c r="A869" s="332"/>
      <c r="B869" s="275"/>
      <c r="C869" s="275"/>
      <c r="D869" s="275"/>
      <c r="E869" s="275"/>
      <c r="F869" s="275"/>
      <c r="G869" s="275"/>
      <c r="H869" s="275"/>
      <c r="I869" s="275"/>
      <c r="J869" s="275"/>
      <c r="K869" s="275"/>
      <c r="L869" s="307"/>
      <c r="M869" s="275"/>
      <c r="N869" s="275"/>
      <c r="O869" s="275"/>
      <c r="P869" s="275"/>
      <c r="Q869" s="275"/>
      <c r="R869" s="275"/>
      <c r="S869" s="275"/>
      <c r="T869" s="275"/>
      <c r="U869" s="275"/>
      <c r="V869" s="275"/>
      <c r="W869" s="275"/>
      <c r="X869" s="275"/>
      <c r="Y869" s="275"/>
      <c r="Z869" s="275"/>
      <c r="AA869" s="275"/>
      <c r="AB869" s="275"/>
      <c r="AC869" s="275"/>
      <c r="AD869" s="275"/>
      <c r="AE869" s="275"/>
      <c r="AF869" s="275"/>
    </row>
    <row r="870" spans="1:32" ht="15.75" customHeight="1">
      <c r="A870" s="332"/>
      <c r="B870" s="275"/>
      <c r="C870" s="275"/>
      <c r="D870" s="275"/>
      <c r="E870" s="275"/>
      <c r="F870" s="275"/>
      <c r="G870" s="275"/>
      <c r="H870" s="275"/>
      <c r="I870" s="275"/>
      <c r="J870" s="275"/>
      <c r="K870" s="275"/>
      <c r="L870" s="307"/>
      <c r="M870" s="275"/>
      <c r="N870" s="275"/>
      <c r="O870" s="275"/>
      <c r="P870" s="275"/>
      <c r="Q870" s="275"/>
      <c r="R870" s="275"/>
      <c r="S870" s="275"/>
      <c r="T870" s="275"/>
      <c r="U870" s="275"/>
      <c r="V870" s="275"/>
      <c r="W870" s="275"/>
      <c r="X870" s="275"/>
      <c r="Y870" s="275"/>
      <c r="Z870" s="275"/>
      <c r="AA870" s="275"/>
      <c r="AB870" s="275"/>
      <c r="AC870" s="275"/>
      <c r="AD870" s="275"/>
      <c r="AE870" s="275"/>
      <c r="AF870" s="275"/>
    </row>
    <row r="871" spans="1:32" ht="15.75" customHeight="1">
      <c r="A871" s="332"/>
      <c r="B871" s="275"/>
      <c r="C871" s="275"/>
      <c r="D871" s="275"/>
      <c r="E871" s="275"/>
      <c r="F871" s="275"/>
      <c r="G871" s="275"/>
      <c r="H871" s="275"/>
      <c r="I871" s="275"/>
      <c r="J871" s="275"/>
      <c r="K871" s="275"/>
      <c r="L871" s="307"/>
      <c r="M871" s="275"/>
      <c r="N871" s="275"/>
      <c r="O871" s="275"/>
      <c r="P871" s="275"/>
      <c r="Q871" s="275"/>
      <c r="R871" s="275"/>
      <c r="S871" s="275"/>
      <c r="T871" s="275"/>
      <c r="U871" s="275"/>
      <c r="V871" s="275"/>
      <c r="W871" s="275"/>
      <c r="X871" s="275"/>
      <c r="Y871" s="275"/>
      <c r="Z871" s="275"/>
      <c r="AA871" s="275"/>
      <c r="AB871" s="275"/>
      <c r="AC871" s="275"/>
      <c r="AD871" s="275"/>
      <c r="AE871" s="275"/>
      <c r="AF871" s="275"/>
    </row>
    <row r="872" spans="1:32" ht="15.75" customHeight="1">
      <c r="A872" s="332"/>
      <c r="B872" s="275"/>
      <c r="C872" s="275"/>
      <c r="D872" s="275"/>
      <c r="E872" s="275"/>
      <c r="F872" s="275"/>
      <c r="G872" s="275"/>
      <c r="H872" s="275"/>
      <c r="I872" s="275"/>
      <c r="J872" s="275"/>
      <c r="K872" s="275"/>
      <c r="L872" s="307"/>
      <c r="M872" s="275"/>
      <c r="N872" s="275"/>
      <c r="O872" s="275"/>
      <c r="P872" s="275"/>
      <c r="Q872" s="275"/>
      <c r="R872" s="275"/>
      <c r="S872" s="275"/>
      <c r="T872" s="275"/>
      <c r="U872" s="275"/>
      <c r="V872" s="275"/>
      <c r="W872" s="275"/>
      <c r="X872" s="275"/>
      <c r="Y872" s="275"/>
      <c r="Z872" s="275"/>
      <c r="AA872" s="275"/>
      <c r="AB872" s="275"/>
      <c r="AC872" s="275"/>
      <c r="AD872" s="275"/>
      <c r="AE872" s="275"/>
      <c r="AF872" s="275"/>
    </row>
    <row r="873" spans="1:32" ht="15.75" customHeight="1">
      <c r="A873" s="332"/>
      <c r="B873" s="275"/>
      <c r="C873" s="275"/>
      <c r="D873" s="275"/>
      <c r="E873" s="275"/>
      <c r="F873" s="275"/>
      <c r="G873" s="275"/>
      <c r="H873" s="275"/>
      <c r="I873" s="275"/>
      <c r="J873" s="275"/>
      <c r="K873" s="275"/>
      <c r="L873" s="307"/>
      <c r="M873" s="275"/>
      <c r="N873" s="275"/>
      <c r="O873" s="275"/>
      <c r="P873" s="275"/>
      <c r="Q873" s="275"/>
      <c r="R873" s="275"/>
      <c r="S873" s="275"/>
      <c r="T873" s="275"/>
      <c r="U873" s="275"/>
      <c r="V873" s="275"/>
      <c r="W873" s="275"/>
      <c r="X873" s="275"/>
      <c r="Y873" s="275"/>
      <c r="Z873" s="275"/>
      <c r="AA873" s="275"/>
      <c r="AB873" s="275"/>
      <c r="AC873" s="275"/>
      <c r="AD873" s="275"/>
      <c r="AE873" s="275"/>
      <c r="AF873" s="275"/>
    </row>
    <row r="874" spans="1:32" ht="15.75" customHeight="1">
      <c r="A874" s="332"/>
      <c r="B874" s="275"/>
      <c r="C874" s="275"/>
      <c r="D874" s="275"/>
      <c r="E874" s="275"/>
      <c r="F874" s="275"/>
      <c r="G874" s="275"/>
      <c r="H874" s="275"/>
      <c r="I874" s="275"/>
      <c r="J874" s="275"/>
      <c r="K874" s="275"/>
      <c r="L874" s="307"/>
      <c r="M874" s="275"/>
      <c r="N874" s="275"/>
      <c r="O874" s="275"/>
      <c r="P874" s="275"/>
      <c r="Q874" s="275"/>
      <c r="R874" s="275"/>
      <c r="S874" s="275"/>
      <c r="T874" s="275"/>
      <c r="U874" s="275"/>
      <c r="V874" s="275"/>
      <c r="W874" s="275"/>
      <c r="X874" s="275"/>
      <c r="Y874" s="275"/>
      <c r="Z874" s="275"/>
      <c r="AA874" s="275"/>
      <c r="AB874" s="275"/>
      <c r="AC874" s="275"/>
      <c r="AD874" s="275"/>
      <c r="AE874" s="275"/>
      <c r="AF874" s="275"/>
    </row>
    <row r="875" spans="1:32" ht="15.75" customHeight="1">
      <c r="A875" s="332"/>
      <c r="B875" s="275"/>
      <c r="C875" s="275"/>
      <c r="D875" s="275"/>
      <c r="E875" s="275"/>
      <c r="F875" s="275"/>
      <c r="G875" s="275"/>
      <c r="H875" s="275"/>
      <c r="I875" s="275"/>
      <c r="J875" s="275"/>
      <c r="K875" s="275"/>
      <c r="L875" s="307"/>
      <c r="M875" s="275"/>
      <c r="N875" s="275"/>
      <c r="O875" s="275"/>
      <c r="P875" s="275"/>
      <c r="Q875" s="275"/>
      <c r="R875" s="275"/>
      <c r="S875" s="275"/>
      <c r="T875" s="275"/>
      <c r="U875" s="275"/>
      <c r="V875" s="275"/>
      <c r="W875" s="275"/>
      <c r="X875" s="275"/>
      <c r="Y875" s="275"/>
      <c r="Z875" s="275"/>
      <c r="AA875" s="275"/>
      <c r="AB875" s="275"/>
      <c r="AC875" s="275"/>
      <c r="AD875" s="275"/>
      <c r="AE875" s="275"/>
      <c r="AF875" s="275"/>
    </row>
    <row r="876" spans="1:32" ht="15.75" customHeight="1">
      <c r="A876" s="332"/>
      <c r="B876" s="275"/>
      <c r="C876" s="275"/>
      <c r="D876" s="275"/>
      <c r="E876" s="275"/>
      <c r="F876" s="275"/>
      <c r="G876" s="275"/>
      <c r="H876" s="275"/>
      <c r="I876" s="275"/>
      <c r="J876" s="275"/>
      <c r="K876" s="275"/>
      <c r="L876" s="307"/>
      <c r="M876" s="275"/>
      <c r="N876" s="275"/>
      <c r="O876" s="275"/>
      <c r="P876" s="275"/>
      <c r="Q876" s="275"/>
      <c r="R876" s="275"/>
      <c r="S876" s="275"/>
      <c r="T876" s="275"/>
      <c r="U876" s="275"/>
      <c r="V876" s="275"/>
      <c r="W876" s="275"/>
      <c r="X876" s="275"/>
      <c r="Y876" s="275"/>
      <c r="Z876" s="275"/>
      <c r="AA876" s="275"/>
      <c r="AB876" s="275"/>
      <c r="AC876" s="275"/>
      <c r="AD876" s="275"/>
      <c r="AE876" s="275"/>
      <c r="AF876" s="275"/>
    </row>
    <row r="877" spans="1:32" ht="15.75" customHeight="1">
      <c r="A877" s="332"/>
      <c r="B877" s="275"/>
      <c r="C877" s="275"/>
      <c r="D877" s="275"/>
      <c r="E877" s="275"/>
      <c r="F877" s="275"/>
      <c r="G877" s="275"/>
      <c r="H877" s="275"/>
      <c r="I877" s="275"/>
      <c r="J877" s="275"/>
      <c r="K877" s="275"/>
      <c r="L877" s="307"/>
      <c r="M877" s="275"/>
      <c r="N877" s="275"/>
      <c r="O877" s="275"/>
      <c r="P877" s="275"/>
      <c r="Q877" s="275"/>
      <c r="R877" s="275"/>
      <c r="S877" s="275"/>
      <c r="T877" s="275"/>
      <c r="U877" s="275"/>
      <c r="V877" s="275"/>
      <c r="W877" s="275"/>
      <c r="X877" s="275"/>
      <c r="Y877" s="275"/>
      <c r="Z877" s="275"/>
      <c r="AA877" s="275"/>
      <c r="AB877" s="275"/>
      <c r="AC877" s="275"/>
      <c r="AD877" s="275"/>
      <c r="AE877" s="275"/>
      <c r="AF877" s="275"/>
    </row>
    <row r="878" spans="1:32" ht="15.75" customHeight="1">
      <c r="A878" s="332"/>
      <c r="B878" s="275"/>
      <c r="C878" s="275"/>
      <c r="D878" s="275"/>
      <c r="E878" s="275"/>
      <c r="F878" s="275"/>
      <c r="G878" s="275"/>
      <c r="H878" s="275"/>
      <c r="I878" s="275"/>
      <c r="J878" s="275"/>
      <c r="K878" s="275"/>
      <c r="L878" s="307"/>
      <c r="M878" s="275"/>
      <c r="N878" s="275"/>
      <c r="O878" s="275"/>
      <c r="P878" s="275"/>
      <c r="Q878" s="275"/>
      <c r="R878" s="275"/>
      <c r="S878" s="275"/>
      <c r="T878" s="275"/>
      <c r="U878" s="275"/>
      <c r="V878" s="275"/>
      <c r="W878" s="275"/>
      <c r="X878" s="275"/>
      <c r="Y878" s="275"/>
      <c r="Z878" s="275"/>
      <c r="AA878" s="275"/>
      <c r="AB878" s="275"/>
      <c r="AC878" s="275"/>
      <c r="AD878" s="275"/>
      <c r="AE878" s="275"/>
      <c r="AF878" s="275"/>
    </row>
    <row r="879" spans="1:32" ht="15.75" customHeight="1">
      <c r="A879" s="332"/>
      <c r="B879" s="275"/>
      <c r="C879" s="275"/>
      <c r="D879" s="275"/>
      <c r="E879" s="275"/>
      <c r="F879" s="275"/>
      <c r="G879" s="275"/>
      <c r="H879" s="275"/>
      <c r="I879" s="275"/>
      <c r="J879" s="275"/>
      <c r="K879" s="275"/>
      <c r="L879" s="307"/>
      <c r="M879" s="275"/>
      <c r="N879" s="275"/>
      <c r="O879" s="275"/>
      <c r="P879" s="275"/>
      <c r="Q879" s="275"/>
      <c r="R879" s="275"/>
      <c r="S879" s="275"/>
      <c r="T879" s="275"/>
      <c r="U879" s="275"/>
      <c r="V879" s="275"/>
      <c r="W879" s="275"/>
      <c r="X879" s="275"/>
      <c r="Y879" s="275"/>
      <c r="Z879" s="275"/>
      <c r="AA879" s="275"/>
      <c r="AB879" s="275"/>
      <c r="AC879" s="275"/>
      <c r="AD879" s="275"/>
      <c r="AE879" s="275"/>
      <c r="AF879" s="275"/>
    </row>
    <row r="880" spans="1:32" ht="15.75" customHeight="1">
      <c r="A880" s="332"/>
      <c r="B880" s="275"/>
      <c r="C880" s="275"/>
      <c r="D880" s="275"/>
      <c r="E880" s="275"/>
      <c r="F880" s="275"/>
      <c r="G880" s="275"/>
      <c r="H880" s="275"/>
      <c r="I880" s="275"/>
      <c r="J880" s="275"/>
      <c r="K880" s="275"/>
      <c r="L880" s="307"/>
      <c r="M880" s="275"/>
      <c r="N880" s="275"/>
      <c r="O880" s="275"/>
      <c r="P880" s="275"/>
      <c r="Q880" s="275"/>
      <c r="R880" s="275"/>
      <c r="S880" s="275"/>
      <c r="T880" s="275"/>
      <c r="U880" s="275"/>
      <c r="V880" s="275"/>
      <c r="W880" s="275"/>
      <c r="X880" s="275"/>
      <c r="Y880" s="275"/>
      <c r="Z880" s="275"/>
      <c r="AA880" s="275"/>
      <c r="AB880" s="275"/>
      <c r="AC880" s="275"/>
      <c r="AD880" s="275"/>
      <c r="AE880" s="275"/>
      <c r="AF880" s="275"/>
    </row>
    <row r="881" spans="1:32" ht="15.75" customHeight="1">
      <c r="A881" s="332"/>
      <c r="B881" s="275"/>
      <c r="C881" s="275"/>
      <c r="D881" s="275"/>
      <c r="E881" s="275"/>
      <c r="F881" s="275"/>
      <c r="G881" s="275"/>
      <c r="H881" s="275"/>
      <c r="I881" s="275"/>
      <c r="J881" s="275"/>
      <c r="K881" s="275"/>
      <c r="L881" s="307"/>
      <c r="M881" s="275"/>
      <c r="N881" s="275"/>
      <c r="O881" s="275"/>
      <c r="P881" s="275"/>
      <c r="Q881" s="275"/>
      <c r="R881" s="275"/>
      <c r="S881" s="275"/>
      <c r="T881" s="275"/>
      <c r="U881" s="275"/>
      <c r="V881" s="275"/>
      <c r="W881" s="275"/>
      <c r="X881" s="275"/>
      <c r="Y881" s="275"/>
      <c r="Z881" s="275"/>
      <c r="AA881" s="275"/>
      <c r="AB881" s="275"/>
      <c r="AC881" s="275"/>
      <c r="AD881" s="275"/>
      <c r="AE881" s="275"/>
      <c r="AF881" s="275"/>
    </row>
    <row r="882" spans="1:32" ht="15.75" customHeight="1">
      <c r="A882" s="332"/>
      <c r="B882" s="275"/>
      <c r="C882" s="275"/>
      <c r="D882" s="275"/>
      <c r="E882" s="275"/>
      <c r="F882" s="275"/>
      <c r="G882" s="275"/>
      <c r="H882" s="275"/>
      <c r="I882" s="275"/>
      <c r="J882" s="275"/>
      <c r="K882" s="275"/>
      <c r="L882" s="307"/>
      <c r="M882" s="275"/>
      <c r="N882" s="275"/>
      <c r="O882" s="275"/>
      <c r="P882" s="275"/>
      <c r="Q882" s="275"/>
      <c r="R882" s="275"/>
      <c r="S882" s="275"/>
      <c r="T882" s="275"/>
      <c r="U882" s="275"/>
      <c r="V882" s="275"/>
      <c r="W882" s="275"/>
      <c r="X882" s="275"/>
      <c r="Y882" s="275"/>
      <c r="Z882" s="275"/>
      <c r="AA882" s="275"/>
      <c r="AB882" s="275"/>
      <c r="AC882" s="275"/>
      <c r="AD882" s="275"/>
      <c r="AE882" s="275"/>
      <c r="AF882" s="275"/>
    </row>
    <row r="883" spans="1:32" ht="15.75" customHeight="1">
      <c r="A883" s="332"/>
      <c r="B883" s="275"/>
      <c r="C883" s="275"/>
      <c r="D883" s="275"/>
      <c r="E883" s="275"/>
      <c r="F883" s="275"/>
      <c r="G883" s="275"/>
      <c r="H883" s="275"/>
      <c r="I883" s="275"/>
      <c r="J883" s="275"/>
      <c r="K883" s="275"/>
      <c r="L883" s="307"/>
      <c r="M883" s="275"/>
      <c r="N883" s="275"/>
      <c r="O883" s="275"/>
      <c r="P883" s="275"/>
      <c r="Q883" s="275"/>
      <c r="R883" s="275"/>
      <c r="S883" s="275"/>
      <c r="T883" s="275"/>
      <c r="U883" s="275"/>
      <c r="V883" s="275"/>
      <c r="W883" s="275"/>
      <c r="X883" s="275"/>
      <c r="Y883" s="275"/>
      <c r="Z883" s="275"/>
      <c r="AA883" s="275"/>
      <c r="AB883" s="275"/>
      <c r="AC883" s="275"/>
      <c r="AD883" s="275"/>
      <c r="AE883" s="275"/>
      <c r="AF883" s="275"/>
    </row>
    <row r="884" spans="1:32" ht="15.75" customHeight="1">
      <c r="A884" s="332"/>
      <c r="B884" s="275"/>
      <c r="C884" s="275"/>
      <c r="D884" s="275"/>
      <c r="E884" s="275"/>
      <c r="F884" s="275"/>
      <c r="G884" s="275"/>
      <c r="H884" s="275"/>
      <c r="I884" s="275"/>
      <c r="J884" s="275"/>
      <c r="K884" s="275"/>
      <c r="L884" s="307"/>
      <c r="M884" s="275"/>
      <c r="N884" s="275"/>
      <c r="O884" s="275"/>
      <c r="P884" s="275"/>
      <c r="Q884" s="275"/>
      <c r="R884" s="275"/>
      <c r="S884" s="275"/>
      <c r="T884" s="275"/>
      <c r="U884" s="275"/>
      <c r="V884" s="275"/>
      <c r="W884" s="275"/>
      <c r="X884" s="275"/>
      <c r="Y884" s="275"/>
      <c r="Z884" s="275"/>
      <c r="AA884" s="275"/>
      <c r="AB884" s="275"/>
      <c r="AC884" s="275"/>
      <c r="AD884" s="275"/>
      <c r="AE884" s="275"/>
      <c r="AF884" s="275"/>
    </row>
    <row r="885" spans="1:32" ht="15.75" customHeight="1">
      <c r="A885" s="332"/>
      <c r="B885" s="275"/>
      <c r="C885" s="275"/>
      <c r="D885" s="275"/>
      <c r="E885" s="275"/>
      <c r="F885" s="275"/>
      <c r="G885" s="275"/>
      <c r="H885" s="275"/>
      <c r="I885" s="275"/>
      <c r="J885" s="275"/>
      <c r="K885" s="275"/>
      <c r="L885" s="307"/>
      <c r="M885" s="275"/>
      <c r="N885" s="275"/>
      <c r="O885" s="275"/>
      <c r="P885" s="275"/>
      <c r="Q885" s="275"/>
      <c r="R885" s="275"/>
      <c r="S885" s="275"/>
      <c r="T885" s="275"/>
      <c r="U885" s="275"/>
      <c r="V885" s="275"/>
      <c r="W885" s="275"/>
      <c r="X885" s="275"/>
      <c r="Y885" s="275"/>
      <c r="Z885" s="275"/>
      <c r="AA885" s="275"/>
      <c r="AB885" s="275"/>
      <c r="AC885" s="275"/>
      <c r="AD885" s="275"/>
      <c r="AE885" s="275"/>
      <c r="AF885" s="275"/>
    </row>
    <row r="886" spans="1:32" ht="15.75" customHeight="1">
      <c r="A886" s="332"/>
      <c r="B886" s="275"/>
      <c r="C886" s="275"/>
      <c r="D886" s="275"/>
      <c r="E886" s="275"/>
      <c r="F886" s="275"/>
      <c r="G886" s="275"/>
      <c r="H886" s="275"/>
      <c r="I886" s="275"/>
      <c r="J886" s="275"/>
      <c r="K886" s="275"/>
      <c r="L886" s="307"/>
      <c r="M886" s="275"/>
      <c r="N886" s="275"/>
      <c r="O886" s="275"/>
      <c r="P886" s="275"/>
      <c r="Q886" s="275"/>
      <c r="R886" s="275"/>
      <c r="S886" s="275"/>
      <c r="T886" s="275"/>
      <c r="U886" s="275"/>
      <c r="V886" s="275"/>
      <c r="W886" s="275"/>
      <c r="X886" s="275"/>
      <c r="Y886" s="275"/>
      <c r="Z886" s="275"/>
      <c r="AA886" s="275"/>
      <c r="AB886" s="275"/>
      <c r="AC886" s="275"/>
      <c r="AD886" s="275"/>
      <c r="AE886" s="275"/>
      <c r="AF886" s="275"/>
    </row>
    <row r="887" spans="1:32" ht="15.75" customHeight="1">
      <c r="A887" s="332"/>
      <c r="B887" s="275"/>
      <c r="C887" s="275"/>
      <c r="D887" s="275"/>
      <c r="E887" s="275"/>
      <c r="F887" s="275"/>
      <c r="G887" s="275"/>
      <c r="H887" s="275"/>
      <c r="I887" s="275"/>
      <c r="J887" s="275"/>
      <c r="K887" s="275"/>
      <c r="L887" s="307"/>
      <c r="M887" s="275"/>
      <c r="N887" s="275"/>
      <c r="O887" s="275"/>
      <c r="P887" s="275"/>
      <c r="Q887" s="275"/>
      <c r="R887" s="275"/>
      <c r="S887" s="275"/>
      <c r="T887" s="275"/>
      <c r="U887" s="275"/>
      <c r="V887" s="275"/>
      <c r="W887" s="275"/>
      <c r="X887" s="275"/>
      <c r="Y887" s="275"/>
      <c r="Z887" s="275"/>
      <c r="AA887" s="275"/>
      <c r="AB887" s="275"/>
      <c r="AC887" s="275"/>
      <c r="AD887" s="275"/>
      <c r="AE887" s="275"/>
      <c r="AF887" s="275"/>
    </row>
    <row r="888" spans="1:32" ht="15.75" customHeight="1">
      <c r="A888" s="332"/>
      <c r="B888" s="275"/>
      <c r="C888" s="275"/>
      <c r="D888" s="275"/>
      <c r="E888" s="275"/>
      <c r="F888" s="275"/>
      <c r="G888" s="275"/>
      <c r="H888" s="275"/>
      <c r="I888" s="275"/>
      <c r="J888" s="275"/>
      <c r="K888" s="275"/>
      <c r="L888" s="307"/>
      <c r="M888" s="275"/>
      <c r="N888" s="275"/>
      <c r="O888" s="275"/>
      <c r="P888" s="275"/>
      <c r="Q888" s="275"/>
      <c r="R888" s="275"/>
      <c r="S888" s="275"/>
      <c r="T888" s="275"/>
      <c r="U888" s="275"/>
      <c r="V888" s="275"/>
      <c r="W888" s="275"/>
      <c r="X888" s="275"/>
      <c r="Y888" s="275"/>
      <c r="Z888" s="275"/>
      <c r="AA888" s="275"/>
      <c r="AB888" s="275"/>
      <c r="AC888" s="275"/>
      <c r="AD888" s="275"/>
      <c r="AE888" s="275"/>
      <c r="AF888" s="275"/>
    </row>
    <row r="889" spans="1:32" ht="15.75" customHeight="1">
      <c r="A889" s="332"/>
      <c r="B889" s="275"/>
      <c r="C889" s="275"/>
      <c r="D889" s="275"/>
      <c r="E889" s="275"/>
      <c r="F889" s="275"/>
      <c r="G889" s="275"/>
      <c r="H889" s="275"/>
      <c r="I889" s="275"/>
      <c r="J889" s="275"/>
      <c r="K889" s="275"/>
      <c r="L889" s="307"/>
      <c r="M889" s="275"/>
      <c r="N889" s="275"/>
      <c r="O889" s="275"/>
      <c r="P889" s="275"/>
      <c r="Q889" s="275"/>
      <c r="R889" s="275"/>
      <c r="S889" s="275"/>
      <c r="T889" s="275"/>
      <c r="U889" s="275"/>
      <c r="V889" s="275"/>
      <c r="W889" s="275"/>
      <c r="X889" s="275"/>
      <c r="Y889" s="275"/>
      <c r="Z889" s="275"/>
      <c r="AA889" s="275"/>
      <c r="AB889" s="275"/>
      <c r="AC889" s="275"/>
      <c r="AD889" s="275"/>
      <c r="AE889" s="275"/>
      <c r="AF889" s="275"/>
    </row>
    <row r="890" spans="1:32" ht="15.75" customHeight="1">
      <c r="A890" s="332"/>
      <c r="B890" s="275"/>
      <c r="C890" s="275"/>
      <c r="D890" s="275"/>
      <c r="E890" s="275"/>
      <c r="F890" s="275"/>
      <c r="G890" s="275"/>
      <c r="H890" s="275"/>
      <c r="I890" s="275"/>
      <c r="J890" s="275"/>
      <c r="K890" s="275"/>
      <c r="L890" s="307"/>
      <c r="M890" s="275"/>
      <c r="N890" s="275"/>
      <c r="O890" s="275"/>
      <c r="P890" s="275"/>
      <c r="Q890" s="275"/>
      <c r="R890" s="275"/>
      <c r="S890" s="275"/>
      <c r="T890" s="275"/>
      <c r="U890" s="275"/>
      <c r="V890" s="275"/>
      <c r="W890" s="275"/>
      <c r="X890" s="275"/>
      <c r="Y890" s="275"/>
      <c r="Z890" s="275"/>
      <c r="AA890" s="275"/>
      <c r="AB890" s="275"/>
      <c r="AC890" s="275"/>
      <c r="AD890" s="275"/>
      <c r="AE890" s="275"/>
      <c r="AF890" s="275"/>
    </row>
    <row r="891" spans="1:32" ht="15.75" customHeight="1">
      <c r="A891" s="332"/>
      <c r="B891" s="275"/>
      <c r="C891" s="275"/>
      <c r="D891" s="275"/>
      <c r="E891" s="275"/>
      <c r="F891" s="275"/>
      <c r="G891" s="275"/>
      <c r="H891" s="275"/>
      <c r="I891" s="275"/>
      <c r="J891" s="275"/>
      <c r="K891" s="275"/>
      <c r="L891" s="307"/>
      <c r="M891" s="275"/>
      <c r="N891" s="275"/>
      <c r="O891" s="275"/>
      <c r="P891" s="275"/>
      <c r="Q891" s="275"/>
      <c r="R891" s="275"/>
      <c r="S891" s="275"/>
      <c r="T891" s="275"/>
      <c r="U891" s="275"/>
      <c r="V891" s="275"/>
      <c r="W891" s="275"/>
      <c r="X891" s="275"/>
      <c r="Y891" s="275"/>
      <c r="Z891" s="275"/>
      <c r="AA891" s="275"/>
      <c r="AB891" s="275"/>
      <c r="AC891" s="275"/>
      <c r="AD891" s="275"/>
      <c r="AE891" s="275"/>
      <c r="AF891" s="275"/>
    </row>
    <row r="892" spans="1:32" ht="15.75" customHeight="1">
      <c r="A892" s="332"/>
      <c r="B892" s="275"/>
      <c r="C892" s="275"/>
      <c r="D892" s="275"/>
      <c r="E892" s="275"/>
      <c r="F892" s="275"/>
      <c r="G892" s="275"/>
      <c r="H892" s="275"/>
      <c r="I892" s="275"/>
      <c r="J892" s="275"/>
      <c r="K892" s="275"/>
      <c r="L892" s="307"/>
      <c r="M892" s="275"/>
      <c r="N892" s="275"/>
      <c r="O892" s="275"/>
      <c r="P892" s="275"/>
      <c r="Q892" s="275"/>
      <c r="R892" s="275"/>
      <c r="S892" s="275"/>
      <c r="T892" s="275"/>
      <c r="U892" s="275"/>
      <c r="V892" s="275"/>
      <c r="W892" s="275"/>
      <c r="X892" s="275"/>
      <c r="Y892" s="275"/>
      <c r="Z892" s="275"/>
      <c r="AA892" s="275"/>
      <c r="AB892" s="275"/>
      <c r="AC892" s="275"/>
      <c r="AD892" s="275"/>
      <c r="AE892" s="275"/>
      <c r="AF892" s="275"/>
    </row>
    <row r="893" spans="1:32" ht="15.75" customHeight="1">
      <c r="A893" s="332"/>
      <c r="B893" s="275"/>
      <c r="C893" s="275"/>
      <c r="D893" s="275"/>
      <c r="E893" s="275"/>
      <c r="F893" s="275"/>
      <c r="G893" s="275"/>
      <c r="H893" s="275"/>
      <c r="I893" s="275"/>
      <c r="J893" s="275"/>
      <c r="K893" s="275"/>
      <c r="L893" s="307"/>
      <c r="M893" s="275"/>
      <c r="N893" s="275"/>
      <c r="O893" s="275"/>
      <c r="P893" s="275"/>
      <c r="Q893" s="275"/>
      <c r="R893" s="275"/>
      <c r="S893" s="275"/>
      <c r="T893" s="275"/>
      <c r="U893" s="275"/>
      <c r="V893" s="275"/>
      <c r="W893" s="275"/>
      <c r="X893" s="275"/>
      <c r="Y893" s="275"/>
      <c r="Z893" s="275"/>
      <c r="AA893" s="275"/>
      <c r="AB893" s="275"/>
      <c r="AC893" s="275"/>
      <c r="AD893" s="275"/>
      <c r="AE893" s="275"/>
      <c r="AF893" s="275"/>
    </row>
    <row r="894" spans="1:32" ht="15.75" customHeight="1">
      <c r="A894" s="332"/>
      <c r="B894" s="275"/>
      <c r="C894" s="275"/>
      <c r="D894" s="275"/>
      <c r="E894" s="275"/>
      <c r="F894" s="275"/>
      <c r="G894" s="275"/>
      <c r="H894" s="275"/>
      <c r="I894" s="275"/>
      <c r="J894" s="275"/>
      <c r="K894" s="275"/>
      <c r="L894" s="307"/>
      <c r="M894" s="275"/>
      <c r="N894" s="275"/>
      <c r="O894" s="275"/>
      <c r="P894" s="275"/>
      <c r="Q894" s="275"/>
      <c r="R894" s="275"/>
      <c r="S894" s="275"/>
      <c r="T894" s="275"/>
      <c r="U894" s="275"/>
      <c r="V894" s="275"/>
      <c r="W894" s="275"/>
      <c r="X894" s="275"/>
      <c r="Y894" s="275"/>
      <c r="Z894" s="275"/>
      <c r="AA894" s="275"/>
      <c r="AB894" s="275"/>
      <c r="AC894" s="275"/>
      <c r="AD894" s="275"/>
      <c r="AE894" s="275"/>
      <c r="AF894" s="275"/>
    </row>
    <row r="895" spans="1:32" ht="15.75" customHeight="1">
      <c r="A895" s="332"/>
      <c r="B895" s="275"/>
      <c r="C895" s="275"/>
      <c r="D895" s="275"/>
      <c r="E895" s="275"/>
      <c r="F895" s="275"/>
      <c r="G895" s="275"/>
      <c r="H895" s="275"/>
      <c r="I895" s="275"/>
      <c r="J895" s="275"/>
      <c r="K895" s="275"/>
      <c r="L895" s="307"/>
      <c r="M895" s="275"/>
      <c r="N895" s="275"/>
      <c r="O895" s="275"/>
      <c r="P895" s="275"/>
      <c r="Q895" s="275"/>
      <c r="R895" s="275"/>
      <c r="S895" s="275"/>
      <c r="T895" s="275"/>
      <c r="U895" s="275"/>
      <c r="V895" s="275"/>
      <c r="W895" s="275"/>
      <c r="X895" s="275"/>
      <c r="Y895" s="275"/>
      <c r="Z895" s="275"/>
      <c r="AA895" s="275"/>
      <c r="AB895" s="275"/>
      <c r="AC895" s="275"/>
      <c r="AD895" s="275"/>
      <c r="AE895" s="275"/>
      <c r="AF895" s="275"/>
    </row>
    <row r="896" spans="1:32" ht="15.75" customHeight="1">
      <c r="A896" s="332"/>
      <c r="B896" s="275"/>
      <c r="C896" s="275"/>
      <c r="D896" s="275"/>
      <c r="E896" s="275"/>
      <c r="F896" s="275"/>
      <c r="G896" s="275"/>
      <c r="H896" s="275"/>
      <c r="I896" s="275"/>
      <c r="J896" s="275"/>
      <c r="K896" s="275"/>
      <c r="L896" s="307"/>
      <c r="M896" s="275"/>
      <c r="N896" s="275"/>
      <c r="O896" s="275"/>
      <c r="P896" s="275"/>
      <c r="Q896" s="275"/>
      <c r="R896" s="275"/>
      <c r="S896" s="275"/>
      <c r="T896" s="275"/>
      <c r="U896" s="275"/>
      <c r="V896" s="275"/>
      <c r="W896" s="275"/>
      <c r="X896" s="275"/>
      <c r="Y896" s="275"/>
      <c r="Z896" s="275"/>
      <c r="AA896" s="275"/>
      <c r="AB896" s="275"/>
      <c r="AC896" s="275"/>
      <c r="AD896" s="275"/>
      <c r="AE896" s="275"/>
      <c r="AF896" s="275"/>
    </row>
    <row r="897" spans="1:32" ht="15.75" customHeight="1">
      <c r="A897" s="332"/>
      <c r="B897" s="275"/>
      <c r="C897" s="275"/>
      <c r="D897" s="275"/>
      <c r="E897" s="275"/>
      <c r="F897" s="275"/>
      <c r="G897" s="275"/>
      <c r="H897" s="275"/>
      <c r="I897" s="275"/>
      <c r="J897" s="275"/>
      <c r="K897" s="275"/>
      <c r="L897" s="307"/>
      <c r="M897" s="275"/>
      <c r="N897" s="275"/>
      <c r="O897" s="275"/>
      <c r="P897" s="275"/>
      <c r="Q897" s="275"/>
      <c r="R897" s="275"/>
      <c r="S897" s="275"/>
      <c r="T897" s="275"/>
      <c r="U897" s="275"/>
      <c r="V897" s="275"/>
      <c r="W897" s="275"/>
      <c r="X897" s="275"/>
      <c r="Y897" s="275"/>
      <c r="Z897" s="275"/>
      <c r="AA897" s="275"/>
      <c r="AB897" s="275"/>
      <c r="AC897" s="275"/>
      <c r="AD897" s="275"/>
      <c r="AE897" s="275"/>
      <c r="AF897" s="275"/>
    </row>
    <row r="898" spans="1:32" ht="15.75" customHeight="1">
      <c r="A898" s="332"/>
      <c r="B898" s="275"/>
      <c r="C898" s="275"/>
      <c r="D898" s="275"/>
      <c r="E898" s="275"/>
      <c r="F898" s="275"/>
      <c r="G898" s="275"/>
      <c r="H898" s="275"/>
      <c r="I898" s="275"/>
      <c r="J898" s="275"/>
      <c r="K898" s="275"/>
      <c r="L898" s="307"/>
      <c r="M898" s="275"/>
      <c r="N898" s="275"/>
      <c r="O898" s="275"/>
      <c r="P898" s="275"/>
      <c r="Q898" s="275"/>
      <c r="R898" s="275"/>
      <c r="S898" s="275"/>
      <c r="T898" s="275"/>
      <c r="U898" s="275"/>
      <c r="V898" s="275"/>
      <c r="W898" s="275"/>
      <c r="X898" s="275"/>
      <c r="Y898" s="275"/>
      <c r="Z898" s="275"/>
      <c r="AA898" s="275"/>
      <c r="AB898" s="275"/>
      <c r="AC898" s="275"/>
      <c r="AD898" s="275"/>
      <c r="AE898" s="275"/>
      <c r="AF898" s="275"/>
    </row>
    <row r="899" spans="1:32" ht="15.75" customHeight="1">
      <c r="A899" s="332"/>
      <c r="B899" s="275"/>
      <c r="C899" s="275"/>
      <c r="D899" s="275"/>
      <c r="E899" s="275"/>
      <c r="F899" s="275"/>
      <c r="G899" s="275"/>
      <c r="H899" s="275"/>
      <c r="I899" s="275"/>
      <c r="J899" s="275"/>
      <c r="K899" s="275"/>
      <c r="L899" s="307"/>
      <c r="M899" s="275"/>
      <c r="N899" s="275"/>
      <c r="O899" s="275"/>
      <c r="P899" s="275"/>
      <c r="Q899" s="275"/>
      <c r="R899" s="275"/>
      <c r="S899" s="275"/>
      <c r="T899" s="275"/>
      <c r="U899" s="275"/>
      <c r="V899" s="275"/>
      <c r="W899" s="275"/>
      <c r="X899" s="275"/>
      <c r="Y899" s="275"/>
      <c r="Z899" s="275"/>
      <c r="AA899" s="275"/>
      <c r="AB899" s="275"/>
      <c r="AC899" s="275"/>
      <c r="AD899" s="275"/>
      <c r="AE899" s="275"/>
      <c r="AF899" s="275"/>
    </row>
    <row r="900" spans="1:32" ht="15.75" customHeight="1">
      <c r="A900" s="332"/>
      <c r="B900" s="275"/>
      <c r="C900" s="275"/>
      <c r="D900" s="275"/>
      <c r="E900" s="275"/>
      <c r="F900" s="275"/>
      <c r="G900" s="275"/>
      <c r="H900" s="275"/>
      <c r="I900" s="275"/>
      <c r="J900" s="275"/>
      <c r="K900" s="275"/>
      <c r="L900" s="307"/>
      <c r="M900" s="275"/>
      <c r="N900" s="275"/>
      <c r="O900" s="275"/>
      <c r="P900" s="275"/>
      <c r="Q900" s="275"/>
      <c r="R900" s="275"/>
      <c r="S900" s="275"/>
      <c r="T900" s="275"/>
      <c r="U900" s="275"/>
      <c r="V900" s="275"/>
      <c r="W900" s="275"/>
      <c r="X900" s="275"/>
      <c r="Y900" s="275"/>
      <c r="Z900" s="275"/>
      <c r="AA900" s="275"/>
      <c r="AB900" s="275"/>
      <c r="AC900" s="275"/>
      <c r="AD900" s="275"/>
      <c r="AE900" s="275"/>
      <c r="AF900" s="275"/>
    </row>
    <row r="901" spans="1:32" ht="15.75" customHeight="1">
      <c r="A901" s="332"/>
      <c r="B901" s="275"/>
      <c r="C901" s="275"/>
      <c r="D901" s="275"/>
      <c r="E901" s="275"/>
      <c r="F901" s="275"/>
      <c r="G901" s="275"/>
      <c r="H901" s="275"/>
      <c r="I901" s="275"/>
      <c r="J901" s="275"/>
      <c r="K901" s="275"/>
      <c r="L901" s="307"/>
      <c r="M901" s="275"/>
      <c r="N901" s="275"/>
      <c r="O901" s="275"/>
      <c r="P901" s="275"/>
      <c r="Q901" s="275"/>
      <c r="R901" s="275"/>
      <c r="S901" s="275"/>
      <c r="T901" s="275"/>
      <c r="U901" s="275"/>
      <c r="V901" s="275"/>
      <c r="W901" s="275"/>
      <c r="X901" s="275"/>
      <c r="Y901" s="275"/>
      <c r="Z901" s="275"/>
      <c r="AA901" s="275"/>
      <c r="AB901" s="275"/>
      <c r="AC901" s="275"/>
      <c r="AD901" s="275"/>
      <c r="AE901" s="275"/>
      <c r="AF901" s="275"/>
    </row>
    <row r="902" spans="1:32" ht="15.75" customHeight="1">
      <c r="A902" s="332"/>
      <c r="B902" s="275"/>
      <c r="C902" s="275"/>
      <c r="D902" s="275"/>
      <c r="E902" s="275"/>
      <c r="F902" s="275"/>
      <c r="G902" s="275"/>
      <c r="H902" s="275"/>
      <c r="I902" s="275"/>
      <c r="J902" s="275"/>
      <c r="K902" s="275"/>
      <c r="L902" s="307"/>
      <c r="M902" s="275"/>
      <c r="N902" s="275"/>
      <c r="O902" s="275"/>
      <c r="P902" s="275"/>
      <c r="Q902" s="275"/>
      <c r="R902" s="275"/>
      <c r="S902" s="275"/>
      <c r="T902" s="275"/>
      <c r="U902" s="275"/>
      <c r="V902" s="275"/>
      <c r="W902" s="275"/>
      <c r="X902" s="275"/>
      <c r="Y902" s="275"/>
      <c r="Z902" s="275"/>
      <c r="AA902" s="275"/>
      <c r="AB902" s="275"/>
      <c r="AC902" s="275"/>
      <c r="AD902" s="275"/>
      <c r="AE902" s="275"/>
      <c r="AF902" s="275"/>
    </row>
    <row r="903" spans="1:32" ht="15.75" customHeight="1">
      <c r="A903" s="332"/>
      <c r="B903" s="275"/>
      <c r="C903" s="275"/>
      <c r="D903" s="275"/>
      <c r="E903" s="275"/>
      <c r="F903" s="275"/>
      <c r="G903" s="275"/>
      <c r="H903" s="275"/>
      <c r="I903" s="275"/>
      <c r="J903" s="275"/>
      <c r="K903" s="275"/>
      <c r="L903" s="307"/>
      <c r="M903" s="275"/>
      <c r="N903" s="275"/>
      <c r="O903" s="275"/>
      <c r="P903" s="275"/>
      <c r="Q903" s="275"/>
      <c r="R903" s="275"/>
      <c r="S903" s="275"/>
      <c r="T903" s="275"/>
      <c r="U903" s="275"/>
      <c r="V903" s="275"/>
      <c r="W903" s="275"/>
      <c r="X903" s="275"/>
      <c r="Y903" s="275"/>
      <c r="Z903" s="275"/>
      <c r="AA903" s="275"/>
      <c r="AB903" s="275"/>
      <c r="AC903" s="275"/>
      <c r="AD903" s="275"/>
      <c r="AE903" s="275"/>
      <c r="AF903" s="275"/>
    </row>
    <row r="904" spans="1:32" ht="15.75" customHeight="1">
      <c r="A904" s="332"/>
      <c r="B904" s="275"/>
      <c r="C904" s="275"/>
      <c r="D904" s="275"/>
      <c r="E904" s="275"/>
      <c r="F904" s="275"/>
      <c r="G904" s="275"/>
      <c r="H904" s="275"/>
      <c r="I904" s="275"/>
      <c r="J904" s="275"/>
      <c r="K904" s="275"/>
      <c r="L904" s="307"/>
      <c r="M904" s="275"/>
      <c r="N904" s="275"/>
      <c r="O904" s="275"/>
      <c r="P904" s="275"/>
      <c r="Q904" s="275"/>
      <c r="R904" s="275"/>
      <c r="S904" s="275"/>
      <c r="T904" s="275"/>
      <c r="U904" s="275"/>
      <c r="V904" s="275"/>
      <c r="W904" s="275"/>
      <c r="X904" s="275"/>
      <c r="Y904" s="275"/>
      <c r="Z904" s="275"/>
      <c r="AA904" s="275"/>
      <c r="AB904" s="275"/>
      <c r="AC904" s="275"/>
      <c r="AD904" s="275"/>
      <c r="AE904" s="275"/>
      <c r="AF904" s="275"/>
    </row>
    <row r="905" spans="1:32" ht="15.75" customHeight="1">
      <c r="A905" s="332"/>
      <c r="B905" s="275"/>
      <c r="C905" s="275"/>
      <c r="D905" s="275"/>
      <c r="E905" s="275"/>
      <c r="F905" s="275"/>
      <c r="G905" s="275"/>
      <c r="H905" s="275"/>
      <c r="I905" s="275"/>
      <c r="J905" s="275"/>
      <c r="K905" s="275"/>
      <c r="L905" s="307"/>
      <c r="M905" s="275"/>
      <c r="N905" s="275"/>
      <c r="O905" s="275"/>
      <c r="P905" s="275"/>
      <c r="Q905" s="275"/>
      <c r="R905" s="275"/>
      <c r="S905" s="275"/>
      <c r="T905" s="275"/>
      <c r="U905" s="275"/>
      <c r="V905" s="275"/>
      <c r="W905" s="275"/>
      <c r="X905" s="275"/>
      <c r="Y905" s="275"/>
      <c r="Z905" s="275"/>
      <c r="AA905" s="275"/>
      <c r="AB905" s="275"/>
      <c r="AC905" s="275"/>
      <c r="AD905" s="275"/>
      <c r="AE905" s="275"/>
      <c r="AF905" s="275"/>
    </row>
    <row r="906" spans="1:32" ht="15.75" customHeight="1">
      <c r="A906" s="332"/>
      <c r="B906" s="275"/>
      <c r="C906" s="275"/>
      <c r="D906" s="275"/>
      <c r="E906" s="275"/>
      <c r="F906" s="275"/>
      <c r="G906" s="275"/>
      <c r="H906" s="275"/>
      <c r="I906" s="275"/>
      <c r="J906" s="275"/>
      <c r="K906" s="275"/>
      <c r="L906" s="307"/>
      <c r="M906" s="275"/>
      <c r="N906" s="275"/>
      <c r="O906" s="275"/>
      <c r="P906" s="275"/>
      <c r="Q906" s="275"/>
      <c r="R906" s="275"/>
      <c r="S906" s="275"/>
      <c r="T906" s="275"/>
      <c r="U906" s="275"/>
      <c r="V906" s="275"/>
      <c r="W906" s="275"/>
      <c r="X906" s="275"/>
      <c r="Y906" s="275"/>
      <c r="Z906" s="275"/>
      <c r="AA906" s="275"/>
      <c r="AB906" s="275"/>
      <c r="AC906" s="275"/>
      <c r="AD906" s="275"/>
      <c r="AE906" s="275"/>
      <c r="AF906" s="275"/>
    </row>
    <row r="907" spans="1:32" ht="15.75" customHeight="1">
      <c r="A907" s="332"/>
      <c r="B907" s="275"/>
      <c r="C907" s="275"/>
      <c r="D907" s="275"/>
      <c r="E907" s="275"/>
      <c r="F907" s="275"/>
      <c r="G907" s="275"/>
      <c r="H907" s="275"/>
      <c r="I907" s="275"/>
      <c r="J907" s="275"/>
      <c r="K907" s="275"/>
      <c r="L907" s="307"/>
      <c r="M907" s="275"/>
      <c r="N907" s="275"/>
      <c r="O907" s="275"/>
      <c r="P907" s="275"/>
      <c r="Q907" s="275"/>
      <c r="R907" s="275"/>
      <c r="S907" s="275"/>
      <c r="T907" s="275"/>
      <c r="U907" s="275"/>
      <c r="V907" s="275"/>
      <c r="W907" s="275"/>
      <c r="X907" s="275"/>
      <c r="Y907" s="275"/>
      <c r="Z907" s="275"/>
      <c r="AA907" s="275"/>
      <c r="AB907" s="275"/>
      <c r="AC907" s="275"/>
      <c r="AD907" s="275"/>
      <c r="AE907" s="275"/>
      <c r="AF907" s="275"/>
    </row>
    <row r="908" spans="1:32" ht="15.75" customHeight="1">
      <c r="A908" s="332"/>
      <c r="B908" s="275"/>
      <c r="C908" s="275"/>
      <c r="D908" s="275"/>
      <c r="E908" s="275"/>
      <c r="F908" s="275"/>
      <c r="G908" s="275"/>
      <c r="H908" s="275"/>
      <c r="I908" s="275"/>
      <c r="J908" s="275"/>
      <c r="K908" s="275"/>
      <c r="L908" s="307"/>
      <c r="M908" s="275"/>
      <c r="N908" s="275"/>
      <c r="O908" s="275"/>
      <c r="P908" s="275"/>
      <c r="Q908" s="275"/>
      <c r="R908" s="275"/>
      <c r="S908" s="275"/>
      <c r="T908" s="275"/>
      <c r="U908" s="275"/>
      <c r="V908" s="275"/>
      <c r="W908" s="275"/>
      <c r="X908" s="275"/>
      <c r="Y908" s="275"/>
      <c r="Z908" s="275"/>
      <c r="AA908" s="275"/>
      <c r="AB908" s="275"/>
      <c r="AC908" s="275"/>
      <c r="AD908" s="275"/>
      <c r="AE908" s="275"/>
      <c r="AF908" s="275"/>
    </row>
    <row r="909" spans="1:32" ht="15.75" customHeight="1">
      <c r="A909" s="332"/>
      <c r="B909" s="275"/>
      <c r="C909" s="275"/>
      <c r="D909" s="275"/>
      <c r="E909" s="275"/>
      <c r="F909" s="275"/>
      <c r="G909" s="275"/>
      <c r="H909" s="275"/>
      <c r="I909" s="275"/>
      <c r="J909" s="275"/>
      <c r="K909" s="275"/>
      <c r="L909" s="307"/>
      <c r="M909" s="275"/>
      <c r="N909" s="275"/>
      <c r="O909" s="275"/>
      <c r="P909" s="275"/>
      <c r="Q909" s="275"/>
      <c r="R909" s="275"/>
      <c r="S909" s="275"/>
      <c r="T909" s="275"/>
      <c r="U909" s="275"/>
      <c r="V909" s="275"/>
      <c r="W909" s="275"/>
      <c r="X909" s="275"/>
      <c r="Y909" s="275"/>
      <c r="Z909" s="275"/>
      <c r="AA909" s="275"/>
      <c r="AB909" s="275"/>
      <c r="AC909" s="275"/>
      <c r="AD909" s="275"/>
      <c r="AE909" s="275"/>
      <c r="AF909" s="275"/>
    </row>
    <row r="910" spans="1:32" ht="15.75" customHeight="1">
      <c r="A910" s="332"/>
      <c r="B910" s="275"/>
      <c r="C910" s="275"/>
      <c r="D910" s="275"/>
      <c r="E910" s="275"/>
      <c r="F910" s="275"/>
      <c r="G910" s="275"/>
      <c r="H910" s="275"/>
      <c r="I910" s="275"/>
      <c r="J910" s="275"/>
      <c r="K910" s="275"/>
      <c r="L910" s="307"/>
      <c r="M910" s="275"/>
      <c r="N910" s="275"/>
      <c r="O910" s="275"/>
      <c r="P910" s="275"/>
      <c r="Q910" s="275"/>
      <c r="R910" s="275"/>
      <c r="S910" s="275"/>
      <c r="T910" s="275"/>
      <c r="U910" s="275"/>
      <c r="V910" s="275"/>
      <c r="W910" s="275"/>
      <c r="X910" s="275"/>
      <c r="Y910" s="275"/>
      <c r="Z910" s="275"/>
      <c r="AA910" s="275"/>
      <c r="AB910" s="275"/>
      <c r="AC910" s="275"/>
      <c r="AD910" s="275"/>
      <c r="AE910" s="275"/>
      <c r="AF910" s="275"/>
    </row>
    <row r="911" spans="1:32" ht="15.75" customHeight="1">
      <c r="A911" s="332"/>
      <c r="B911" s="275"/>
      <c r="C911" s="275"/>
      <c r="D911" s="275"/>
      <c r="E911" s="275"/>
      <c r="F911" s="275"/>
      <c r="G911" s="275"/>
      <c r="H911" s="275"/>
      <c r="I911" s="275"/>
      <c r="J911" s="275"/>
      <c r="K911" s="275"/>
      <c r="L911" s="307"/>
      <c r="M911" s="275"/>
      <c r="N911" s="275"/>
      <c r="O911" s="275"/>
      <c r="P911" s="275"/>
      <c r="Q911" s="275"/>
      <c r="R911" s="275"/>
      <c r="S911" s="275"/>
      <c r="T911" s="275"/>
      <c r="U911" s="275"/>
      <c r="V911" s="275"/>
      <c r="W911" s="275"/>
      <c r="X911" s="275"/>
      <c r="Y911" s="275"/>
      <c r="Z911" s="275"/>
      <c r="AA911" s="275"/>
      <c r="AB911" s="275"/>
      <c r="AC911" s="275"/>
      <c r="AD911" s="275"/>
      <c r="AE911" s="275"/>
      <c r="AF911" s="275"/>
    </row>
    <row r="912" spans="1:32" ht="15.75" customHeight="1">
      <c r="A912" s="332"/>
      <c r="B912" s="275"/>
      <c r="C912" s="275"/>
      <c r="D912" s="275"/>
      <c r="E912" s="275"/>
      <c r="F912" s="275"/>
      <c r="G912" s="275"/>
      <c r="H912" s="275"/>
      <c r="I912" s="275"/>
      <c r="J912" s="275"/>
      <c r="K912" s="275"/>
      <c r="L912" s="307"/>
      <c r="M912" s="275"/>
      <c r="N912" s="275"/>
      <c r="O912" s="275"/>
      <c r="P912" s="275"/>
      <c r="Q912" s="275"/>
      <c r="R912" s="275"/>
      <c r="S912" s="275"/>
      <c r="T912" s="275"/>
      <c r="U912" s="275"/>
      <c r="V912" s="275"/>
      <c r="W912" s="275"/>
      <c r="X912" s="275"/>
      <c r="Y912" s="275"/>
      <c r="Z912" s="275"/>
      <c r="AA912" s="275"/>
      <c r="AB912" s="275"/>
      <c r="AC912" s="275"/>
      <c r="AD912" s="275"/>
      <c r="AE912" s="275"/>
      <c r="AF912" s="275"/>
    </row>
    <row r="913" spans="1:32" ht="15.75" customHeight="1">
      <c r="A913" s="332"/>
      <c r="B913" s="275"/>
      <c r="C913" s="275"/>
      <c r="D913" s="275"/>
      <c r="E913" s="275"/>
      <c r="F913" s="275"/>
      <c r="G913" s="275"/>
      <c r="H913" s="275"/>
      <c r="I913" s="275"/>
      <c r="J913" s="275"/>
      <c r="K913" s="275"/>
      <c r="L913" s="307"/>
      <c r="M913" s="275"/>
      <c r="N913" s="275"/>
      <c r="O913" s="275"/>
      <c r="P913" s="275"/>
      <c r="Q913" s="275"/>
      <c r="R913" s="275"/>
      <c r="S913" s="275"/>
      <c r="T913" s="275"/>
      <c r="U913" s="275"/>
      <c r="V913" s="275"/>
      <c r="W913" s="275"/>
      <c r="X913" s="275"/>
      <c r="Y913" s="275"/>
      <c r="Z913" s="275"/>
      <c r="AA913" s="275"/>
      <c r="AB913" s="275"/>
      <c r="AC913" s="275"/>
      <c r="AD913" s="275"/>
      <c r="AE913" s="275"/>
      <c r="AF913" s="275"/>
    </row>
    <row r="914" spans="1:32" ht="15.75" customHeight="1">
      <c r="A914" s="332"/>
      <c r="B914" s="275"/>
      <c r="C914" s="275"/>
      <c r="D914" s="275"/>
      <c r="E914" s="275"/>
      <c r="F914" s="275"/>
      <c r="G914" s="275"/>
      <c r="H914" s="275"/>
      <c r="I914" s="275"/>
      <c r="J914" s="275"/>
      <c r="K914" s="275"/>
      <c r="L914" s="307"/>
      <c r="M914" s="275"/>
      <c r="N914" s="275"/>
      <c r="O914" s="275"/>
      <c r="P914" s="275"/>
      <c r="Q914" s="275"/>
      <c r="R914" s="275"/>
      <c r="S914" s="275"/>
      <c r="T914" s="275"/>
      <c r="U914" s="275"/>
      <c r="V914" s="275"/>
      <c r="W914" s="275"/>
      <c r="X914" s="275"/>
      <c r="Y914" s="275"/>
      <c r="Z914" s="275"/>
      <c r="AA914" s="275"/>
      <c r="AB914" s="275"/>
      <c r="AC914" s="275"/>
      <c r="AD914" s="275"/>
      <c r="AE914" s="275"/>
      <c r="AF914" s="275"/>
    </row>
    <row r="915" spans="1:32" ht="15.75" customHeight="1">
      <c r="A915" s="332"/>
      <c r="B915" s="275"/>
      <c r="C915" s="275"/>
      <c r="D915" s="275"/>
      <c r="E915" s="275"/>
      <c r="F915" s="275"/>
      <c r="G915" s="275"/>
      <c r="H915" s="275"/>
      <c r="I915" s="275"/>
      <c r="J915" s="275"/>
      <c r="K915" s="275"/>
      <c r="L915" s="307"/>
      <c r="M915" s="275"/>
      <c r="N915" s="275"/>
      <c r="O915" s="275"/>
      <c r="P915" s="275"/>
      <c r="Q915" s="275"/>
      <c r="R915" s="275"/>
      <c r="S915" s="275"/>
      <c r="T915" s="275"/>
      <c r="U915" s="275"/>
      <c r="V915" s="275"/>
      <c r="W915" s="275"/>
      <c r="X915" s="275"/>
      <c r="Y915" s="275"/>
      <c r="Z915" s="275"/>
      <c r="AA915" s="275"/>
      <c r="AB915" s="275"/>
      <c r="AC915" s="275"/>
      <c r="AD915" s="275"/>
      <c r="AE915" s="275"/>
      <c r="AF915" s="275"/>
    </row>
    <row r="916" spans="1:32" ht="15.75" customHeight="1">
      <c r="A916" s="332"/>
      <c r="B916" s="275"/>
      <c r="C916" s="275"/>
      <c r="D916" s="275"/>
      <c r="E916" s="275"/>
      <c r="F916" s="275"/>
      <c r="G916" s="275"/>
      <c r="H916" s="275"/>
      <c r="I916" s="275"/>
      <c r="J916" s="275"/>
      <c r="K916" s="275"/>
      <c r="L916" s="307"/>
      <c r="M916" s="275"/>
      <c r="N916" s="275"/>
      <c r="O916" s="275"/>
      <c r="P916" s="275"/>
      <c r="Q916" s="275"/>
      <c r="R916" s="275"/>
      <c r="S916" s="275"/>
      <c r="T916" s="275"/>
      <c r="U916" s="275"/>
      <c r="V916" s="275"/>
      <c r="W916" s="275"/>
      <c r="X916" s="275"/>
      <c r="Y916" s="275"/>
      <c r="Z916" s="275"/>
      <c r="AA916" s="275"/>
      <c r="AB916" s="275"/>
      <c r="AC916" s="275"/>
      <c r="AD916" s="275"/>
      <c r="AE916" s="275"/>
      <c r="AF916" s="275"/>
    </row>
    <row r="917" spans="1:32" ht="15.75" customHeight="1">
      <c r="A917" s="332"/>
      <c r="B917" s="275"/>
      <c r="C917" s="275"/>
      <c r="D917" s="275"/>
      <c r="E917" s="275"/>
      <c r="F917" s="275"/>
      <c r="G917" s="275"/>
      <c r="H917" s="275"/>
      <c r="I917" s="275"/>
      <c r="J917" s="275"/>
      <c r="K917" s="275"/>
      <c r="L917" s="307"/>
      <c r="M917" s="275"/>
      <c r="N917" s="275"/>
      <c r="O917" s="275"/>
      <c r="P917" s="275"/>
      <c r="Q917" s="275"/>
      <c r="R917" s="275"/>
      <c r="S917" s="275"/>
      <c r="T917" s="275"/>
      <c r="U917" s="275"/>
      <c r="V917" s="275"/>
      <c r="W917" s="275"/>
      <c r="X917" s="275"/>
      <c r="Y917" s="275"/>
      <c r="Z917" s="275"/>
      <c r="AA917" s="275"/>
      <c r="AB917" s="275"/>
      <c r="AC917" s="275"/>
      <c r="AD917" s="275"/>
      <c r="AE917" s="275"/>
      <c r="AF917" s="275"/>
    </row>
    <row r="918" spans="1:32" ht="15.75" customHeight="1">
      <c r="A918" s="332"/>
      <c r="B918" s="275"/>
      <c r="C918" s="275"/>
      <c r="D918" s="275"/>
      <c r="E918" s="275"/>
      <c r="F918" s="275"/>
      <c r="G918" s="275"/>
      <c r="H918" s="275"/>
      <c r="I918" s="275"/>
      <c r="J918" s="275"/>
      <c r="K918" s="275"/>
      <c r="L918" s="307"/>
      <c r="M918" s="275"/>
      <c r="N918" s="275"/>
      <c r="O918" s="275"/>
      <c r="P918" s="275"/>
      <c r="Q918" s="275"/>
      <c r="R918" s="275"/>
      <c r="S918" s="275"/>
      <c r="T918" s="275"/>
      <c r="U918" s="275"/>
      <c r="V918" s="275"/>
      <c r="W918" s="275"/>
      <c r="X918" s="275"/>
      <c r="Y918" s="275"/>
      <c r="Z918" s="275"/>
      <c r="AA918" s="275"/>
      <c r="AB918" s="275"/>
      <c r="AC918" s="275"/>
      <c r="AD918" s="275"/>
      <c r="AE918" s="275"/>
      <c r="AF918" s="275"/>
    </row>
    <row r="919" spans="1:32" ht="15.75" customHeight="1">
      <c r="A919" s="332"/>
      <c r="B919" s="275"/>
      <c r="C919" s="275"/>
      <c r="D919" s="275"/>
      <c r="E919" s="275"/>
      <c r="F919" s="275"/>
      <c r="G919" s="275"/>
      <c r="H919" s="275"/>
      <c r="I919" s="275"/>
      <c r="J919" s="275"/>
      <c r="K919" s="275"/>
      <c r="L919" s="307"/>
      <c r="M919" s="275"/>
      <c r="N919" s="275"/>
      <c r="O919" s="275"/>
      <c r="P919" s="275"/>
      <c r="Q919" s="275"/>
      <c r="R919" s="275"/>
      <c r="S919" s="275"/>
      <c r="T919" s="275"/>
      <c r="U919" s="275"/>
      <c r="V919" s="275"/>
      <c r="W919" s="275"/>
      <c r="X919" s="275"/>
      <c r="Y919" s="275"/>
      <c r="Z919" s="275"/>
      <c r="AA919" s="275"/>
      <c r="AB919" s="275"/>
      <c r="AC919" s="275"/>
      <c r="AD919" s="275"/>
      <c r="AE919" s="275"/>
      <c r="AF919" s="275"/>
    </row>
    <row r="920" spans="1:32" ht="15.75" customHeight="1">
      <c r="A920" s="332"/>
      <c r="B920" s="275"/>
      <c r="C920" s="275"/>
      <c r="D920" s="275"/>
      <c r="E920" s="275"/>
      <c r="F920" s="275"/>
      <c r="G920" s="275"/>
      <c r="H920" s="275"/>
      <c r="I920" s="275"/>
      <c r="J920" s="275"/>
      <c r="K920" s="275"/>
      <c r="L920" s="307"/>
      <c r="M920" s="275"/>
      <c r="N920" s="275"/>
      <c r="O920" s="275"/>
      <c r="P920" s="275"/>
      <c r="Q920" s="275"/>
      <c r="R920" s="275"/>
      <c r="S920" s="275"/>
      <c r="T920" s="275"/>
      <c r="U920" s="275"/>
      <c r="V920" s="275"/>
      <c r="W920" s="275"/>
      <c r="X920" s="275"/>
      <c r="Y920" s="275"/>
      <c r="Z920" s="275"/>
      <c r="AA920" s="275"/>
      <c r="AB920" s="275"/>
      <c r="AC920" s="275"/>
      <c r="AD920" s="275"/>
      <c r="AE920" s="275"/>
      <c r="AF920" s="275"/>
    </row>
    <row r="921" spans="1:32" ht="15.75" customHeight="1">
      <c r="A921" s="332"/>
      <c r="B921" s="275"/>
      <c r="C921" s="275"/>
      <c r="D921" s="275"/>
      <c r="E921" s="275"/>
      <c r="F921" s="275"/>
      <c r="G921" s="275"/>
      <c r="H921" s="275"/>
      <c r="I921" s="275"/>
      <c r="J921" s="275"/>
      <c r="K921" s="275"/>
      <c r="L921" s="307"/>
      <c r="M921" s="275"/>
      <c r="N921" s="275"/>
      <c r="O921" s="275"/>
      <c r="P921" s="275"/>
      <c r="Q921" s="275"/>
      <c r="R921" s="275"/>
      <c r="S921" s="275"/>
      <c r="T921" s="275"/>
      <c r="U921" s="275"/>
      <c r="V921" s="275"/>
      <c r="W921" s="275"/>
      <c r="X921" s="275"/>
      <c r="Y921" s="275"/>
      <c r="Z921" s="275"/>
      <c r="AA921" s="275"/>
      <c r="AB921" s="275"/>
      <c r="AC921" s="275"/>
      <c r="AD921" s="275"/>
      <c r="AE921" s="275"/>
      <c r="AF921" s="275"/>
    </row>
    <row r="922" spans="1:32" ht="15.75" customHeight="1">
      <c r="A922" s="332"/>
      <c r="B922" s="275"/>
      <c r="C922" s="275"/>
      <c r="D922" s="275"/>
      <c r="E922" s="275"/>
      <c r="F922" s="275"/>
      <c r="G922" s="275"/>
      <c r="H922" s="275"/>
      <c r="I922" s="275"/>
      <c r="J922" s="275"/>
      <c r="K922" s="275"/>
      <c r="L922" s="307"/>
      <c r="M922" s="275"/>
      <c r="N922" s="275"/>
      <c r="O922" s="275"/>
      <c r="P922" s="275"/>
      <c r="Q922" s="275"/>
      <c r="R922" s="275"/>
      <c r="S922" s="275"/>
      <c r="T922" s="275"/>
      <c r="U922" s="275"/>
      <c r="V922" s="275"/>
      <c r="W922" s="275"/>
      <c r="X922" s="275"/>
      <c r="Y922" s="275"/>
      <c r="Z922" s="275"/>
      <c r="AA922" s="275"/>
      <c r="AB922" s="275"/>
      <c r="AC922" s="275"/>
      <c r="AD922" s="275"/>
      <c r="AE922" s="275"/>
      <c r="AF922" s="275"/>
    </row>
    <row r="923" spans="1:32" ht="15.75" customHeight="1">
      <c r="A923" s="332"/>
      <c r="B923" s="275"/>
      <c r="C923" s="275"/>
      <c r="D923" s="275"/>
      <c r="E923" s="275"/>
      <c r="F923" s="275"/>
      <c r="G923" s="275"/>
      <c r="H923" s="275"/>
      <c r="I923" s="275"/>
      <c r="J923" s="275"/>
      <c r="K923" s="275"/>
      <c r="L923" s="307"/>
      <c r="M923" s="275"/>
      <c r="N923" s="275"/>
      <c r="O923" s="275"/>
      <c r="P923" s="275"/>
      <c r="Q923" s="275"/>
      <c r="R923" s="275"/>
      <c r="S923" s="275"/>
      <c r="T923" s="275"/>
      <c r="U923" s="275"/>
      <c r="V923" s="275"/>
      <c r="W923" s="275"/>
      <c r="X923" s="275"/>
      <c r="Y923" s="275"/>
      <c r="Z923" s="275"/>
      <c r="AA923" s="275"/>
      <c r="AB923" s="275"/>
      <c r="AC923" s="275"/>
      <c r="AD923" s="275"/>
      <c r="AE923" s="275"/>
      <c r="AF923" s="275"/>
    </row>
    <row r="924" spans="1:32" ht="15.75" customHeight="1">
      <c r="A924" s="332"/>
      <c r="B924" s="275"/>
      <c r="C924" s="275"/>
      <c r="D924" s="275"/>
      <c r="E924" s="275"/>
      <c r="F924" s="275"/>
      <c r="G924" s="275"/>
      <c r="H924" s="275"/>
      <c r="I924" s="275"/>
      <c r="J924" s="275"/>
      <c r="K924" s="275"/>
      <c r="L924" s="307"/>
      <c r="M924" s="275"/>
      <c r="N924" s="275"/>
      <c r="O924" s="275"/>
      <c r="P924" s="275"/>
      <c r="Q924" s="275"/>
      <c r="R924" s="275"/>
      <c r="S924" s="275"/>
      <c r="T924" s="275"/>
      <c r="U924" s="275"/>
      <c r="V924" s="275"/>
      <c r="W924" s="275"/>
      <c r="X924" s="275"/>
      <c r="Y924" s="275"/>
      <c r="Z924" s="275"/>
      <c r="AA924" s="275"/>
      <c r="AB924" s="275"/>
      <c r="AC924" s="275"/>
      <c r="AD924" s="275"/>
      <c r="AE924" s="275"/>
      <c r="AF924" s="275"/>
    </row>
    <row r="925" spans="1:32" ht="15.75" customHeight="1">
      <c r="A925" s="332"/>
      <c r="B925" s="275"/>
      <c r="C925" s="275"/>
      <c r="D925" s="275"/>
      <c r="E925" s="275"/>
      <c r="F925" s="275"/>
      <c r="G925" s="275"/>
      <c r="H925" s="275"/>
      <c r="I925" s="275"/>
      <c r="J925" s="275"/>
      <c r="K925" s="275"/>
      <c r="L925" s="307"/>
      <c r="M925" s="275"/>
      <c r="N925" s="275"/>
      <c r="O925" s="275"/>
      <c r="P925" s="275"/>
      <c r="Q925" s="275"/>
      <c r="R925" s="275"/>
      <c r="S925" s="275"/>
      <c r="T925" s="275"/>
      <c r="U925" s="275"/>
      <c r="V925" s="275"/>
      <c r="W925" s="275"/>
      <c r="X925" s="275"/>
      <c r="Y925" s="275"/>
      <c r="Z925" s="275"/>
      <c r="AA925" s="275"/>
      <c r="AB925" s="275"/>
      <c r="AC925" s="275"/>
      <c r="AD925" s="275"/>
      <c r="AE925" s="275"/>
      <c r="AF925" s="275"/>
    </row>
    <row r="926" spans="1:32" ht="15.75" customHeight="1">
      <c r="A926" s="332"/>
      <c r="B926" s="275"/>
      <c r="C926" s="275"/>
      <c r="D926" s="275"/>
      <c r="E926" s="275"/>
      <c r="F926" s="275"/>
      <c r="G926" s="275"/>
      <c r="H926" s="275"/>
      <c r="I926" s="275"/>
      <c r="J926" s="275"/>
      <c r="K926" s="275"/>
      <c r="L926" s="307"/>
      <c r="M926" s="275"/>
      <c r="N926" s="275"/>
      <c r="O926" s="275"/>
      <c r="P926" s="275"/>
      <c r="Q926" s="275"/>
      <c r="R926" s="275"/>
      <c r="S926" s="275"/>
      <c r="T926" s="275"/>
      <c r="U926" s="275"/>
      <c r="V926" s="275"/>
      <c r="W926" s="275"/>
      <c r="X926" s="275"/>
      <c r="Y926" s="275"/>
      <c r="Z926" s="275"/>
      <c r="AA926" s="275"/>
      <c r="AB926" s="275"/>
      <c r="AC926" s="275"/>
      <c r="AD926" s="275"/>
      <c r="AE926" s="275"/>
      <c r="AF926" s="275"/>
    </row>
    <row r="927" spans="1:32" ht="15.75" customHeight="1">
      <c r="A927" s="332"/>
      <c r="B927" s="275"/>
      <c r="C927" s="275"/>
      <c r="D927" s="275"/>
      <c r="E927" s="275"/>
      <c r="F927" s="275"/>
      <c r="G927" s="275"/>
      <c r="H927" s="275"/>
      <c r="I927" s="275"/>
      <c r="J927" s="275"/>
      <c r="K927" s="275"/>
      <c r="L927" s="307"/>
      <c r="M927" s="275"/>
      <c r="N927" s="275"/>
      <c r="O927" s="275"/>
      <c r="P927" s="275"/>
      <c r="Q927" s="275"/>
      <c r="R927" s="275"/>
      <c r="S927" s="275"/>
      <c r="T927" s="275"/>
      <c r="U927" s="275"/>
      <c r="V927" s="275"/>
      <c r="W927" s="275"/>
      <c r="X927" s="275"/>
      <c r="Y927" s="275"/>
      <c r="Z927" s="275"/>
      <c r="AA927" s="275"/>
      <c r="AB927" s="275"/>
      <c r="AC927" s="275"/>
      <c r="AD927" s="275"/>
      <c r="AE927" s="275"/>
      <c r="AF927" s="275"/>
    </row>
    <row r="928" spans="1:32" ht="15.75" customHeight="1">
      <c r="A928" s="332"/>
      <c r="B928" s="275"/>
      <c r="C928" s="275"/>
      <c r="D928" s="275"/>
      <c r="E928" s="275"/>
      <c r="F928" s="275"/>
      <c r="G928" s="275"/>
      <c r="H928" s="275"/>
      <c r="I928" s="275"/>
      <c r="J928" s="275"/>
      <c r="K928" s="275"/>
      <c r="L928" s="307"/>
      <c r="M928" s="275"/>
      <c r="N928" s="275"/>
      <c r="O928" s="275"/>
      <c r="P928" s="275"/>
      <c r="Q928" s="275"/>
      <c r="R928" s="275"/>
      <c r="S928" s="275"/>
      <c r="T928" s="275"/>
      <c r="U928" s="275"/>
      <c r="V928" s="275"/>
      <c r="W928" s="275"/>
      <c r="X928" s="275"/>
      <c r="Y928" s="275"/>
      <c r="Z928" s="275"/>
      <c r="AA928" s="275"/>
      <c r="AB928" s="275"/>
      <c r="AC928" s="275"/>
      <c r="AD928" s="275"/>
      <c r="AE928" s="275"/>
      <c r="AF928" s="275"/>
    </row>
    <row r="929" spans="1:32" ht="15.75" customHeight="1">
      <c r="A929" s="332"/>
      <c r="B929" s="275"/>
      <c r="C929" s="275"/>
      <c r="D929" s="275"/>
      <c r="E929" s="275"/>
      <c r="F929" s="275"/>
      <c r="G929" s="275"/>
      <c r="H929" s="275"/>
      <c r="I929" s="275"/>
      <c r="J929" s="275"/>
      <c r="K929" s="275"/>
      <c r="L929" s="307"/>
      <c r="M929" s="275"/>
      <c r="N929" s="275"/>
      <c r="O929" s="275"/>
      <c r="P929" s="275"/>
      <c r="Q929" s="275"/>
      <c r="R929" s="275"/>
      <c r="S929" s="275"/>
      <c r="T929" s="275"/>
      <c r="U929" s="275"/>
      <c r="V929" s="275"/>
      <c r="W929" s="275"/>
      <c r="X929" s="275"/>
      <c r="Y929" s="275"/>
      <c r="Z929" s="275"/>
      <c r="AA929" s="275"/>
      <c r="AB929" s="275"/>
      <c r="AC929" s="275"/>
      <c r="AD929" s="275"/>
      <c r="AE929" s="275"/>
      <c r="AF929" s="275"/>
    </row>
    <row r="930" spans="1:32" ht="15.75" customHeight="1">
      <c r="A930" s="332"/>
      <c r="B930" s="275"/>
      <c r="C930" s="275"/>
      <c r="D930" s="275"/>
      <c r="E930" s="275"/>
      <c r="F930" s="275"/>
      <c r="G930" s="275"/>
      <c r="H930" s="275"/>
      <c r="I930" s="275"/>
      <c r="J930" s="275"/>
      <c r="K930" s="275"/>
      <c r="L930" s="307"/>
      <c r="M930" s="275"/>
      <c r="N930" s="275"/>
      <c r="O930" s="275"/>
      <c r="P930" s="275"/>
      <c r="Q930" s="275"/>
      <c r="R930" s="275"/>
      <c r="S930" s="275"/>
      <c r="T930" s="275"/>
      <c r="U930" s="275"/>
      <c r="V930" s="275"/>
      <c r="W930" s="275"/>
      <c r="X930" s="275"/>
      <c r="Y930" s="275"/>
      <c r="Z930" s="275"/>
      <c r="AA930" s="275"/>
      <c r="AB930" s="275"/>
      <c r="AC930" s="275"/>
      <c r="AD930" s="275"/>
      <c r="AE930" s="275"/>
      <c r="AF930" s="275"/>
    </row>
    <row r="931" spans="1:32" ht="15.75" customHeight="1">
      <c r="A931" s="332"/>
      <c r="B931" s="275"/>
      <c r="C931" s="275"/>
      <c r="D931" s="275"/>
      <c r="E931" s="275"/>
      <c r="F931" s="275"/>
      <c r="G931" s="275"/>
      <c r="H931" s="275"/>
      <c r="I931" s="275"/>
      <c r="J931" s="275"/>
      <c r="K931" s="275"/>
      <c r="L931" s="307"/>
      <c r="M931" s="275"/>
      <c r="N931" s="275"/>
      <c r="O931" s="275"/>
      <c r="P931" s="275"/>
      <c r="Q931" s="275"/>
      <c r="R931" s="275"/>
      <c r="S931" s="275"/>
      <c r="T931" s="275"/>
      <c r="U931" s="275"/>
      <c r="V931" s="275"/>
      <c r="W931" s="275"/>
      <c r="X931" s="275"/>
      <c r="Y931" s="275"/>
      <c r="Z931" s="275"/>
      <c r="AA931" s="275"/>
      <c r="AB931" s="275"/>
      <c r="AC931" s="275"/>
      <c r="AD931" s="275"/>
      <c r="AE931" s="275"/>
      <c r="AF931" s="275"/>
    </row>
    <row r="932" spans="1:32" ht="15.75" customHeight="1">
      <c r="A932" s="332"/>
      <c r="B932" s="275"/>
      <c r="C932" s="275"/>
      <c r="D932" s="275"/>
      <c r="E932" s="275"/>
      <c r="F932" s="275"/>
      <c r="G932" s="275"/>
      <c r="H932" s="275"/>
      <c r="I932" s="275"/>
      <c r="J932" s="275"/>
      <c r="K932" s="275"/>
      <c r="L932" s="307"/>
      <c r="M932" s="275"/>
      <c r="N932" s="275"/>
      <c r="O932" s="275"/>
      <c r="P932" s="275"/>
      <c r="Q932" s="275"/>
      <c r="R932" s="275"/>
      <c r="S932" s="275"/>
      <c r="T932" s="275"/>
      <c r="U932" s="275"/>
      <c r="V932" s="275"/>
      <c r="W932" s="275"/>
      <c r="X932" s="275"/>
      <c r="Y932" s="275"/>
      <c r="Z932" s="275"/>
      <c r="AA932" s="275"/>
      <c r="AB932" s="275"/>
      <c r="AC932" s="275"/>
      <c r="AD932" s="275"/>
      <c r="AE932" s="275"/>
      <c r="AF932" s="275"/>
    </row>
    <row r="933" spans="1:32" ht="15.75" customHeight="1">
      <c r="A933" s="332"/>
      <c r="B933" s="275"/>
      <c r="C933" s="275"/>
      <c r="D933" s="275"/>
      <c r="E933" s="275"/>
      <c r="F933" s="275"/>
      <c r="G933" s="275"/>
      <c r="H933" s="275"/>
      <c r="I933" s="275"/>
      <c r="J933" s="275"/>
      <c r="K933" s="275"/>
      <c r="L933" s="307"/>
      <c r="M933" s="275"/>
      <c r="N933" s="275"/>
      <c r="O933" s="275"/>
      <c r="P933" s="275"/>
      <c r="Q933" s="275"/>
      <c r="R933" s="275"/>
      <c r="S933" s="275"/>
      <c r="T933" s="275"/>
      <c r="U933" s="275"/>
      <c r="V933" s="275"/>
      <c r="W933" s="275"/>
      <c r="X933" s="275"/>
      <c r="Y933" s="275"/>
      <c r="Z933" s="275"/>
      <c r="AA933" s="275"/>
      <c r="AB933" s="275"/>
      <c r="AC933" s="275"/>
      <c r="AD933" s="275"/>
      <c r="AE933" s="275"/>
      <c r="AF933" s="275"/>
    </row>
    <row r="934" spans="1:32" ht="15.75" customHeight="1">
      <c r="A934" s="332"/>
      <c r="B934" s="275"/>
      <c r="C934" s="275"/>
      <c r="D934" s="275"/>
      <c r="E934" s="275"/>
      <c r="F934" s="275"/>
      <c r="G934" s="275"/>
      <c r="H934" s="275"/>
      <c r="I934" s="275"/>
      <c r="J934" s="275"/>
      <c r="K934" s="275"/>
      <c r="L934" s="307"/>
      <c r="M934" s="275"/>
      <c r="N934" s="275"/>
      <c r="O934" s="275"/>
      <c r="P934" s="275"/>
      <c r="Q934" s="275"/>
      <c r="R934" s="275"/>
      <c r="S934" s="275"/>
      <c r="T934" s="275"/>
      <c r="U934" s="275"/>
      <c r="V934" s="275"/>
      <c r="W934" s="275"/>
      <c r="X934" s="275"/>
      <c r="Y934" s="275"/>
      <c r="Z934" s="275"/>
      <c r="AA934" s="275"/>
      <c r="AB934" s="275"/>
      <c r="AC934" s="275"/>
      <c r="AD934" s="275"/>
      <c r="AE934" s="275"/>
      <c r="AF934" s="275"/>
    </row>
    <row r="935" spans="1:32" ht="15.75" customHeight="1">
      <c r="A935" s="332"/>
      <c r="B935" s="275"/>
      <c r="C935" s="275"/>
      <c r="D935" s="275"/>
      <c r="E935" s="275"/>
      <c r="F935" s="275"/>
      <c r="G935" s="275"/>
      <c r="H935" s="275"/>
      <c r="I935" s="275"/>
      <c r="J935" s="275"/>
      <c r="K935" s="275"/>
      <c r="L935" s="307"/>
      <c r="M935" s="275"/>
      <c r="N935" s="275"/>
      <c r="O935" s="275"/>
      <c r="P935" s="275"/>
      <c r="Q935" s="275"/>
      <c r="R935" s="275"/>
      <c r="S935" s="275"/>
      <c r="T935" s="275"/>
      <c r="U935" s="275"/>
      <c r="V935" s="275"/>
      <c r="W935" s="275"/>
      <c r="X935" s="275"/>
      <c r="Y935" s="275"/>
      <c r="Z935" s="275"/>
      <c r="AA935" s="275"/>
      <c r="AB935" s="275"/>
      <c r="AC935" s="275"/>
      <c r="AD935" s="275"/>
      <c r="AE935" s="275"/>
      <c r="AF935" s="275"/>
    </row>
    <row r="936" spans="1:32" ht="15.75" customHeight="1">
      <c r="A936" s="332"/>
      <c r="B936" s="275"/>
      <c r="C936" s="275"/>
      <c r="D936" s="275"/>
      <c r="E936" s="275"/>
      <c r="F936" s="275"/>
      <c r="G936" s="275"/>
      <c r="H936" s="275"/>
      <c r="I936" s="275"/>
      <c r="J936" s="275"/>
      <c r="K936" s="275"/>
      <c r="L936" s="307"/>
      <c r="M936" s="275"/>
      <c r="N936" s="275"/>
      <c r="O936" s="275"/>
      <c r="P936" s="275"/>
      <c r="Q936" s="275"/>
      <c r="R936" s="275"/>
      <c r="S936" s="275"/>
      <c r="T936" s="275"/>
      <c r="U936" s="275"/>
      <c r="V936" s="275"/>
      <c r="W936" s="275"/>
      <c r="X936" s="275"/>
      <c r="Y936" s="275"/>
      <c r="Z936" s="275"/>
      <c r="AA936" s="275"/>
      <c r="AB936" s="275"/>
      <c r="AC936" s="275"/>
      <c r="AD936" s="275"/>
      <c r="AE936" s="275"/>
      <c r="AF936" s="275"/>
    </row>
    <row r="937" spans="1:32" ht="15.75" customHeight="1">
      <c r="A937" s="332"/>
      <c r="B937" s="275"/>
      <c r="C937" s="275"/>
      <c r="D937" s="275"/>
      <c r="E937" s="275"/>
      <c r="F937" s="275"/>
      <c r="G937" s="275"/>
      <c r="H937" s="275"/>
      <c r="I937" s="275"/>
      <c r="J937" s="275"/>
      <c r="K937" s="275"/>
      <c r="L937" s="307"/>
      <c r="M937" s="275"/>
      <c r="N937" s="275"/>
      <c r="O937" s="275"/>
      <c r="P937" s="275"/>
      <c r="Q937" s="275"/>
      <c r="R937" s="275"/>
      <c r="S937" s="275"/>
      <c r="T937" s="275"/>
      <c r="U937" s="275"/>
      <c r="V937" s="275"/>
      <c r="W937" s="275"/>
      <c r="X937" s="275"/>
      <c r="Y937" s="275"/>
      <c r="Z937" s="275"/>
      <c r="AA937" s="275"/>
      <c r="AB937" s="275"/>
      <c r="AC937" s="275"/>
      <c r="AD937" s="275"/>
      <c r="AE937" s="275"/>
      <c r="AF937" s="275"/>
    </row>
    <row r="938" spans="1:32" ht="15.75" customHeight="1">
      <c r="A938" s="332"/>
      <c r="B938" s="275"/>
      <c r="C938" s="275"/>
      <c r="D938" s="275"/>
      <c r="E938" s="275"/>
      <c r="F938" s="275"/>
      <c r="G938" s="275"/>
      <c r="H938" s="275"/>
      <c r="I938" s="275"/>
      <c r="J938" s="275"/>
      <c r="K938" s="275"/>
      <c r="L938" s="307"/>
      <c r="M938" s="275"/>
      <c r="N938" s="275"/>
      <c r="O938" s="275"/>
      <c r="P938" s="275"/>
      <c r="Q938" s="275"/>
      <c r="R938" s="275"/>
      <c r="S938" s="275"/>
      <c r="T938" s="275"/>
      <c r="U938" s="275"/>
      <c r="V938" s="275"/>
      <c r="W938" s="275"/>
      <c r="X938" s="275"/>
      <c r="Y938" s="275"/>
      <c r="Z938" s="275"/>
      <c r="AA938" s="275"/>
      <c r="AB938" s="275"/>
      <c r="AC938" s="275"/>
      <c r="AD938" s="275"/>
      <c r="AE938" s="275"/>
      <c r="AF938" s="275"/>
    </row>
    <row r="939" spans="1:32" ht="15.75" customHeight="1">
      <c r="A939" s="332"/>
      <c r="B939" s="275"/>
      <c r="C939" s="275"/>
      <c r="D939" s="275"/>
      <c r="E939" s="275"/>
      <c r="F939" s="275"/>
      <c r="G939" s="275"/>
      <c r="H939" s="275"/>
      <c r="I939" s="275"/>
      <c r="J939" s="275"/>
      <c r="K939" s="275"/>
      <c r="L939" s="307"/>
      <c r="M939" s="275"/>
      <c r="N939" s="275"/>
      <c r="O939" s="275"/>
      <c r="P939" s="275"/>
      <c r="Q939" s="275"/>
      <c r="R939" s="275"/>
      <c r="S939" s="275"/>
      <c r="T939" s="275"/>
      <c r="U939" s="275"/>
      <c r="V939" s="275"/>
      <c r="W939" s="275"/>
      <c r="X939" s="275"/>
      <c r="Y939" s="275"/>
      <c r="Z939" s="275"/>
      <c r="AA939" s="275"/>
      <c r="AB939" s="275"/>
      <c r="AC939" s="275"/>
      <c r="AD939" s="275"/>
      <c r="AE939" s="275"/>
      <c r="AF939" s="275"/>
    </row>
    <row r="940" spans="1:32" ht="15.75" customHeight="1">
      <c r="A940" s="332"/>
      <c r="B940" s="275"/>
      <c r="C940" s="275"/>
      <c r="D940" s="275"/>
      <c r="E940" s="275"/>
      <c r="F940" s="275"/>
      <c r="G940" s="275"/>
      <c r="H940" s="275"/>
      <c r="I940" s="275"/>
      <c r="J940" s="275"/>
      <c r="K940" s="275"/>
      <c r="L940" s="307"/>
      <c r="M940" s="275"/>
      <c r="N940" s="275"/>
      <c r="O940" s="275"/>
      <c r="P940" s="275"/>
      <c r="Q940" s="275"/>
      <c r="R940" s="275"/>
      <c r="S940" s="275"/>
      <c r="T940" s="275"/>
      <c r="U940" s="275"/>
      <c r="V940" s="275"/>
      <c r="W940" s="275"/>
      <c r="X940" s="275"/>
      <c r="Y940" s="275"/>
      <c r="Z940" s="275"/>
      <c r="AA940" s="275"/>
      <c r="AB940" s="275"/>
      <c r="AC940" s="275"/>
      <c r="AD940" s="275"/>
      <c r="AE940" s="275"/>
      <c r="AF940" s="275"/>
    </row>
    <row r="941" spans="1:32" ht="15.75" customHeight="1">
      <c r="A941" s="332"/>
      <c r="B941" s="275"/>
      <c r="C941" s="275"/>
      <c r="D941" s="275"/>
      <c r="E941" s="275"/>
      <c r="F941" s="275"/>
      <c r="G941" s="275"/>
      <c r="H941" s="275"/>
      <c r="I941" s="275"/>
      <c r="J941" s="275"/>
      <c r="K941" s="275"/>
      <c r="L941" s="307"/>
      <c r="M941" s="275"/>
      <c r="N941" s="275"/>
      <c r="O941" s="275"/>
      <c r="P941" s="275"/>
      <c r="Q941" s="275"/>
      <c r="R941" s="275"/>
      <c r="S941" s="275"/>
      <c r="T941" s="275"/>
      <c r="U941" s="275"/>
      <c r="V941" s="275"/>
      <c r="W941" s="275"/>
      <c r="X941" s="275"/>
      <c r="Y941" s="275"/>
      <c r="Z941" s="275"/>
      <c r="AA941" s="275"/>
      <c r="AB941" s="275"/>
      <c r="AC941" s="275"/>
      <c r="AD941" s="275"/>
      <c r="AE941" s="275"/>
      <c r="AF941" s="275"/>
    </row>
    <row r="942" spans="1:32" ht="15.75" customHeight="1">
      <c r="A942" s="332"/>
      <c r="B942" s="275"/>
      <c r="C942" s="275"/>
      <c r="D942" s="275"/>
      <c r="E942" s="275"/>
      <c r="F942" s="275"/>
      <c r="G942" s="275"/>
      <c r="H942" s="275"/>
      <c r="I942" s="275"/>
      <c r="J942" s="275"/>
      <c r="K942" s="275"/>
      <c r="L942" s="307"/>
      <c r="M942" s="275"/>
      <c r="N942" s="275"/>
      <c r="O942" s="275"/>
      <c r="P942" s="275"/>
      <c r="Q942" s="275"/>
      <c r="R942" s="275"/>
      <c r="S942" s="275"/>
      <c r="T942" s="275"/>
      <c r="U942" s="275"/>
      <c r="V942" s="275"/>
      <c r="W942" s="275"/>
      <c r="X942" s="275"/>
      <c r="Y942" s="275"/>
      <c r="Z942" s="275"/>
      <c r="AA942" s="275"/>
      <c r="AB942" s="275"/>
      <c r="AC942" s="275"/>
      <c r="AD942" s="275"/>
      <c r="AE942" s="275"/>
      <c r="AF942" s="275"/>
    </row>
    <row r="943" spans="1:32" ht="15.75" customHeight="1">
      <c r="A943" s="332"/>
      <c r="B943" s="275"/>
      <c r="C943" s="275"/>
      <c r="D943" s="275"/>
      <c r="E943" s="275"/>
      <c r="F943" s="275"/>
      <c r="G943" s="275"/>
      <c r="H943" s="275"/>
      <c r="I943" s="275"/>
      <c r="J943" s="275"/>
      <c r="K943" s="275"/>
      <c r="L943" s="307"/>
      <c r="M943" s="275"/>
      <c r="N943" s="275"/>
      <c r="O943" s="275"/>
      <c r="P943" s="275"/>
      <c r="Q943" s="275"/>
      <c r="R943" s="275"/>
      <c r="S943" s="275"/>
      <c r="T943" s="275"/>
      <c r="U943" s="275"/>
      <c r="V943" s="275"/>
      <c r="W943" s="275"/>
      <c r="X943" s="275"/>
      <c r="Y943" s="275"/>
      <c r="Z943" s="275"/>
      <c r="AA943" s="275"/>
      <c r="AB943" s="275"/>
      <c r="AC943" s="275"/>
      <c r="AD943" s="275"/>
      <c r="AE943" s="275"/>
      <c r="AF943" s="275"/>
    </row>
    <row r="944" spans="1:32" ht="15.75" customHeight="1">
      <c r="A944" s="332"/>
      <c r="B944" s="275"/>
      <c r="C944" s="275"/>
      <c r="D944" s="275"/>
      <c r="E944" s="275"/>
      <c r="F944" s="275"/>
      <c r="G944" s="275"/>
      <c r="H944" s="275"/>
      <c r="I944" s="275"/>
      <c r="J944" s="275"/>
      <c r="K944" s="275"/>
      <c r="L944" s="307"/>
      <c r="M944" s="275"/>
      <c r="N944" s="275"/>
      <c r="O944" s="275"/>
      <c r="P944" s="275"/>
      <c r="Q944" s="275"/>
      <c r="R944" s="275"/>
      <c r="S944" s="275"/>
      <c r="T944" s="275"/>
      <c r="U944" s="275"/>
      <c r="V944" s="275"/>
      <c r="W944" s="275"/>
      <c r="X944" s="275"/>
      <c r="Y944" s="275"/>
      <c r="Z944" s="275"/>
      <c r="AA944" s="275"/>
      <c r="AB944" s="275"/>
      <c r="AC944" s="275"/>
      <c r="AD944" s="275"/>
      <c r="AE944" s="275"/>
      <c r="AF944" s="275"/>
    </row>
    <row r="945" spans="1:32" ht="15.75" customHeight="1">
      <c r="A945" s="332"/>
      <c r="B945" s="275"/>
      <c r="C945" s="275"/>
      <c r="D945" s="275"/>
      <c r="E945" s="275"/>
      <c r="F945" s="275"/>
      <c r="G945" s="275"/>
      <c r="H945" s="275"/>
      <c r="I945" s="275"/>
      <c r="J945" s="275"/>
      <c r="K945" s="275"/>
      <c r="L945" s="307"/>
      <c r="M945" s="275"/>
      <c r="N945" s="275"/>
      <c r="O945" s="275"/>
      <c r="P945" s="275"/>
      <c r="Q945" s="275"/>
      <c r="R945" s="275"/>
      <c r="S945" s="275"/>
      <c r="T945" s="275"/>
      <c r="U945" s="275"/>
      <c r="V945" s="275"/>
      <c r="W945" s="275"/>
      <c r="X945" s="275"/>
      <c r="Y945" s="275"/>
      <c r="Z945" s="275"/>
      <c r="AA945" s="275"/>
      <c r="AB945" s="275"/>
      <c r="AC945" s="275"/>
      <c r="AD945" s="275"/>
      <c r="AE945" s="275"/>
      <c r="AF945" s="275"/>
    </row>
    <row r="946" spans="1:32" ht="15.75" customHeight="1">
      <c r="A946" s="332"/>
      <c r="B946" s="275"/>
      <c r="C946" s="275"/>
      <c r="D946" s="275"/>
      <c r="E946" s="275"/>
      <c r="F946" s="275"/>
      <c r="G946" s="275"/>
      <c r="H946" s="275"/>
      <c r="I946" s="275"/>
      <c r="J946" s="275"/>
      <c r="K946" s="275"/>
      <c r="L946" s="307"/>
      <c r="M946" s="275"/>
      <c r="N946" s="275"/>
      <c r="O946" s="275"/>
      <c r="P946" s="275"/>
      <c r="Q946" s="275"/>
      <c r="R946" s="275"/>
      <c r="S946" s="275"/>
      <c r="T946" s="275"/>
      <c r="U946" s="275"/>
      <c r="V946" s="275"/>
      <c r="W946" s="275"/>
      <c r="X946" s="275"/>
      <c r="Y946" s="275"/>
      <c r="Z946" s="275"/>
      <c r="AA946" s="275"/>
      <c r="AB946" s="275"/>
      <c r="AC946" s="275"/>
      <c r="AD946" s="275"/>
      <c r="AE946" s="275"/>
      <c r="AF946" s="275"/>
    </row>
    <row r="947" spans="1:32" ht="15.75" customHeight="1">
      <c r="A947" s="332"/>
      <c r="B947" s="275"/>
      <c r="C947" s="275"/>
      <c r="D947" s="275"/>
      <c r="E947" s="275"/>
      <c r="F947" s="275"/>
      <c r="G947" s="275"/>
      <c r="H947" s="275"/>
      <c r="I947" s="275"/>
      <c r="J947" s="275"/>
      <c r="K947" s="275"/>
      <c r="L947" s="307"/>
      <c r="M947" s="275"/>
      <c r="N947" s="275"/>
      <c r="O947" s="275"/>
      <c r="P947" s="275"/>
      <c r="Q947" s="275"/>
      <c r="R947" s="275"/>
      <c r="S947" s="275"/>
      <c r="T947" s="275"/>
      <c r="U947" s="275"/>
      <c r="V947" s="275"/>
      <c r="W947" s="275"/>
      <c r="X947" s="275"/>
      <c r="Y947" s="275"/>
      <c r="Z947" s="275"/>
      <c r="AA947" s="275"/>
      <c r="AB947" s="275"/>
      <c r="AC947" s="275"/>
      <c r="AD947" s="275"/>
      <c r="AE947" s="275"/>
      <c r="AF947" s="275"/>
    </row>
    <row r="948" spans="1:32" ht="15.75" customHeight="1">
      <c r="A948" s="332"/>
      <c r="B948" s="275"/>
      <c r="C948" s="275"/>
      <c r="D948" s="275"/>
      <c r="E948" s="275"/>
      <c r="F948" s="275"/>
      <c r="G948" s="275"/>
      <c r="H948" s="275"/>
      <c r="I948" s="275"/>
      <c r="J948" s="275"/>
      <c r="K948" s="275"/>
      <c r="L948" s="307"/>
      <c r="M948" s="275"/>
      <c r="N948" s="275"/>
      <c r="O948" s="275"/>
      <c r="P948" s="275"/>
      <c r="Q948" s="275"/>
      <c r="R948" s="275"/>
      <c r="S948" s="275"/>
      <c r="T948" s="275"/>
      <c r="U948" s="275"/>
      <c r="V948" s="275"/>
      <c r="W948" s="275"/>
      <c r="X948" s="275"/>
      <c r="Y948" s="275"/>
      <c r="Z948" s="275"/>
      <c r="AA948" s="275"/>
      <c r="AB948" s="275"/>
      <c r="AC948" s="275"/>
      <c r="AD948" s="275"/>
      <c r="AE948" s="275"/>
      <c r="AF948" s="275"/>
    </row>
    <row r="949" spans="1:32" ht="15.75" customHeight="1">
      <c r="A949" s="332"/>
      <c r="B949" s="275"/>
      <c r="C949" s="275"/>
      <c r="D949" s="275"/>
      <c r="E949" s="275"/>
      <c r="F949" s="275"/>
      <c r="G949" s="275"/>
      <c r="H949" s="275"/>
      <c r="I949" s="275"/>
      <c r="J949" s="275"/>
      <c r="K949" s="275"/>
      <c r="L949" s="307"/>
      <c r="M949" s="275"/>
      <c r="N949" s="275"/>
      <c r="O949" s="275"/>
      <c r="P949" s="275"/>
      <c r="Q949" s="275"/>
      <c r="R949" s="275"/>
      <c r="S949" s="275"/>
      <c r="T949" s="275"/>
      <c r="U949" s="275"/>
      <c r="V949" s="275"/>
      <c r="W949" s="275"/>
      <c r="X949" s="275"/>
      <c r="Y949" s="275"/>
      <c r="Z949" s="275"/>
      <c r="AA949" s="275"/>
      <c r="AB949" s="275"/>
      <c r="AC949" s="275"/>
      <c r="AD949" s="275"/>
      <c r="AE949" s="275"/>
      <c r="AF949" s="275"/>
    </row>
    <row r="950" spans="1:32" ht="15.75" customHeight="1">
      <c r="A950" s="332"/>
      <c r="B950" s="275"/>
      <c r="C950" s="275"/>
      <c r="D950" s="275"/>
      <c r="E950" s="275"/>
      <c r="F950" s="275"/>
      <c r="G950" s="275"/>
      <c r="H950" s="275"/>
      <c r="I950" s="275"/>
      <c r="J950" s="275"/>
      <c r="K950" s="275"/>
      <c r="L950" s="307"/>
      <c r="M950" s="275"/>
      <c r="N950" s="275"/>
      <c r="O950" s="275"/>
      <c r="P950" s="275"/>
      <c r="Q950" s="275"/>
      <c r="R950" s="275"/>
      <c r="S950" s="275"/>
      <c r="T950" s="275"/>
      <c r="U950" s="275"/>
      <c r="V950" s="275"/>
      <c r="W950" s="275"/>
      <c r="X950" s="275"/>
      <c r="Y950" s="275"/>
      <c r="Z950" s="275"/>
      <c r="AA950" s="275"/>
      <c r="AB950" s="275"/>
      <c r="AC950" s="275"/>
      <c r="AD950" s="275"/>
      <c r="AE950" s="275"/>
      <c r="AF950" s="275"/>
    </row>
    <row r="951" spans="1:32" ht="15.75" customHeight="1">
      <c r="A951" s="332"/>
      <c r="B951" s="275"/>
      <c r="C951" s="275"/>
      <c r="D951" s="275"/>
      <c r="E951" s="275"/>
      <c r="F951" s="275"/>
      <c r="G951" s="275"/>
      <c r="H951" s="275"/>
      <c r="I951" s="275"/>
      <c r="J951" s="275"/>
      <c r="K951" s="275"/>
      <c r="L951" s="307"/>
      <c r="M951" s="275"/>
      <c r="N951" s="275"/>
      <c r="O951" s="275"/>
      <c r="P951" s="275"/>
      <c r="Q951" s="275"/>
      <c r="R951" s="275"/>
      <c r="S951" s="275"/>
      <c r="T951" s="275"/>
      <c r="U951" s="275"/>
      <c r="V951" s="275"/>
      <c r="W951" s="275"/>
      <c r="X951" s="275"/>
      <c r="Y951" s="275"/>
      <c r="Z951" s="275"/>
      <c r="AA951" s="275"/>
      <c r="AB951" s="275"/>
      <c r="AC951" s="275"/>
      <c r="AD951" s="275"/>
      <c r="AE951" s="275"/>
      <c r="AF951" s="275"/>
    </row>
    <row r="952" spans="1:32" ht="15.75" customHeight="1">
      <c r="A952" s="332"/>
      <c r="B952" s="275"/>
      <c r="C952" s="275"/>
      <c r="D952" s="275"/>
      <c r="E952" s="275"/>
      <c r="F952" s="275"/>
      <c r="G952" s="275"/>
      <c r="H952" s="275"/>
      <c r="I952" s="275"/>
      <c r="J952" s="275"/>
      <c r="K952" s="275"/>
      <c r="L952" s="307"/>
      <c r="M952" s="275"/>
      <c r="N952" s="275"/>
      <c r="O952" s="275"/>
      <c r="P952" s="275"/>
      <c r="Q952" s="275"/>
      <c r="R952" s="275"/>
      <c r="S952" s="275"/>
      <c r="T952" s="275"/>
      <c r="U952" s="275"/>
      <c r="V952" s="275"/>
      <c r="W952" s="275"/>
      <c r="X952" s="275"/>
      <c r="Y952" s="275"/>
      <c r="Z952" s="275"/>
      <c r="AA952" s="275"/>
      <c r="AB952" s="275"/>
      <c r="AC952" s="275"/>
      <c r="AD952" s="275"/>
      <c r="AE952" s="275"/>
      <c r="AF952" s="275"/>
    </row>
    <row r="953" spans="1:32" ht="15.75" customHeight="1">
      <c r="A953" s="332"/>
      <c r="B953" s="275"/>
      <c r="C953" s="275"/>
      <c r="D953" s="275"/>
      <c r="E953" s="275"/>
      <c r="F953" s="275"/>
      <c r="G953" s="275"/>
      <c r="H953" s="275"/>
      <c r="I953" s="275"/>
      <c r="J953" s="275"/>
      <c r="K953" s="275"/>
      <c r="L953" s="307"/>
      <c r="M953" s="275"/>
      <c r="N953" s="275"/>
      <c r="O953" s="275"/>
      <c r="P953" s="275"/>
      <c r="Q953" s="275"/>
      <c r="R953" s="275"/>
      <c r="S953" s="275"/>
      <c r="T953" s="275"/>
      <c r="U953" s="275"/>
      <c r="V953" s="275"/>
      <c r="W953" s="275"/>
      <c r="X953" s="275"/>
      <c r="Y953" s="275"/>
      <c r="Z953" s="275"/>
      <c r="AA953" s="275"/>
      <c r="AB953" s="275"/>
      <c r="AC953" s="275"/>
      <c r="AD953" s="275"/>
      <c r="AE953" s="275"/>
      <c r="AF953" s="275"/>
    </row>
    <row r="954" spans="1:32" ht="15.75" customHeight="1">
      <c r="A954" s="332"/>
      <c r="B954" s="275"/>
      <c r="C954" s="275"/>
      <c r="D954" s="275"/>
      <c r="E954" s="275"/>
      <c r="F954" s="275"/>
      <c r="G954" s="275"/>
      <c r="H954" s="275"/>
      <c r="I954" s="275"/>
      <c r="J954" s="275"/>
      <c r="K954" s="275"/>
      <c r="L954" s="307"/>
      <c r="M954" s="275"/>
      <c r="N954" s="275"/>
      <c r="O954" s="275"/>
      <c r="P954" s="275"/>
      <c r="Q954" s="275"/>
      <c r="R954" s="275"/>
      <c r="S954" s="275"/>
      <c r="T954" s="275"/>
      <c r="U954" s="275"/>
      <c r="V954" s="275"/>
      <c r="W954" s="275"/>
      <c r="X954" s="275"/>
      <c r="Y954" s="275"/>
      <c r="Z954" s="275"/>
      <c r="AA954" s="275"/>
      <c r="AB954" s="275"/>
      <c r="AC954" s="275"/>
      <c r="AD954" s="275"/>
      <c r="AE954" s="275"/>
      <c r="AF954" s="275"/>
    </row>
    <row r="955" spans="1:32" ht="15.75" customHeight="1">
      <c r="A955" s="332"/>
      <c r="B955" s="275"/>
      <c r="C955" s="275"/>
      <c r="D955" s="275"/>
      <c r="E955" s="275"/>
      <c r="F955" s="275"/>
      <c r="G955" s="275"/>
      <c r="H955" s="275"/>
      <c r="I955" s="275"/>
      <c r="J955" s="275"/>
      <c r="K955" s="275"/>
      <c r="L955" s="307"/>
      <c r="M955" s="275"/>
      <c r="N955" s="275"/>
      <c r="O955" s="275"/>
      <c r="P955" s="275"/>
      <c r="Q955" s="275"/>
      <c r="R955" s="275"/>
      <c r="S955" s="275"/>
      <c r="T955" s="275"/>
      <c r="U955" s="275"/>
      <c r="V955" s="275"/>
      <c r="W955" s="275"/>
      <c r="X955" s="275"/>
      <c r="Y955" s="275"/>
      <c r="Z955" s="275"/>
      <c r="AA955" s="275"/>
      <c r="AB955" s="275"/>
      <c r="AC955" s="275"/>
      <c r="AD955" s="275"/>
      <c r="AE955" s="275"/>
      <c r="AF955" s="275"/>
    </row>
    <row r="956" spans="1:32" ht="15.75" customHeight="1">
      <c r="A956" s="332"/>
      <c r="B956" s="275"/>
      <c r="C956" s="275"/>
      <c r="D956" s="275"/>
      <c r="E956" s="275"/>
      <c r="F956" s="275"/>
      <c r="G956" s="275"/>
      <c r="H956" s="275"/>
      <c r="I956" s="275"/>
      <c r="J956" s="275"/>
      <c r="K956" s="275"/>
      <c r="L956" s="307"/>
      <c r="M956" s="275"/>
      <c r="N956" s="275"/>
      <c r="O956" s="275"/>
      <c r="P956" s="275"/>
      <c r="Q956" s="275"/>
      <c r="R956" s="275"/>
      <c r="S956" s="275"/>
      <c r="T956" s="275"/>
      <c r="U956" s="275"/>
      <c r="V956" s="275"/>
      <c r="W956" s="275"/>
      <c r="X956" s="275"/>
      <c r="Y956" s="275"/>
      <c r="Z956" s="275"/>
      <c r="AA956" s="275"/>
      <c r="AB956" s="275"/>
      <c r="AC956" s="275"/>
      <c r="AD956" s="275"/>
      <c r="AE956" s="275"/>
      <c r="AF956" s="275"/>
    </row>
    <row r="957" spans="1:32" ht="15.75" customHeight="1">
      <c r="A957" s="332"/>
      <c r="B957" s="275"/>
      <c r="C957" s="275"/>
      <c r="D957" s="275"/>
      <c r="E957" s="275"/>
      <c r="F957" s="275"/>
      <c r="G957" s="275"/>
      <c r="H957" s="275"/>
      <c r="I957" s="275"/>
      <c r="J957" s="275"/>
      <c r="K957" s="275"/>
      <c r="L957" s="307"/>
      <c r="M957" s="275"/>
      <c r="N957" s="275"/>
      <c r="O957" s="275"/>
      <c r="P957" s="275"/>
      <c r="Q957" s="275"/>
      <c r="R957" s="275"/>
      <c r="S957" s="275"/>
      <c r="T957" s="275"/>
      <c r="U957" s="275"/>
      <c r="V957" s="275"/>
      <c r="W957" s="275"/>
      <c r="X957" s="275"/>
      <c r="Y957" s="275"/>
      <c r="Z957" s="275"/>
      <c r="AA957" s="275"/>
      <c r="AB957" s="275"/>
      <c r="AC957" s="275"/>
      <c r="AD957" s="275"/>
      <c r="AE957" s="275"/>
      <c r="AF957" s="275"/>
    </row>
    <row r="958" spans="1:32" ht="15.75" customHeight="1">
      <c r="A958" s="332"/>
      <c r="B958" s="275"/>
      <c r="C958" s="275"/>
      <c r="D958" s="275"/>
      <c r="E958" s="275"/>
      <c r="F958" s="275"/>
      <c r="G958" s="275"/>
      <c r="H958" s="275"/>
      <c r="I958" s="275"/>
      <c r="J958" s="275"/>
      <c r="K958" s="275"/>
      <c r="L958" s="307"/>
      <c r="M958" s="275"/>
      <c r="N958" s="275"/>
      <c r="O958" s="275"/>
      <c r="P958" s="275"/>
      <c r="Q958" s="275"/>
      <c r="R958" s="275"/>
      <c r="S958" s="275"/>
      <c r="T958" s="275"/>
      <c r="U958" s="275"/>
      <c r="V958" s="275"/>
      <c r="W958" s="275"/>
      <c r="X958" s="275"/>
      <c r="Y958" s="275"/>
      <c r="Z958" s="275"/>
      <c r="AA958" s="275"/>
      <c r="AB958" s="275"/>
      <c r="AC958" s="275"/>
      <c r="AD958" s="275"/>
      <c r="AE958" s="275"/>
      <c r="AF958" s="275"/>
    </row>
    <row r="959" spans="1:32" ht="15.75" customHeight="1">
      <c r="A959" s="332"/>
      <c r="B959" s="275"/>
      <c r="C959" s="275"/>
      <c r="D959" s="275"/>
      <c r="E959" s="275"/>
      <c r="F959" s="275"/>
      <c r="G959" s="275"/>
      <c r="H959" s="275"/>
      <c r="I959" s="275"/>
      <c r="J959" s="275"/>
      <c r="K959" s="275"/>
      <c r="L959" s="307"/>
      <c r="M959" s="275"/>
      <c r="N959" s="275"/>
      <c r="O959" s="275"/>
      <c r="P959" s="275"/>
      <c r="Q959" s="275"/>
      <c r="R959" s="275"/>
      <c r="S959" s="275"/>
      <c r="T959" s="275"/>
      <c r="U959" s="275"/>
      <c r="V959" s="275"/>
      <c r="W959" s="275"/>
      <c r="X959" s="275"/>
      <c r="Y959" s="275"/>
      <c r="Z959" s="275"/>
      <c r="AA959" s="275"/>
      <c r="AB959" s="275"/>
      <c r="AC959" s="275"/>
      <c r="AD959" s="275"/>
      <c r="AE959" s="275"/>
      <c r="AF959" s="275"/>
    </row>
    <row r="960" spans="1:32" ht="15.75" customHeight="1">
      <c r="A960" s="332"/>
      <c r="B960" s="275"/>
      <c r="C960" s="275"/>
      <c r="D960" s="275"/>
      <c r="E960" s="275"/>
      <c r="F960" s="275"/>
      <c r="G960" s="275"/>
      <c r="H960" s="275"/>
      <c r="I960" s="275"/>
      <c r="J960" s="275"/>
      <c r="K960" s="275"/>
      <c r="L960" s="307"/>
      <c r="M960" s="275"/>
      <c r="N960" s="275"/>
      <c r="O960" s="275"/>
      <c r="P960" s="275"/>
      <c r="Q960" s="275"/>
      <c r="R960" s="275"/>
      <c r="S960" s="275"/>
      <c r="T960" s="275"/>
      <c r="U960" s="275"/>
      <c r="V960" s="275"/>
      <c r="W960" s="275"/>
      <c r="X960" s="275"/>
      <c r="Y960" s="275"/>
      <c r="Z960" s="275"/>
      <c r="AA960" s="275"/>
      <c r="AB960" s="275"/>
      <c r="AC960" s="275"/>
      <c r="AD960" s="275"/>
      <c r="AE960" s="275"/>
      <c r="AF960" s="275"/>
    </row>
    <row r="961" spans="1:32" ht="15.75" customHeight="1">
      <c r="A961" s="332"/>
      <c r="B961" s="275"/>
      <c r="C961" s="275"/>
      <c r="D961" s="275"/>
      <c r="E961" s="275"/>
      <c r="F961" s="275"/>
      <c r="G961" s="275"/>
      <c r="H961" s="275"/>
      <c r="I961" s="275"/>
      <c r="J961" s="275"/>
      <c r="K961" s="275"/>
      <c r="L961" s="307"/>
      <c r="M961" s="275"/>
      <c r="N961" s="275"/>
      <c r="O961" s="275"/>
      <c r="P961" s="275"/>
      <c r="Q961" s="275"/>
      <c r="R961" s="275"/>
      <c r="S961" s="275"/>
      <c r="T961" s="275"/>
      <c r="U961" s="275"/>
      <c r="V961" s="275"/>
      <c r="W961" s="275"/>
      <c r="X961" s="275"/>
      <c r="Y961" s="275"/>
      <c r="Z961" s="275"/>
      <c r="AA961" s="275"/>
      <c r="AB961" s="275"/>
      <c r="AC961" s="275"/>
      <c r="AD961" s="275"/>
      <c r="AE961" s="275"/>
      <c r="AF961" s="275"/>
    </row>
    <row r="962" spans="1:32" ht="15.75" customHeight="1">
      <c r="A962" s="332"/>
      <c r="B962" s="275"/>
      <c r="C962" s="275"/>
      <c r="D962" s="275"/>
      <c r="E962" s="275"/>
      <c r="F962" s="275"/>
      <c r="G962" s="275"/>
      <c r="H962" s="275"/>
      <c r="I962" s="275"/>
      <c r="J962" s="275"/>
      <c r="K962" s="275"/>
      <c r="L962" s="307"/>
      <c r="M962" s="275"/>
      <c r="N962" s="275"/>
      <c r="O962" s="275"/>
      <c r="P962" s="275"/>
      <c r="Q962" s="275"/>
      <c r="R962" s="275"/>
      <c r="S962" s="275"/>
      <c r="T962" s="275"/>
      <c r="U962" s="275"/>
      <c r="V962" s="275"/>
      <c r="W962" s="275"/>
      <c r="X962" s="275"/>
      <c r="Y962" s="275"/>
      <c r="Z962" s="275"/>
      <c r="AA962" s="275"/>
      <c r="AB962" s="275"/>
      <c r="AC962" s="275"/>
      <c r="AD962" s="275"/>
      <c r="AE962" s="275"/>
      <c r="AF962" s="275"/>
    </row>
    <row r="963" spans="1:32" ht="15.75" customHeight="1">
      <c r="A963" s="332"/>
      <c r="B963" s="275"/>
      <c r="C963" s="275"/>
      <c r="D963" s="275"/>
      <c r="E963" s="275"/>
      <c r="F963" s="275"/>
      <c r="G963" s="275"/>
      <c r="H963" s="275"/>
      <c r="I963" s="275"/>
      <c r="J963" s="275"/>
      <c r="K963" s="275"/>
      <c r="L963" s="307"/>
      <c r="M963" s="275"/>
      <c r="N963" s="275"/>
      <c r="O963" s="275"/>
      <c r="P963" s="275"/>
      <c r="Q963" s="275"/>
      <c r="R963" s="275"/>
      <c r="S963" s="275"/>
      <c r="T963" s="275"/>
      <c r="U963" s="275"/>
      <c r="V963" s="275"/>
      <c r="W963" s="275"/>
      <c r="X963" s="275"/>
      <c r="Y963" s="275"/>
      <c r="Z963" s="275"/>
      <c r="AA963" s="275"/>
      <c r="AB963" s="275"/>
      <c r="AC963" s="275"/>
      <c r="AD963" s="275"/>
      <c r="AE963" s="275"/>
      <c r="AF963" s="275"/>
    </row>
    <row r="964" spans="1:32" ht="15.75" customHeight="1">
      <c r="A964" s="332"/>
      <c r="B964" s="275"/>
      <c r="C964" s="275"/>
      <c r="D964" s="275"/>
      <c r="E964" s="275"/>
      <c r="F964" s="275"/>
      <c r="G964" s="275"/>
      <c r="H964" s="275"/>
      <c r="I964" s="275"/>
      <c r="J964" s="275"/>
      <c r="K964" s="275"/>
      <c r="L964" s="307"/>
      <c r="M964" s="275"/>
      <c r="N964" s="275"/>
      <c r="O964" s="275"/>
      <c r="P964" s="275"/>
      <c r="Q964" s="275"/>
      <c r="R964" s="275"/>
      <c r="S964" s="275"/>
      <c r="T964" s="275"/>
      <c r="U964" s="275"/>
      <c r="V964" s="275"/>
      <c r="W964" s="275"/>
      <c r="X964" s="275"/>
      <c r="Y964" s="275"/>
      <c r="Z964" s="275"/>
      <c r="AA964" s="275"/>
      <c r="AB964" s="275"/>
      <c r="AC964" s="275"/>
      <c r="AD964" s="275"/>
      <c r="AE964" s="275"/>
      <c r="AF964" s="275"/>
    </row>
    <row r="965" spans="1:32" ht="15.75" customHeight="1">
      <c r="A965" s="332"/>
      <c r="B965" s="275"/>
      <c r="C965" s="275"/>
      <c r="D965" s="275"/>
      <c r="E965" s="275"/>
      <c r="F965" s="275"/>
      <c r="G965" s="275"/>
      <c r="H965" s="275"/>
      <c r="I965" s="275"/>
      <c r="J965" s="275"/>
      <c r="K965" s="275"/>
      <c r="L965" s="307"/>
      <c r="M965" s="275"/>
      <c r="N965" s="275"/>
      <c r="O965" s="275"/>
      <c r="P965" s="275"/>
      <c r="Q965" s="275"/>
      <c r="R965" s="275"/>
      <c r="S965" s="275"/>
      <c r="T965" s="275"/>
      <c r="U965" s="275"/>
      <c r="V965" s="275"/>
      <c r="W965" s="275"/>
      <c r="X965" s="275"/>
      <c r="Y965" s="275"/>
      <c r="Z965" s="275"/>
      <c r="AA965" s="275"/>
      <c r="AB965" s="275"/>
      <c r="AC965" s="275"/>
      <c r="AD965" s="275"/>
      <c r="AE965" s="275"/>
      <c r="AF965" s="275"/>
    </row>
    <row r="966" spans="1:32" ht="15.75" customHeight="1">
      <c r="A966" s="332"/>
      <c r="B966" s="275"/>
      <c r="C966" s="275"/>
      <c r="D966" s="275"/>
      <c r="E966" s="275"/>
      <c r="F966" s="275"/>
      <c r="G966" s="275"/>
      <c r="H966" s="275"/>
      <c r="I966" s="275"/>
      <c r="J966" s="275"/>
      <c r="K966" s="275"/>
      <c r="L966" s="307"/>
      <c r="M966" s="275"/>
      <c r="N966" s="275"/>
      <c r="O966" s="275"/>
      <c r="P966" s="275"/>
      <c r="Q966" s="275"/>
      <c r="R966" s="275"/>
      <c r="S966" s="275"/>
      <c r="T966" s="275"/>
      <c r="U966" s="275"/>
      <c r="V966" s="275"/>
      <c r="W966" s="275"/>
      <c r="X966" s="275"/>
      <c r="Y966" s="275"/>
      <c r="Z966" s="275"/>
      <c r="AA966" s="275"/>
      <c r="AB966" s="275"/>
      <c r="AC966" s="275"/>
      <c r="AD966" s="275"/>
      <c r="AE966" s="275"/>
      <c r="AF966" s="275"/>
    </row>
    <row r="967" spans="1:32" ht="15.75" customHeight="1">
      <c r="A967" s="332"/>
      <c r="B967" s="275"/>
      <c r="C967" s="275"/>
      <c r="D967" s="275"/>
      <c r="E967" s="275"/>
      <c r="F967" s="275"/>
      <c r="G967" s="275"/>
      <c r="H967" s="275"/>
      <c r="I967" s="275"/>
      <c r="J967" s="275"/>
      <c r="K967" s="275"/>
      <c r="L967" s="307"/>
      <c r="M967" s="275"/>
      <c r="N967" s="275"/>
      <c r="O967" s="275"/>
      <c r="P967" s="275"/>
      <c r="Q967" s="275"/>
      <c r="R967" s="275"/>
      <c r="S967" s="275"/>
      <c r="T967" s="275"/>
      <c r="U967" s="275"/>
      <c r="V967" s="275"/>
      <c r="W967" s="275"/>
      <c r="X967" s="275"/>
      <c r="Y967" s="275"/>
      <c r="Z967" s="275"/>
      <c r="AA967" s="275"/>
      <c r="AB967" s="275"/>
      <c r="AC967" s="275"/>
      <c r="AD967" s="275"/>
      <c r="AE967" s="275"/>
      <c r="AF967" s="275"/>
    </row>
    <row r="968" spans="1:32" ht="15.75" customHeight="1">
      <c r="A968" s="332"/>
      <c r="B968" s="275"/>
      <c r="C968" s="275"/>
      <c r="D968" s="275"/>
      <c r="E968" s="275"/>
      <c r="F968" s="275"/>
      <c r="G968" s="275"/>
      <c r="H968" s="275"/>
      <c r="I968" s="275"/>
      <c r="J968" s="275"/>
      <c r="K968" s="275"/>
      <c r="L968" s="307"/>
      <c r="M968" s="275"/>
      <c r="N968" s="275"/>
      <c r="O968" s="275"/>
      <c r="P968" s="275"/>
      <c r="Q968" s="275"/>
      <c r="R968" s="275"/>
      <c r="S968" s="275"/>
      <c r="T968" s="275"/>
      <c r="U968" s="275"/>
      <c r="V968" s="275"/>
      <c r="W968" s="275"/>
      <c r="X968" s="275"/>
      <c r="Y968" s="275"/>
      <c r="Z968" s="275"/>
      <c r="AA968" s="275"/>
      <c r="AB968" s="275"/>
      <c r="AC968" s="275"/>
      <c r="AD968" s="275"/>
      <c r="AE968" s="275"/>
      <c r="AF968" s="275"/>
    </row>
    <row r="969" spans="1:32" ht="15.75" customHeight="1">
      <c r="A969" s="332"/>
      <c r="B969" s="275"/>
      <c r="C969" s="275"/>
      <c r="D969" s="275"/>
      <c r="E969" s="275"/>
      <c r="F969" s="275"/>
      <c r="G969" s="275"/>
      <c r="H969" s="275"/>
      <c r="I969" s="275"/>
      <c r="J969" s="275"/>
      <c r="K969" s="275"/>
      <c r="L969" s="307"/>
      <c r="M969" s="275"/>
      <c r="N969" s="275"/>
      <c r="O969" s="275"/>
      <c r="P969" s="275"/>
      <c r="Q969" s="275"/>
      <c r="R969" s="275"/>
      <c r="S969" s="275"/>
      <c r="T969" s="275"/>
      <c r="U969" s="275"/>
      <c r="V969" s="275"/>
      <c r="W969" s="275"/>
      <c r="X969" s="275"/>
      <c r="Y969" s="275"/>
      <c r="Z969" s="275"/>
      <c r="AA969" s="275"/>
      <c r="AB969" s="275"/>
      <c r="AC969" s="275"/>
      <c r="AD969" s="275"/>
      <c r="AE969" s="275"/>
      <c r="AF969" s="275"/>
    </row>
    <row r="970" spans="1:32" ht="15.75" customHeight="1">
      <c r="A970" s="332"/>
      <c r="B970" s="275"/>
      <c r="C970" s="275"/>
      <c r="D970" s="275"/>
      <c r="E970" s="275"/>
      <c r="F970" s="275"/>
      <c r="G970" s="275"/>
      <c r="H970" s="275"/>
      <c r="I970" s="275"/>
      <c r="J970" s="275"/>
      <c r="K970" s="275"/>
      <c r="L970" s="307"/>
      <c r="M970" s="275"/>
      <c r="N970" s="275"/>
      <c r="O970" s="275"/>
      <c r="P970" s="275"/>
      <c r="Q970" s="275"/>
      <c r="R970" s="275"/>
      <c r="S970" s="275"/>
      <c r="T970" s="275"/>
      <c r="U970" s="275"/>
      <c r="V970" s="275"/>
      <c r="W970" s="275"/>
      <c r="X970" s="275"/>
      <c r="Y970" s="275"/>
      <c r="Z970" s="275"/>
      <c r="AA970" s="275"/>
      <c r="AB970" s="275"/>
      <c r="AC970" s="275"/>
      <c r="AD970" s="275"/>
      <c r="AE970" s="275"/>
      <c r="AF970" s="275"/>
    </row>
    <row r="971" spans="1:32" ht="15.75" customHeight="1">
      <c r="A971" s="332"/>
      <c r="B971" s="275"/>
      <c r="C971" s="275"/>
      <c r="D971" s="275"/>
      <c r="E971" s="275"/>
      <c r="F971" s="275"/>
      <c r="G971" s="275"/>
      <c r="H971" s="275"/>
      <c r="I971" s="275"/>
      <c r="J971" s="275"/>
      <c r="K971" s="275"/>
      <c r="L971" s="307"/>
      <c r="M971" s="275"/>
      <c r="N971" s="275"/>
      <c r="O971" s="275"/>
      <c r="P971" s="275"/>
      <c r="Q971" s="275"/>
      <c r="R971" s="275"/>
      <c r="S971" s="275"/>
      <c r="T971" s="275"/>
      <c r="U971" s="275"/>
      <c r="V971" s="275"/>
      <c r="W971" s="275"/>
      <c r="X971" s="275"/>
      <c r="Y971" s="275"/>
      <c r="Z971" s="275"/>
      <c r="AA971" s="275"/>
      <c r="AB971" s="275"/>
      <c r="AC971" s="275"/>
      <c r="AD971" s="275"/>
      <c r="AE971" s="275"/>
      <c r="AF971" s="275"/>
    </row>
    <row r="972" spans="1:32" ht="15.75" customHeight="1">
      <c r="A972" s="332"/>
      <c r="B972" s="275"/>
      <c r="C972" s="275"/>
      <c r="D972" s="275"/>
      <c r="E972" s="275"/>
      <c r="F972" s="275"/>
      <c r="G972" s="275"/>
      <c r="H972" s="275"/>
      <c r="I972" s="275"/>
      <c r="J972" s="275"/>
      <c r="K972" s="275"/>
      <c r="L972" s="307"/>
      <c r="M972" s="275"/>
      <c r="N972" s="275"/>
      <c r="O972" s="275"/>
      <c r="P972" s="275"/>
      <c r="Q972" s="275"/>
      <c r="R972" s="275"/>
      <c r="S972" s="275"/>
      <c r="T972" s="275"/>
      <c r="U972" s="275"/>
      <c r="V972" s="275"/>
      <c r="W972" s="275"/>
      <c r="X972" s="275"/>
      <c r="Y972" s="275"/>
      <c r="Z972" s="275"/>
      <c r="AA972" s="275"/>
      <c r="AB972" s="275"/>
      <c r="AC972" s="275"/>
      <c r="AD972" s="275"/>
      <c r="AE972" s="275"/>
      <c r="AF972" s="275"/>
    </row>
    <row r="973" spans="1:32" ht="15.75" customHeight="1">
      <c r="A973" s="332"/>
      <c r="B973" s="275"/>
      <c r="C973" s="275"/>
      <c r="D973" s="275"/>
      <c r="E973" s="275"/>
      <c r="F973" s="275"/>
      <c r="G973" s="275"/>
      <c r="H973" s="275"/>
      <c r="I973" s="275"/>
      <c r="J973" s="275"/>
      <c r="K973" s="275"/>
      <c r="L973" s="307"/>
      <c r="M973" s="275"/>
      <c r="N973" s="275"/>
      <c r="O973" s="275"/>
      <c r="P973" s="275"/>
      <c r="Q973" s="275"/>
      <c r="R973" s="275"/>
      <c r="S973" s="275"/>
      <c r="T973" s="275"/>
      <c r="U973" s="275"/>
      <c r="V973" s="275"/>
      <c r="W973" s="275"/>
      <c r="X973" s="275"/>
      <c r="Y973" s="275"/>
      <c r="Z973" s="275"/>
      <c r="AA973" s="275"/>
      <c r="AB973" s="275"/>
      <c r="AC973" s="275"/>
      <c r="AD973" s="275"/>
      <c r="AE973" s="275"/>
      <c r="AF973" s="275"/>
    </row>
    <row r="974" spans="1:32" ht="15.75" customHeight="1">
      <c r="A974" s="332"/>
      <c r="B974" s="275"/>
      <c r="C974" s="275"/>
      <c r="D974" s="275"/>
      <c r="E974" s="275"/>
      <c r="F974" s="275"/>
      <c r="G974" s="275"/>
      <c r="H974" s="275"/>
      <c r="I974" s="275"/>
      <c r="J974" s="275"/>
      <c r="K974" s="275"/>
      <c r="L974" s="307"/>
      <c r="M974" s="275"/>
      <c r="N974" s="275"/>
      <c r="O974" s="275"/>
      <c r="P974" s="275"/>
      <c r="Q974" s="275"/>
      <c r="R974" s="275"/>
      <c r="S974" s="275"/>
      <c r="T974" s="275"/>
      <c r="U974" s="275"/>
      <c r="V974" s="275"/>
      <c r="W974" s="275"/>
      <c r="X974" s="275"/>
      <c r="Y974" s="275"/>
      <c r="Z974" s="275"/>
      <c r="AA974" s="275"/>
      <c r="AB974" s="275"/>
      <c r="AC974" s="275"/>
      <c r="AD974" s="275"/>
      <c r="AE974" s="275"/>
      <c r="AF974" s="275"/>
    </row>
    <row r="975" spans="1:32" ht="15.75" customHeight="1">
      <c r="A975" s="332"/>
      <c r="B975" s="275"/>
      <c r="C975" s="275"/>
      <c r="D975" s="275"/>
      <c r="E975" s="275"/>
      <c r="F975" s="275"/>
      <c r="G975" s="275"/>
      <c r="H975" s="275"/>
      <c r="I975" s="275"/>
      <c r="J975" s="275"/>
      <c r="K975" s="275"/>
      <c r="L975" s="307"/>
      <c r="M975" s="275"/>
      <c r="N975" s="275"/>
      <c r="O975" s="275"/>
      <c r="P975" s="275"/>
      <c r="Q975" s="275"/>
      <c r="R975" s="275"/>
      <c r="S975" s="275"/>
      <c r="T975" s="275"/>
      <c r="U975" s="275"/>
      <c r="V975" s="275"/>
      <c r="W975" s="275"/>
      <c r="X975" s="275"/>
      <c r="Y975" s="275"/>
      <c r="Z975" s="275"/>
      <c r="AA975" s="275"/>
      <c r="AB975" s="275"/>
      <c r="AC975" s="275"/>
      <c r="AD975" s="275"/>
      <c r="AE975" s="275"/>
      <c r="AF975" s="275"/>
    </row>
    <row r="976" spans="1:32" ht="15.75" customHeight="1">
      <c r="A976" s="332"/>
      <c r="B976" s="275"/>
      <c r="C976" s="275"/>
      <c r="D976" s="275"/>
      <c r="E976" s="275"/>
      <c r="F976" s="275"/>
      <c r="G976" s="275"/>
      <c r="H976" s="275"/>
      <c r="I976" s="275"/>
      <c r="J976" s="275"/>
      <c r="K976" s="275"/>
      <c r="L976" s="307"/>
      <c r="M976" s="275"/>
      <c r="N976" s="275"/>
      <c r="O976" s="275"/>
      <c r="P976" s="275"/>
      <c r="Q976" s="275"/>
      <c r="R976" s="275"/>
      <c r="S976" s="275"/>
      <c r="T976" s="275"/>
      <c r="U976" s="275"/>
      <c r="V976" s="275"/>
      <c r="W976" s="275"/>
      <c r="X976" s="275"/>
      <c r="Y976" s="275"/>
      <c r="Z976" s="275"/>
      <c r="AA976" s="275"/>
      <c r="AB976" s="275"/>
      <c r="AC976" s="275"/>
      <c r="AD976" s="275"/>
      <c r="AE976" s="275"/>
      <c r="AF976" s="275"/>
    </row>
    <row r="977" spans="1:32" ht="15.75" customHeight="1">
      <c r="A977" s="332"/>
      <c r="B977" s="275"/>
      <c r="C977" s="275"/>
      <c r="D977" s="275"/>
      <c r="E977" s="275"/>
      <c r="F977" s="275"/>
      <c r="G977" s="275"/>
      <c r="H977" s="275"/>
      <c r="I977" s="275"/>
      <c r="J977" s="275"/>
      <c r="K977" s="275"/>
      <c r="L977" s="307"/>
      <c r="M977" s="275"/>
      <c r="N977" s="275"/>
      <c r="O977" s="275"/>
      <c r="P977" s="275"/>
      <c r="Q977" s="275"/>
      <c r="R977" s="275"/>
      <c r="S977" s="275"/>
      <c r="T977" s="275"/>
      <c r="U977" s="275"/>
      <c r="V977" s="275"/>
      <c r="W977" s="275"/>
      <c r="X977" s="275"/>
      <c r="Y977" s="275"/>
      <c r="Z977" s="275"/>
      <c r="AA977" s="275"/>
      <c r="AB977" s="275"/>
      <c r="AC977" s="275"/>
      <c r="AD977" s="275"/>
      <c r="AE977" s="275"/>
      <c r="AF977" s="275"/>
    </row>
    <row r="978" spans="1:32" ht="15.75" customHeight="1">
      <c r="A978" s="332"/>
      <c r="B978" s="275"/>
      <c r="C978" s="275"/>
      <c r="D978" s="275"/>
      <c r="E978" s="275"/>
      <c r="F978" s="275"/>
      <c r="G978" s="275"/>
      <c r="H978" s="275"/>
      <c r="I978" s="275"/>
      <c r="J978" s="275"/>
      <c r="K978" s="275"/>
      <c r="L978" s="307"/>
      <c r="M978" s="275"/>
      <c r="N978" s="275"/>
      <c r="O978" s="275"/>
      <c r="P978" s="275"/>
      <c r="Q978" s="275"/>
      <c r="R978" s="275"/>
      <c r="S978" s="275"/>
      <c r="T978" s="275"/>
      <c r="U978" s="275"/>
      <c r="V978" s="275"/>
      <c r="W978" s="275"/>
      <c r="X978" s="275"/>
      <c r="Y978" s="275"/>
      <c r="Z978" s="275"/>
      <c r="AA978" s="275"/>
      <c r="AB978" s="275"/>
      <c r="AC978" s="275"/>
      <c r="AD978" s="275"/>
      <c r="AE978" s="275"/>
      <c r="AF978" s="275"/>
    </row>
    <row r="979" spans="1:32" ht="15.75" customHeight="1">
      <c r="A979" s="332"/>
      <c r="B979" s="275"/>
      <c r="C979" s="275"/>
      <c r="D979" s="275"/>
      <c r="E979" s="275"/>
      <c r="F979" s="275"/>
      <c r="G979" s="275"/>
      <c r="H979" s="275"/>
      <c r="I979" s="275"/>
      <c r="J979" s="275"/>
      <c r="K979" s="275"/>
      <c r="L979" s="307"/>
      <c r="M979" s="275"/>
      <c r="N979" s="275"/>
      <c r="O979" s="275"/>
      <c r="P979" s="275"/>
      <c r="Q979" s="275"/>
      <c r="R979" s="275"/>
      <c r="S979" s="275"/>
      <c r="T979" s="275"/>
      <c r="U979" s="275"/>
      <c r="V979" s="275"/>
      <c r="W979" s="275"/>
      <c r="X979" s="275"/>
      <c r="Y979" s="275"/>
      <c r="Z979" s="275"/>
      <c r="AA979" s="275"/>
      <c r="AB979" s="275"/>
      <c r="AC979" s="275"/>
      <c r="AD979" s="275"/>
      <c r="AE979" s="275"/>
      <c r="AF979" s="275"/>
    </row>
    <row r="980" spans="1:32" ht="15.75" customHeight="1">
      <c r="A980" s="332"/>
      <c r="B980" s="275"/>
      <c r="C980" s="275"/>
      <c r="D980" s="275"/>
      <c r="E980" s="275"/>
      <c r="F980" s="275"/>
      <c r="G980" s="275"/>
      <c r="H980" s="275"/>
      <c r="I980" s="275"/>
      <c r="J980" s="275"/>
      <c r="K980" s="275"/>
      <c r="L980" s="307"/>
      <c r="M980" s="275"/>
      <c r="N980" s="275"/>
      <c r="O980" s="275"/>
      <c r="P980" s="275"/>
      <c r="Q980" s="275"/>
      <c r="R980" s="275"/>
      <c r="S980" s="275"/>
      <c r="T980" s="275"/>
      <c r="U980" s="275"/>
      <c r="V980" s="275"/>
      <c r="W980" s="275"/>
      <c r="X980" s="275"/>
      <c r="Y980" s="275"/>
      <c r="Z980" s="275"/>
      <c r="AA980" s="275"/>
      <c r="AB980" s="275"/>
      <c r="AC980" s="275"/>
      <c r="AD980" s="275"/>
      <c r="AE980" s="275"/>
      <c r="AF980" s="275"/>
    </row>
    <row r="981" spans="1:32" ht="15.75" customHeight="1">
      <c r="A981" s="332"/>
      <c r="B981" s="275"/>
      <c r="C981" s="275"/>
      <c r="D981" s="275"/>
      <c r="E981" s="275"/>
      <c r="F981" s="275"/>
      <c r="G981" s="275"/>
      <c r="H981" s="275"/>
      <c r="I981" s="275"/>
      <c r="J981" s="275"/>
      <c r="K981" s="275"/>
      <c r="L981" s="307"/>
      <c r="M981" s="275"/>
      <c r="N981" s="275"/>
      <c r="O981" s="275"/>
      <c r="P981" s="275"/>
      <c r="Q981" s="275"/>
      <c r="R981" s="275"/>
      <c r="S981" s="275"/>
      <c r="T981" s="275"/>
      <c r="U981" s="275"/>
      <c r="V981" s="275"/>
      <c r="W981" s="275"/>
      <c r="X981" s="275"/>
      <c r="Y981" s="275"/>
      <c r="Z981" s="275"/>
      <c r="AA981" s="275"/>
      <c r="AB981" s="275"/>
      <c r="AC981" s="275"/>
      <c r="AD981" s="275"/>
      <c r="AE981" s="275"/>
      <c r="AF981" s="275"/>
    </row>
    <row r="982" spans="1:32" ht="15.75" customHeight="1">
      <c r="A982" s="332"/>
      <c r="B982" s="275"/>
      <c r="C982" s="275"/>
      <c r="D982" s="275"/>
      <c r="E982" s="275"/>
      <c r="F982" s="275"/>
      <c r="G982" s="275"/>
      <c r="H982" s="275"/>
      <c r="I982" s="275"/>
      <c r="J982" s="275"/>
      <c r="K982" s="275"/>
      <c r="L982" s="307"/>
      <c r="M982" s="275"/>
      <c r="N982" s="275"/>
      <c r="O982" s="275"/>
      <c r="P982" s="275"/>
      <c r="Q982" s="275"/>
      <c r="R982" s="275"/>
      <c r="S982" s="275"/>
      <c r="T982" s="275"/>
      <c r="U982" s="275"/>
      <c r="V982" s="275"/>
      <c r="W982" s="275"/>
      <c r="X982" s="275"/>
      <c r="Y982" s="275"/>
      <c r="Z982" s="275"/>
      <c r="AA982" s="275"/>
      <c r="AB982" s="275"/>
      <c r="AC982" s="275"/>
      <c r="AD982" s="275"/>
      <c r="AE982" s="275"/>
      <c r="AF982" s="275"/>
    </row>
    <row r="983" spans="1:32" ht="15.75" customHeight="1">
      <c r="A983" s="332"/>
      <c r="B983" s="275"/>
      <c r="C983" s="275"/>
      <c r="D983" s="275"/>
      <c r="E983" s="275"/>
      <c r="F983" s="275"/>
      <c r="G983" s="275"/>
      <c r="H983" s="275"/>
      <c r="I983" s="275"/>
      <c r="J983" s="275"/>
      <c r="K983" s="275"/>
      <c r="L983" s="307"/>
      <c r="M983" s="275"/>
      <c r="N983" s="275"/>
      <c r="O983" s="275"/>
      <c r="P983" s="275"/>
      <c r="Q983" s="275"/>
      <c r="R983" s="275"/>
      <c r="S983" s="275"/>
      <c r="T983" s="275"/>
      <c r="U983" s="275"/>
      <c r="V983" s="275"/>
      <c r="W983" s="275"/>
      <c r="X983" s="275"/>
      <c r="Y983" s="275"/>
      <c r="Z983" s="275"/>
      <c r="AA983" s="275"/>
      <c r="AB983" s="275"/>
      <c r="AC983" s="275"/>
      <c r="AD983" s="275"/>
      <c r="AE983" s="275"/>
      <c r="AF983" s="275"/>
    </row>
    <row r="984" spans="1:32" ht="15.75" customHeight="1">
      <c r="A984" s="332"/>
      <c r="B984" s="275"/>
      <c r="C984" s="275"/>
      <c r="D984" s="275"/>
      <c r="E984" s="275"/>
      <c r="F984" s="275"/>
      <c r="G984" s="275"/>
      <c r="H984" s="275"/>
      <c r="I984" s="275"/>
      <c r="J984" s="275"/>
      <c r="K984" s="275"/>
      <c r="L984" s="307"/>
      <c r="M984" s="275"/>
      <c r="N984" s="275"/>
      <c r="O984" s="275"/>
      <c r="P984" s="275"/>
      <c r="Q984" s="275"/>
      <c r="R984" s="275"/>
      <c r="S984" s="275"/>
      <c r="T984" s="275"/>
      <c r="U984" s="275"/>
      <c r="V984" s="275"/>
      <c r="W984" s="275"/>
      <c r="X984" s="275"/>
      <c r="Y984" s="275"/>
      <c r="Z984" s="275"/>
      <c r="AA984" s="275"/>
      <c r="AB984" s="275"/>
      <c r="AC984" s="275"/>
      <c r="AD984" s="275"/>
      <c r="AE984" s="275"/>
      <c r="AF984" s="275"/>
    </row>
    <row r="985" spans="1:32" ht="15.75" customHeight="1">
      <c r="A985" s="332"/>
      <c r="B985" s="275"/>
      <c r="C985" s="275"/>
      <c r="D985" s="275"/>
      <c r="E985" s="275"/>
      <c r="F985" s="275"/>
      <c r="G985" s="275"/>
      <c r="H985" s="275"/>
      <c r="I985" s="275"/>
      <c r="J985" s="275"/>
      <c r="K985" s="275"/>
      <c r="L985" s="307"/>
      <c r="M985" s="275"/>
      <c r="N985" s="275"/>
      <c r="O985" s="275"/>
      <c r="P985" s="275"/>
      <c r="Q985" s="275"/>
      <c r="R985" s="275"/>
      <c r="S985" s="275"/>
      <c r="T985" s="275"/>
      <c r="U985" s="275"/>
      <c r="V985" s="275"/>
      <c r="W985" s="275"/>
      <c r="X985" s="275"/>
      <c r="Y985" s="275"/>
      <c r="Z985" s="275"/>
      <c r="AA985" s="275"/>
      <c r="AB985" s="275"/>
      <c r="AC985" s="275"/>
      <c r="AD985" s="275"/>
      <c r="AE985" s="275"/>
      <c r="AF985" s="275"/>
    </row>
    <row r="986" spans="1:32" ht="15.75" customHeight="1">
      <c r="A986" s="332"/>
      <c r="B986" s="275"/>
      <c r="C986" s="275"/>
      <c r="D986" s="275"/>
      <c r="E986" s="275"/>
      <c r="F986" s="275"/>
      <c r="G986" s="275"/>
      <c r="H986" s="275"/>
      <c r="I986" s="275"/>
      <c r="J986" s="275"/>
      <c r="K986" s="275"/>
      <c r="L986" s="307"/>
      <c r="M986" s="275"/>
      <c r="N986" s="275"/>
      <c r="O986" s="275"/>
      <c r="P986" s="275"/>
      <c r="Q986" s="275"/>
      <c r="R986" s="275"/>
      <c r="S986" s="275"/>
      <c r="T986" s="275"/>
      <c r="U986" s="275"/>
      <c r="V986" s="275"/>
      <c r="W986" s="275"/>
      <c r="X986" s="275"/>
      <c r="Y986" s="275"/>
      <c r="Z986" s="275"/>
      <c r="AA986" s="275"/>
      <c r="AB986" s="275"/>
      <c r="AC986" s="275"/>
      <c r="AD986" s="275"/>
      <c r="AE986" s="275"/>
      <c r="AF986" s="275"/>
    </row>
    <row r="987" spans="1:32" ht="15.75" customHeight="1">
      <c r="A987" s="332"/>
      <c r="B987" s="275"/>
      <c r="C987" s="275"/>
      <c r="D987" s="275"/>
      <c r="E987" s="275"/>
      <c r="F987" s="275"/>
      <c r="G987" s="275"/>
      <c r="H987" s="275"/>
      <c r="I987" s="275"/>
      <c r="J987" s="275"/>
      <c r="K987" s="275"/>
      <c r="L987" s="307"/>
      <c r="M987" s="275"/>
      <c r="N987" s="275"/>
      <c r="O987" s="275"/>
      <c r="P987" s="275"/>
      <c r="Q987" s="275"/>
      <c r="R987" s="275"/>
      <c r="S987" s="275"/>
      <c r="T987" s="275"/>
      <c r="U987" s="275"/>
      <c r="V987" s="275"/>
      <c r="W987" s="275"/>
      <c r="X987" s="275"/>
      <c r="Y987" s="275"/>
      <c r="Z987" s="275"/>
      <c r="AA987" s="275"/>
      <c r="AB987" s="275"/>
      <c r="AC987" s="275"/>
      <c r="AD987" s="275"/>
      <c r="AE987" s="275"/>
      <c r="AF987" s="275"/>
    </row>
    <row r="988" spans="1:32" ht="15.75" customHeight="1">
      <c r="A988" s="332"/>
      <c r="B988" s="275"/>
      <c r="C988" s="275"/>
      <c r="D988" s="275"/>
      <c r="E988" s="275"/>
      <c r="F988" s="275"/>
      <c r="G988" s="275"/>
      <c r="H988" s="275"/>
      <c r="I988" s="275"/>
      <c r="J988" s="275"/>
      <c r="K988" s="275"/>
      <c r="L988" s="307"/>
      <c r="M988" s="275"/>
      <c r="N988" s="275"/>
      <c r="O988" s="275"/>
      <c r="P988" s="275"/>
      <c r="Q988" s="275"/>
      <c r="R988" s="275"/>
      <c r="S988" s="275"/>
      <c r="T988" s="275"/>
      <c r="U988" s="275"/>
      <c r="V988" s="275"/>
      <c r="W988" s="275"/>
      <c r="X988" s="275"/>
      <c r="Y988" s="275"/>
      <c r="Z988" s="275"/>
      <c r="AA988" s="275"/>
      <c r="AB988" s="275"/>
      <c r="AC988" s="275"/>
      <c r="AD988" s="275"/>
      <c r="AE988" s="275"/>
      <c r="AF988" s="275"/>
    </row>
    <row r="989" spans="1:32" ht="15.75" customHeight="1">
      <c r="A989" s="332"/>
      <c r="B989" s="275"/>
      <c r="C989" s="275"/>
      <c r="D989" s="275"/>
      <c r="E989" s="275"/>
      <c r="F989" s="275"/>
      <c r="G989" s="275"/>
      <c r="H989" s="275"/>
      <c r="I989" s="275"/>
      <c r="J989" s="275"/>
      <c r="K989" s="275"/>
      <c r="L989" s="307"/>
      <c r="M989" s="275"/>
      <c r="N989" s="275"/>
      <c r="O989" s="275"/>
      <c r="P989" s="275"/>
      <c r="Q989" s="275"/>
      <c r="R989" s="275"/>
      <c r="S989" s="275"/>
      <c r="T989" s="275"/>
      <c r="U989" s="275"/>
      <c r="V989" s="275"/>
      <c r="W989" s="275"/>
      <c r="X989" s="275"/>
      <c r="Y989" s="275"/>
      <c r="Z989" s="275"/>
      <c r="AA989" s="275"/>
      <c r="AB989" s="275"/>
      <c r="AC989" s="275"/>
      <c r="AD989" s="275"/>
      <c r="AE989" s="275"/>
      <c r="AF989" s="275"/>
    </row>
    <row r="990" spans="1:32" ht="15.75" customHeight="1">
      <c r="A990" s="332"/>
      <c r="B990" s="275"/>
      <c r="C990" s="275"/>
      <c r="D990" s="275"/>
      <c r="E990" s="275"/>
      <c r="F990" s="275"/>
      <c r="G990" s="275"/>
      <c r="H990" s="275"/>
      <c r="I990" s="275"/>
      <c r="J990" s="275"/>
      <c r="K990" s="275"/>
      <c r="L990" s="307"/>
      <c r="M990" s="275"/>
      <c r="N990" s="275"/>
      <c r="O990" s="275"/>
      <c r="P990" s="275"/>
      <c r="Q990" s="275"/>
      <c r="R990" s="275"/>
      <c r="S990" s="275"/>
      <c r="T990" s="275"/>
      <c r="U990" s="275"/>
      <c r="V990" s="275"/>
      <c r="W990" s="275"/>
      <c r="X990" s="275"/>
      <c r="Y990" s="275"/>
      <c r="Z990" s="275"/>
      <c r="AA990" s="275"/>
      <c r="AB990" s="275"/>
      <c r="AC990" s="275"/>
      <c r="AD990" s="275"/>
      <c r="AE990" s="275"/>
      <c r="AF990" s="275"/>
    </row>
    <row r="991" spans="1:32" ht="15.75" customHeight="1">
      <c r="A991" s="332"/>
      <c r="B991" s="275"/>
      <c r="C991" s="275"/>
      <c r="D991" s="275"/>
      <c r="E991" s="275"/>
      <c r="F991" s="275"/>
      <c r="G991" s="275"/>
      <c r="H991" s="275"/>
      <c r="I991" s="275"/>
      <c r="J991" s="275"/>
      <c r="K991" s="275"/>
      <c r="L991" s="307"/>
      <c r="M991" s="275"/>
      <c r="N991" s="275"/>
      <c r="O991" s="275"/>
      <c r="P991" s="275"/>
      <c r="Q991" s="275"/>
      <c r="R991" s="275"/>
      <c r="S991" s="275"/>
      <c r="T991" s="275"/>
      <c r="U991" s="275"/>
      <c r="V991" s="275"/>
      <c r="W991" s="275"/>
      <c r="X991" s="275"/>
      <c r="Y991" s="275"/>
      <c r="Z991" s="275"/>
      <c r="AA991" s="275"/>
      <c r="AB991" s="275"/>
      <c r="AC991" s="275"/>
      <c r="AD991" s="275"/>
      <c r="AE991" s="275"/>
      <c r="AF991" s="275"/>
    </row>
    <row r="992" spans="1:32" ht="15.75" customHeight="1">
      <c r="A992" s="332"/>
      <c r="B992" s="275"/>
      <c r="C992" s="275"/>
      <c r="D992" s="275"/>
      <c r="E992" s="275"/>
      <c r="F992" s="275"/>
      <c r="G992" s="275"/>
      <c r="H992" s="275"/>
      <c r="I992" s="275"/>
      <c r="J992" s="275"/>
      <c r="K992" s="275"/>
      <c r="L992" s="307"/>
      <c r="M992" s="275"/>
      <c r="N992" s="275"/>
      <c r="O992" s="275"/>
      <c r="P992" s="275"/>
      <c r="Q992" s="275"/>
      <c r="R992" s="275"/>
      <c r="S992" s="275"/>
      <c r="T992" s="275"/>
      <c r="U992" s="275"/>
      <c r="V992" s="275"/>
      <c r="W992" s="275"/>
      <c r="X992" s="275"/>
      <c r="Y992" s="275"/>
      <c r="Z992" s="275"/>
      <c r="AA992" s="275"/>
      <c r="AB992" s="275"/>
      <c r="AC992" s="275"/>
      <c r="AD992" s="275"/>
      <c r="AE992" s="275"/>
      <c r="AF992" s="275"/>
    </row>
    <row r="993" spans="1:32" ht="15.75" customHeight="1">
      <c r="A993" s="332"/>
      <c r="B993" s="275"/>
      <c r="C993" s="275"/>
      <c r="D993" s="275"/>
      <c r="E993" s="275"/>
      <c r="F993" s="275"/>
      <c r="G993" s="275"/>
      <c r="H993" s="275"/>
      <c r="I993" s="275"/>
      <c r="J993" s="275"/>
      <c r="K993" s="275"/>
      <c r="L993" s="307"/>
      <c r="M993" s="275"/>
      <c r="N993" s="275"/>
      <c r="O993" s="275"/>
      <c r="P993" s="275"/>
      <c r="Q993" s="275"/>
      <c r="R993" s="275"/>
      <c r="S993" s="275"/>
      <c r="T993" s="275"/>
      <c r="U993" s="275"/>
      <c r="V993" s="275"/>
      <c r="W993" s="275"/>
      <c r="X993" s="275"/>
      <c r="Y993" s="275"/>
      <c r="Z993" s="275"/>
      <c r="AA993" s="275"/>
      <c r="AB993" s="275"/>
      <c r="AC993" s="275"/>
      <c r="AD993" s="275"/>
      <c r="AE993" s="275"/>
      <c r="AF993" s="275"/>
    </row>
    <row r="994" spans="1:32" ht="15.75" customHeight="1">
      <c r="A994" s="332"/>
      <c r="B994" s="275"/>
      <c r="C994" s="275"/>
      <c r="D994" s="275"/>
      <c r="E994" s="275"/>
      <c r="F994" s="275"/>
      <c r="G994" s="275"/>
      <c r="H994" s="275"/>
      <c r="I994" s="275"/>
      <c r="J994" s="275"/>
      <c r="K994" s="275"/>
      <c r="L994" s="307"/>
      <c r="M994" s="275"/>
      <c r="N994" s="275"/>
      <c r="O994" s="275"/>
      <c r="P994" s="275"/>
      <c r="Q994" s="275"/>
      <c r="R994" s="275"/>
      <c r="S994" s="275"/>
      <c r="T994" s="275"/>
      <c r="U994" s="275"/>
      <c r="V994" s="275"/>
      <c r="W994" s="275"/>
      <c r="X994" s="275"/>
      <c r="Y994" s="275"/>
      <c r="Z994" s="275"/>
      <c r="AA994" s="275"/>
      <c r="AB994" s="275"/>
      <c r="AC994" s="275"/>
      <c r="AD994" s="275"/>
      <c r="AE994" s="275"/>
      <c r="AF994" s="275"/>
    </row>
    <row r="995" spans="1:32" ht="15.75" customHeight="1">
      <c r="A995" s="332"/>
      <c r="B995" s="275"/>
      <c r="C995" s="275"/>
      <c r="D995" s="275"/>
      <c r="E995" s="275"/>
      <c r="F995" s="275"/>
      <c r="G995" s="275"/>
      <c r="H995" s="275"/>
      <c r="I995" s="275"/>
      <c r="J995" s="275"/>
      <c r="K995" s="275"/>
      <c r="L995" s="307"/>
      <c r="M995" s="275"/>
      <c r="N995" s="275"/>
      <c r="O995" s="275"/>
      <c r="P995" s="275"/>
      <c r="Q995" s="275"/>
      <c r="R995" s="275"/>
      <c r="S995" s="275"/>
      <c r="T995" s="275"/>
      <c r="U995" s="275"/>
      <c r="V995" s="275"/>
      <c r="W995" s="275"/>
      <c r="X995" s="275"/>
      <c r="Y995" s="275"/>
      <c r="Z995" s="275"/>
      <c r="AA995" s="275"/>
      <c r="AB995" s="275"/>
      <c r="AC995" s="275"/>
      <c r="AD995" s="275"/>
      <c r="AE995" s="275"/>
      <c r="AF995" s="275"/>
    </row>
    <row r="996" spans="1:32" ht="15.75" customHeight="1">
      <c r="A996" s="332"/>
      <c r="B996" s="275"/>
      <c r="C996" s="275"/>
      <c r="D996" s="275"/>
      <c r="E996" s="275"/>
      <c r="F996" s="275"/>
      <c r="G996" s="275"/>
      <c r="H996" s="275"/>
      <c r="I996" s="275"/>
      <c r="J996" s="275"/>
      <c r="K996" s="275"/>
      <c r="L996" s="307"/>
      <c r="M996" s="275"/>
      <c r="N996" s="275"/>
      <c r="O996" s="275"/>
      <c r="P996" s="275"/>
      <c r="Q996" s="275"/>
      <c r="R996" s="275"/>
      <c r="S996" s="275"/>
      <c r="T996" s="275"/>
      <c r="U996" s="275"/>
      <c r="V996" s="275"/>
      <c r="W996" s="275"/>
      <c r="X996" s="275"/>
      <c r="Y996" s="275"/>
      <c r="Z996" s="275"/>
      <c r="AA996" s="275"/>
      <c r="AB996" s="275"/>
      <c r="AC996" s="275"/>
      <c r="AD996" s="275"/>
      <c r="AE996" s="275"/>
      <c r="AF996" s="275"/>
    </row>
    <row r="997" spans="1:32" ht="15.75" customHeight="1">
      <c r="A997" s="332"/>
      <c r="B997" s="275"/>
      <c r="C997" s="275"/>
      <c r="D997" s="275"/>
      <c r="E997" s="275"/>
      <c r="F997" s="275"/>
      <c r="G997" s="275"/>
      <c r="H997" s="275"/>
      <c r="I997" s="275"/>
      <c r="J997" s="275"/>
      <c r="K997" s="275"/>
      <c r="L997" s="307"/>
      <c r="M997" s="275"/>
      <c r="N997" s="275"/>
      <c r="O997" s="275"/>
      <c r="P997" s="275"/>
      <c r="Q997" s="275"/>
      <c r="R997" s="275"/>
      <c r="S997" s="275"/>
      <c r="T997" s="275"/>
      <c r="U997" s="275"/>
      <c r="V997" s="275"/>
      <c r="W997" s="275"/>
      <c r="X997" s="275"/>
      <c r="Y997" s="275"/>
      <c r="Z997" s="275"/>
      <c r="AA997" s="275"/>
      <c r="AB997" s="275"/>
      <c r="AC997" s="275"/>
      <c r="AD997" s="275"/>
      <c r="AE997" s="275"/>
      <c r="AF997" s="275"/>
    </row>
    <row r="998" spans="1:32" ht="15.75" customHeight="1">
      <c r="A998" s="332"/>
      <c r="B998" s="275"/>
      <c r="C998" s="275"/>
      <c r="D998" s="275"/>
      <c r="E998" s="275"/>
      <c r="F998" s="275"/>
      <c r="G998" s="275"/>
      <c r="H998" s="275"/>
      <c r="I998" s="275"/>
      <c r="J998" s="275"/>
      <c r="K998" s="275"/>
      <c r="L998" s="307"/>
      <c r="M998" s="275"/>
      <c r="N998" s="275"/>
      <c r="O998" s="275"/>
      <c r="P998" s="275"/>
      <c r="Q998" s="275"/>
      <c r="R998" s="275"/>
      <c r="S998" s="275"/>
      <c r="T998" s="275"/>
      <c r="U998" s="275"/>
      <c r="V998" s="275"/>
      <c r="W998" s="275"/>
      <c r="X998" s="275"/>
      <c r="Y998" s="275"/>
      <c r="Z998" s="275"/>
      <c r="AA998" s="275"/>
      <c r="AB998" s="275"/>
      <c r="AC998" s="275"/>
      <c r="AD998" s="275"/>
      <c r="AE998" s="275"/>
      <c r="AF998" s="275"/>
    </row>
    <row r="999" spans="1:32" ht="15.75" customHeight="1">
      <c r="A999" s="332"/>
      <c r="B999" s="275"/>
      <c r="C999" s="275"/>
      <c r="D999" s="275"/>
      <c r="E999" s="275"/>
      <c r="F999" s="275"/>
      <c r="G999" s="275"/>
      <c r="H999" s="275"/>
      <c r="I999" s="275"/>
      <c r="J999" s="275"/>
      <c r="K999" s="275"/>
      <c r="L999" s="307"/>
      <c r="M999" s="275"/>
      <c r="N999" s="275"/>
      <c r="O999" s="275"/>
      <c r="P999" s="275"/>
      <c r="Q999" s="275"/>
      <c r="R999" s="275"/>
      <c r="S999" s="275"/>
      <c r="T999" s="275"/>
      <c r="U999" s="275"/>
      <c r="V999" s="275"/>
      <c r="W999" s="275"/>
      <c r="X999" s="275"/>
      <c r="Y999" s="275"/>
      <c r="Z999" s="275"/>
      <c r="AA999" s="275"/>
      <c r="AB999" s="275"/>
      <c r="AC999" s="275"/>
      <c r="AD999" s="275"/>
      <c r="AE999" s="275"/>
      <c r="AF999" s="275"/>
    </row>
    <row r="1000" spans="1:32" ht="15.75" customHeight="1">
      <c r="A1000" s="332"/>
      <c r="B1000" s="275"/>
      <c r="C1000" s="275"/>
      <c r="D1000" s="275"/>
      <c r="E1000" s="275"/>
      <c r="F1000" s="275"/>
      <c r="G1000" s="275"/>
      <c r="H1000" s="275"/>
      <c r="I1000" s="275"/>
      <c r="J1000" s="275"/>
      <c r="K1000" s="275"/>
      <c r="L1000" s="307"/>
      <c r="M1000" s="275"/>
      <c r="N1000" s="275"/>
      <c r="O1000" s="275"/>
      <c r="P1000" s="275"/>
      <c r="Q1000" s="275"/>
      <c r="R1000" s="275"/>
      <c r="S1000" s="275"/>
      <c r="T1000" s="275"/>
      <c r="U1000" s="275"/>
      <c r="V1000" s="275"/>
      <c r="W1000" s="275"/>
      <c r="X1000" s="275"/>
      <c r="Y1000" s="275"/>
      <c r="Z1000" s="275"/>
      <c r="AA1000" s="275"/>
      <c r="AB1000" s="275"/>
      <c r="AC1000" s="275"/>
      <c r="AD1000" s="275"/>
      <c r="AE1000" s="275"/>
      <c r="AF1000" s="275"/>
    </row>
    <row r="1001" spans="1:32" ht="15.75" customHeight="1">
      <c r="A1001" s="332"/>
      <c r="B1001" s="275"/>
      <c r="C1001" s="275"/>
      <c r="D1001" s="275"/>
      <c r="E1001" s="275"/>
      <c r="F1001" s="275"/>
      <c r="G1001" s="275"/>
      <c r="H1001" s="275"/>
      <c r="I1001" s="275"/>
      <c r="J1001" s="275"/>
      <c r="K1001" s="275"/>
      <c r="L1001" s="307"/>
      <c r="M1001" s="275"/>
      <c r="N1001" s="275"/>
      <c r="O1001" s="275"/>
      <c r="P1001" s="275"/>
      <c r="Q1001" s="275"/>
      <c r="R1001" s="275"/>
      <c r="S1001" s="275"/>
      <c r="T1001" s="275"/>
      <c r="U1001" s="275"/>
      <c r="V1001" s="275"/>
      <c r="W1001" s="275"/>
      <c r="X1001" s="275"/>
      <c r="Y1001" s="275"/>
      <c r="Z1001" s="275"/>
      <c r="AA1001" s="275"/>
      <c r="AB1001" s="275"/>
      <c r="AC1001" s="275"/>
      <c r="AD1001" s="275"/>
      <c r="AE1001" s="275"/>
      <c r="AF1001" s="275"/>
    </row>
    <row r="1002" spans="1:32" ht="15.75" customHeight="1">
      <c r="A1002" s="332"/>
      <c r="B1002" s="275"/>
      <c r="C1002" s="275"/>
      <c r="D1002" s="275"/>
      <c r="E1002" s="275"/>
      <c r="F1002" s="275"/>
      <c r="G1002" s="275"/>
      <c r="H1002" s="275"/>
      <c r="I1002" s="275"/>
      <c r="J1002" s="275"/>
      <c r="K1002" s="275"/>
      <c r="L1002" s="307"/>
      <c r="M1002" s="275"/>
      <c r="N1002" s="275"/>
      <c r="O1002" s="275"/>
      <c r="P1002" s="275"/>
      <c r="Q1002" s="275"/>
      <c r="R1002" s="275"/>
      <c r="S1002" s="275"/>
      <c r="T1002" s="275"/>
      <c r="U1002" s="275"/>
      <c r="V1002" s="275"/>
      <c r="W1002" s="275"/>
      <c r="X1002" s="275"/>
      <c r="Y1002" s="275"/>
      <c r="Z1002" s="275"/>
      <c r="AA1002" s="275"/>
      <c r="AB1002" s="275"/>
      <c r="AC1002" s="275"/>
      <c r="AD1002" s="275"/>
      <c r="AE1002" s="275"/>
      <c r="AF1002" s="275"/>
    </row>
    <row r="1003" spans="1:32" ht="15.75" customHeight="1">
      <c r="A1003" s="332"/>
      <c r="B1003" s="275"/>
      <c r="C1003" s="275"/>
      <c r="D1003" s="275"/>
      <c r="E1003" s="275"/>
      <c r="F1003" s="275"/>
      <c r="G1003" s="275"/>
      <c r="H1003" s="275"/>
      <c r="I1003" s="275"/>
      <c r="J1003" s="275"/>
      <c r="K1003" s="275"/>
      <c r="L1003" s="307"/>
      <c r="M1003" s="275"/>
      <c r="N1003" s="275"/>
      <c r="O1003" s="275"/>
      <c r="P1003" s="275"/>
      <c r="Q1003" s="275"/>
      <c r="R1003" s="275"/>
      <c r="S1003" s="275"/>
      <c r="T1003" s="275"/>
      <c r="U1003" s="275"/>
      <c r="V1003" s="275"/>
      <c r="W1003" s="275"/>
      <c r="X1003" s="275"/>
      <c r="Y1003" s="275"/>
      <c r="Z1003" s="275"/>
      <c r="AA1003" s="275"/>
      <c r="AB1003" s="275"/>
      <c r="AC1003" s="275"/>
      <c r="AD1003" s="275"/>
      <c r="AE1003" s="275"/>
      <c r="AF1003" s="275"/>
    </row>
    <row r="1004" spans="1:32" ht="15.75" customHeight="1">
      <c r="A1004" s="332"/>
      <c r="B1004" s="275"/>
      <c r="C1004" s="275"/>
      <c r="D1004" s="275"/>
      <c r="E1004" s="275"/>
      <c r="F1004" s="275"/>
      <c r="G1004" s="275"/>
      <c r="H1004" s="275"/>
      <c r="I1004" s="275"/>
      <c r="J1004" s="275"/>
      <c r="K1004" s="275"/>
      <c r="L1004" s="307"/>
      <c r="M1004" s="275"/>
      <c r="N1004" s="275"/>
      <c r="O1004" s="275"/>
      <c r="P1004" s="275"/>
      <c r="Q1004" s="275"/>
      <c r="R1004" s="275"/>
      <c r="S1004" s="275"/>
      <c r="T1004" s="275"/>
      <c r="U1004" s="275"/>
      <c r="V1004" s="275"/>
      <c r="W1004" s="275"/>
      <c r="X1004" s="275"/>
      <c r="Y1004" s="275"/>
      <c r="Z1004" s="275"/>
      <c r="AA1004" s="275"/>
      <c r="AB1004" s="275"/>
      <c r="AC1004" s="275"/>
      <c r="AD1004" s="275"/>
      <c r="AE1004" s="275"/>
      <c r="AF1004" s="275"/>
    </row>
    <row r="1005" spans="1:32" ht="15.75" customHeight="1">
      <c r="A1005" s="332"/>
      <c r="B1005" s="275"/>
      <c r="C1005" s="275"/>
      <c r="D1005" s="275"/>
      <c r="E1005" s="275"/>
      <c r="F1005" s="275"/>
      <c r="G1005" s="275"/>
      <c r="H1005" s="275"/>
      <c r="I1005" s="275"/>
      <c r="J1005" s="275"/>
      <c r="K1005" s="275"/>
      <c r="L1005" s="307"/>
      <c r="M1005" s="275"/>
      <c r="N1005" s="275"/>
      <c r="O1005" s="275"/>
      <c r="P1005" s="275"/>
      <c r="Q1005" s="275"/>
      <c r="R1005" s="275"/>
      <c r="S1005" s="275"/>
      <c r="T1005" s="275"/>
      <c r="U1005" s="275"/>
      <c r="V1005" s="275"/>
      <c r="W1005" s="275"/>
      <c r="X1005" s="275"/>
      <c r="Y1005" s="275"/>
      <c r="Z1005" s="275"/>
      <c r="AA1005" s="275"/>
      <c r="AB1005" s="275"/>
      <c r="AC1005" s="275"/>
      <c r="AD1005" s="275"/>
      <c r="AE1005" s="275"/>
      <c r="AF1005" s="275"/>
    </row>
    <row r="1006" spans="1:32" ht="15.75" customHeight="1">
      <c r="A1006" s="332"/>
      <c r="B1006" s="275"/>
      <c r="C1006" s="275"/>
      <c r="D1006" s="275"/>
      <c r="E1006" s="275"/>
      <c r="F1006" s="275"/>
      <c r="G1006" s="275"/>
      <c r="H1006" s="275"/>
      <c r="I1006" s="275"/>
      <c r="J1006" s="275"/>
      <c r="K1006" s="275"/>
      <c r="L1006" s="307"/>
      <c r="M1006" s="275"/>
      <c r="N1006" s="275"/>
      <c r="O1006" s="275"/>
      <c r="P1006" s="275"/>
      <c r="Q1006" s="275"/>
      <c r="R1006" s="275"/>
      <c r="S1006" s="275"/>
      <c r="T1006" s="275"/>
      <c r="U1006" s="275"/>
      <c r="V1006" s="275"/>
      <c r="W1006" s="275"/>
      <c r="X1006" s="275"/>
      <c r="Y1006" s="275"/>
      <c r="Z1006" s="275"/>
      <c r="AA1006" s="275"/>
      <c r="AB1006" s="275"/>
      <c r="AC1006" s="275"/>
      <c r="AD1006" s="275"/>
      <c r="AE1006" s="275"/>
      <c r="AF1006" s="275"/>
    </row>
    <row r="1007" spans="1:32" ht="15.75" customHeight="1">
      <c r="A1007" s="332"/>
      <c r="B1007" s="275"/>
      <c r="C1007" s="275"/>
      <c r="D1007" s="275"/>
      <c r="E1007" s="275"/>
      <c r="F1007" s="275"/>
      <c r="G1007" s="275"/>
      <c r="H1007" s="275"/>
      <c r="I1007" s="275"/>
      <c r="J1007" s="275"/>
      <c r="K1007" s="275"/>
      <c r="L1007" s="307"/>
      <c r="M1007" s="275"/>
      <c r="N1007" s="275"/>
      <c r="O1007" s="275"/>
      <c r="P1007" s="275"/>
      <c r="Q1007" s="275"/>
      <c r="R1007" s="275"/>
      <c r="S1007" s="275"/>
      <c r="T1007" s="275"/>
      <c r="U1007" s="275"/>
      <c r="V1007" s="275"/>
      <c r="W1007" s="275"/>
      <c r="X1007" s="275"/>
      <c r="Y1007" s="275"/>
      <c r="Z1007" s="275"/>
      <c r="AA1007" s="275"/>
      <c r="AB1007" s="275"/>
      <c r="AC1007" s="275"/>
      <c r="AD1007" s="275"/>
      <c r="AE1007" s="275"/>
      <c r="AF1007" s="275"/>
    </row>
    <row r="1008" spans="1:32" ht="15.75" customHeight="1">
      <c r="A1008" s="332"/>
      <c r="B1008" s="275"/>
      <c r="C1008" s="275"/>
      <c r="D1008" s="275"/>
      <c r="E1008" s="275"/>
      <c r="F1008" s="275"/>
      <c r="G1008" s="275"/>
      <c r="H1008" s="275"/>
      <c r="I1008" s="275"/>
      <c r="J1008" s="275"/>
      <c r="K1008" s="275"/>
      <c r="L1008" s="307"/>
      <c r="M1008" s="275"/>
      <c r="N1008" s="275"/>
      <c r="O1008" s="275"/>
      <c r="P1008" s="275"/>
      <c r="Q1008" s="275"/>
      <c r="R1008" s="275"/>
      <c r="S1008" s="275"/>
      <c r="T1008" s="275"/>
      <c r="U1008" s="275"/>
      <c r="V1008" s="275"/>
      <c r="W1008" s="275"/>
      <c r="X1008" s="275"/>
      <c r="Y1008" s="275"/>
      <c r="Z1008" s="275"/>
      <c r="AA1008" s="275"/>
      <c r="AB1008" s="275"/>
      <c r="AC1008" s="275"/>
      <c r="AD1008" s="275"/>
      <c r="AE1008" s="275"/>
      <c r="AF1008" s="275"/>
    </row>
    <row r="1009" spans="1:32" ht="15.75" customHeight="1">
      <c r="A1009" s="332"/>
      <c r="B1009" s="275"/>
      <c r="C1009" s="275"/>
      <c r="D1009" s="275"/>
      <c r="E1009" s="275"/>
      <c r="F1009" s="275"/>
      <c r="G1009" s="275"/>
      <c r="H1009" s="275"/>
      <c r="I1009" s="275"/>
      <c r="J1009" s="275"/>
      <c r="K1009" s="275"/>
      <c r="L1009" s="307"/>
      <c r="M1009" s="275"/>
      <c r="N1009" s="275"/>
      <c r="O1009" s="275"/>
      <c r="P1009" s="275"/>
      <c r="Q1009" s="275"/>
      <c r="R1009" s="275"/>
      <c r="S1009" s="275"/>
      <c r="T1009" s="275"/>
      <c r="U1009" s="275"/>
      <c r="V1009" s="275"/>
      <c r="W1009" s="275"/>
      <c r="X1009" s="275"/>
      <c r="Y1009" s="275"/>
      <c r="Z1009" s="275"/>
      <c r="AA1009" s="275"/>
      <c r="AB1009" s="275"/>
      <c r="AC1009" s="275"/>
      <c r="AD1009" s="275"/>
      <c r="AE1009" s="275"/>
      <c r="AF1009" s="275"/>
    </row>
    <row r="1010" spans="1:32" ht="15.75" customHeight="1">
      <c r="A1010" s="332"/>
      <c r="B1010" s="275"/>
      <c r="C1010" s="275"/>
      <c r="D1010" s="275"/>
      <c r="E1010" s="275"/>
      <c r="F1010" s="275"/>
      <c r="G1010" s="275"/>
      <c r="H1010" s="275"/>
      <c r="I1010" s="275"/>
      <c r="J1010" s="275"/>
      <c r="K1010" s="275"/>
      <c r="L1010" s="307"/>
      <c r="M1010" s="275"/>
      <c r="N1010" s="275"/>
      <c r="O1010" s="275"/>
      <c r="P1010" s="275"/>
      <c r="Q1010" s="275"/>
      <c r="R1010" s="275"/>
      <c r="S1010" s="275"/>
      <c r="T1010" s="275"/>
      <c r="U1010" s="275"/>
      <c r="V1010" s="275"/>
      <c r="W1010" s="275"/>
      <c r="X1010" s="275"/>
      <c r="Y1010" s="275"/>
      <c r="Z1010" s="275"/>
      <c r="AA1010" s="275"/>
      <c r="AB1010" s="275"/>
      <c r="AC1010" s="275"/>
      <c r="AD1010" s="275"/>
      <c r="AE1010" s="275"/>
      <c r="AF1010" s="275"/>
    </row>
    <row r="1011" spans="1:32" ht="15.75" customHeight="1">
      <c r="A1011" s="332"/>
      <c r="B1011" s="275"/>
      <c r="C1011" s="275"/>
      <c r="D1011" s="275"/>
      <c r="E1011" s="275"/>
      <c r="F1011" s="275"/>
      <c r="G1011" s="275"/>
      <c r="H1011" s="275"/>
      <c r="I1011" s="275"/>
      <c r="J1011" s="275"/>
      <c r="K1011" s="275"/>
      <c r="L1011" s="307"/>
      <c r="M1011" s="275"/>
      <c r="N1011" s="275"/>
      <c r="O1011" s="275"/>
      <c r="P1011" s="275"/>
      <c r="Q1011" s="275"/>
      <c r="R1011" s="275"/>
      <c r="S1011" s="275"/>
      <c r="T1011" s="275"/>
      <c r="U1011" s="275"/>
      <c r="V1011" s="275"/>
      <c r="W1011" s="275"/>
      <c r="X1011" s="275"/>
      <c r="Y1011" s="275"/>
      <c r="Z1011" s="275"/>
      <c r="AA1011" s="275"/>
      <c r="AB1011" s="275"/>
      <c r="AC1011" s="275"/>
      <c r="AD1011" s="275"/>
      <c r="AE1011" s="275"/>
      <c r="AF1011" s="275"/>
    </row>
    <row r="1012" spans="1:32" ht="15.75" customHeight="1">
      <c r="A1012" s="332"/>
      <c r="B1012" s="275"/>
      <c r="C1012" s="275"/>
      <c r="D1012" s="275"/>
      <c r="E1012" s="275"/>
      <c r="F1012" s="275"/>
      <c r="G1012" s="275"/>
      <c r="H1012" s="275"/>
      <c r="I1012" s="275"/>
      <c r="J1012" s="275"/>
      <c r="K1012" s="275"/>
      <c r="L1012" s="307"/>
      <c r="M1012" s="275"/>
      <c r="N1012" s="275"/>
      <c r="O1012" s="275"/>
      <c r="P1012" s="275"/>
      <c r="Q1012" s="275"/>
      <c r="R1012" s="275"/>
      <c r="S1012" s="275"/>
      <c r="T1012" s="275"/>
      <c r="U1012" s="275"/>
      <c r="V1012" s="275"/>
      <c r="W1012" s="275"/>
      <c r="X1012" s="275"/>
      <c r="Y1012" s="275"/>
      <c r="Z1012" s="275"/>
      <c r="AA1012" s="275"/>
      <c r="AB1012" s="275"/>
      <c r="AC1012" s="275"/>
      <c r="AD1012" s="275"/>
      <c r="AE1012" s="275"/>
      <c r="AF1012" s="275"/>
    </row>
    <row r="1013" spans="1:32" ht="15.75" customHeight="1">
      <c r="A1013" s="332"/>
      <c r="B1013" s="275"/>
      <c r="C1013" s="275"/>
      <c r="D1013" s="275"/>
      <c r="E1013" s="275"/>
      <c r="F1013" s="275"/>
      <c r="G1013" s="275"/>
      <c r="H1013" s="275"/>
      <c r="I1013" s="275"/>
      <c r="J1013" s="275"/>
      <c r="K1013" s="275"/>
      <c r="L1013" s="307"/>
      <c r="M1013" s="275"/>
      <c r="N1013" s="275"/>
      <c r="O1013" s="275"/>
      <c r="P1013" s="275"/>
      <c r="Q1013" s="275"/>
      <c r="R1013" s="275"/>
      <c r="S1013" s="275"/>
      <c r="T1013" s="275"/>
      <c r="U1013" s="275"/>
      <c r="V1013" s="275"/>
      <c r="W1013" s="275"/>
      <c r="X1013" s="275"/>
      <c r="Y1013" s="275"/>
      <c r="Z1013" s="275"/>
      <c r="AA1013" s="275"/>
      <c r="AB1013" s="275"/>
      <c r="AC1013" s="275"/>
      <c r="AD1013" s="275"/>
      <c r="AE1013" s="275"/>
      <c r="AF1013" s="275"/>
    </row>
    <row r="1014" spans="1:32" ht="15.75" customHeight="1">
      <c r="A1014" s="332"/>
      <c r="B1014" s="275"/>
      <c r="C1014" s="275"/>
      <c r="D1014" s="275"/>
      <c r="E1014" s="275"/>
      <c r="F1014" s="275"/>
      <c r="G1014" s="275"/>
      <c r="H1014" s="275"/>
      <c r="I1014" s="275"/>
      <c r="J1014" s="275"/>
      <c r="K1014" s="275"/>
      <c r="L1014" s="307"/>
      <c r="M1014" s="275"/>
      <c r="N1014" s="275"/>
      <c r="O1014" s="275"/>
      <c r="P1014" s="275"/>
      <c r="Q1014" s="275"/>
      <c r="R1014" s="275"/>
      <c r="S1014" s="275"/>
      <c r="T1014" s="275"/>
      <c r="U1014" s="275"/>
      <c r="V1014" s="275"/>
      <c r="W1014" s="275"/>
      <c r="X1014" s="275"/>
      <c r="Y1014" s="275"/>
      <c r="Z1014" s="275"/>
      <c r="AA1014" s="275"/>
      <c r="AB1014" s="275"/>
      <c r="AC1014" s="275"/>
      <c r="AD1014" s="275"/>
      <c r="AE1014" s="275"/>
      <c r="AF1014" s="275"/>
    </row>
    <row r="1015" spans="1:32" ht="15.75" customHeight="1">
      <c r="A1015" s="332"/>
      <c r="B1015" s="275"/>
      <c r="C1015" s="275"/>
      <c r="D1015" s="275"/>
      <c r="E1015" s="275"/>
      <c r="F1015" s="275"/>
      <c r="G1015" s="275"/>
      <c r="H1015" s="275"/>
      <c r="I1015" s="275"/>
      <c r="J1015" s="275"/>
      <c r="K1015" s="275"/>
      <c r="L1015" s="307"/>
      <c r="M1015" s="275"/>
      <c r="N1015" s="275"/>
      <c r="O1015" s="275"/>
      <c r="P1015" s="275"/>
      <c r="Q1015" s="275"/>
      <c r="R1015" s="275"/>
      <c r="S1015" s="275"/>
      <c r="T1015" s="275"/>
      <c r="U1015" s="275"/>
      <c r="V1015" s="275"/>
      <c r="W1015" s="275"/>
      <c r="X1015" s="275"/>
      <c r="Y1015" s="275"/>
      <c r="Z1015" s="275"/>
      <c r="AA1015" s="275"/>
      <c r="AB1015" s="275"/>
      <c r="AC1015" s="275"/>
      <c r="AD1015" s="275"/>
      <c r="AE1015" s="275"/>
      <c r="AF1015" s="275"/>
    </row>
    <row r="1016" spans="1:32" ht="15.75" customHeight="1">
      <c r="A1016" s="332"/>
      <c r="B1016" s="275"/>
      <c r="C1016" s="275"/>
      <c r="D1016" s="275"/>
      <c r="E1016" s="275"/>
      <c r="F1016" s="275"/>
      <c r="G1016" s="275"/>
      <c r="H1016" s="275"/>
      <c r="I1016" s="275"/>
      <c r="J1016" s="275"/>
      <c r="K1016" s="275"/>
      <c r="L1016" s="307"/>
      <c r="M1016" s="275"/>
      <c r="N1016" s="275"/>
      <c r="O1016" s="275"/>
      <c r="P1016" s="275"/>
      <c r="Q1016" s="275"/>
      <c r="R1016" s="275"/>
      <c r="S1016" s="275"/>
      <c r="T1016" s="275"/>
      <c r="U1016" s="275"/>
      <c r="V1016" s="275"/>
      <c r="W1016" s="275"/>
      <c r="X1016" s="275"/>
      <c r="Y1016" s="275"/>
      <c r="Z1016" s="275"/>
      <c r="AA1016" s="275"/>
      <c r="AB1016" s="275"/>
      <c r="AC1016" s="275"/>
      <c r="AD1016" s="275"/>
      <c r="AE1016" s="275"/>
      <c r="AF1016" s="275"/>
    </row>
    <row r="1017" spans="1:32" ht="15.75" customHeight="1">
      <c r="A1017" s="332"/>
      <c r="B1017" s="275"/>
      <c r="C1017" s="275"/>
      <c r="D1017" s="275"/>
      <c r="E1017" s="275"/>
      <c r="F1017" s="275"/>
      <c r="G1017" s="275"/>
      <c r="H1017" s="275"/>
      <c r="I1017" s="275"/>
      <c r="J1017" s="275"/>
      <c r="K1017" s="275"/>
      <c r="L1017" s="307"/>
      <c r="M1017" s="275"/>
      <c r="N1017" s="275"/>
      <c r="O1017" s="275"/>
      <c r="P1017" s="275"/>
      <c r="Q1017" s="275"/>
      <c r="R1017" s="275"/>
      <c r="S1017" s="275"/>
      <c r="T1017" s="275"/>
      <c r="U1017" s="275"/>
      <c r="V1017" s="275"/>
      <c r="W1017" s="275"/>
      <c r="X1017" s="275"/>
      <c r="Y1017" s="275"/>
      <c r="Z1017" s="275"/>
      <c r="AA1017" s="275"/>
      <c r="AB1017" s="275"/>
      <c r="AC1017" s="275"/>
      <c r="AD1017" s="275"/>
      <c r="AE1017" s="275"/>
      <c r="AF1017" s="275"/>
    </row>
    <row r="1018" spans="1:32" ht="15.75" customHeight="1">
      <c r="A1018" s="332"/>
      <c r="B1018" s="275"/>
      <c r="C1018" s="275"/>
      <c r="D1018" s="275"/>
      <c r="E1018" s="275"/>
      <c r="F1018" s="275"/>
      <c r="G1018" s="275"/>
      <c r="H1018" s="275"/>
      <c r="I1018" s="275"/>
      <c r="J1018" s="275"/>
      <c r="K1018" s="275"/>
      <c r="L1018" s="307"/>
      <c r="M1018" s="275"/>
      <c r="N1018" s="275"/>
      <c r="O1018" s="275"/>
      <c r="P1018" s="275"/>
      <c r="Q1018" s="275"/>
      <c r="R1018" s="275"/>
      <c r="S1018" s="275"/>
      <c r="T1018" s="275"/>
      <c r="U1018" s="275"/>
      <c r="V1018" s="275"/>
      <c r="W1018" s="275"/>
      <c r="X1018" s="275"/>
      <c r="Y1018" s="275"/>
      <c r="Z1018" s="275"/>
      <c r="AA1018" s="275"/>
      <c r="AB1018" s="275"/>
      <c r="AC1018" s="275"/>
      <c r="AD1018" s="275"/>
      <c r="AE1018" s="275"/>
      <c r="AF1018" s="275"/>
    </row>
    <row r="1019" spans="1:32" ht="15.75" customHeight="1">
      <c r="A1019" s="332"/>
      <c r="B1019" s="275"/>
      <c r="C1019" s="275"/>
      <c r="D1019" s="275"/>
      <c r="E1019" s="275"/>
      <c r="F1019" s="275"/>
      <c r="G1019" s="275"/>
      <c r="H1019" s="275"/>
      <c r="I1019" s="275"/>
      <c r="J1019" s="275"/>
      <c r="K1019" s="275"/>
      <c r="L1019" s="307"/>
      <c r="M1019" s="275"/>
      <c r="N1019" s="275"/>
      <c r="O1019" s="275"/>
      <c r="P1019" s="275"/>
      <c r="Q1019" s="275"/>
      <c r="R1019" s="275"/>
      <c r="S1019" s="275"/>
      <c r="T1019" s="275"/>
      <c r="U1019" s="275"/>
      <c r="V1019" s="275"/>
      <c r="W1019" s="275"/>
      <c r="X1019" s="275"/>
      <c r="Y1019" s="275"/>
      <c r="Z1019" s="275"/>
      <c r="AA1019" s="275"/>
      <c r="AB1019" s="275"/>
      <c r="AC1019" s="275"/>
      <c r="AD1019" s="275"/>
      <c r="AE1019" s="275"/>
      <c r="AF1019" s="275"/>
    </row>
    <row r="1020" spans="1:32" ht="15.75" customHeight="1">
      <c r="A1020" s="332"/>
      <c r="B1020" s="275"/>
      <c r="C1020" s="275"/>
      <c r="D1020" s="275"/>
      <c r="E1020" s="275"/>
      <c r="F1020" s="275"/>
      <c r="G1020" s="275"/>
      <c r="H1020" s="275"/>
      <c r="I1020" s="275"/>
      <c r="J1020" s="275"/>
      <c r="K1020" s="275"/>
      <c r="L1020" s="307"/>
      <c r="M1020" s="275"/>
      <c r="N1020" s="275"/>
      <c r="O1020" s="275"/>
      <c r="P1020" s="275"/>
      <c r="Q1020" s="275"/>
      <c r="R1020" s="275"/>
      <c r="S1020" s="275"/>
      <c r="T1020" s="275"/>
      <c r="U1020" s="275"/>
      <c r="V1020" s="275"/>
      <c r="W1020" s="275"/>
      <c r="X1020" s="275"/>
      <c r="Y1020" s="275"/>
      <c r="Z1020" s="275"/>
      <c r="AA1020" s="275"/>
      <c r="AB1020" s="275"/>
      <c r="AC1020" s="275"/>
      <c r="AD1020" s="275"/>
      <c r="AE1020" s="275"/>
      <c r="AF1020" s="275"/>
    </row>
    <row r="1021" spans="1:32" ht="15.75" customHeight="1">
      <c r="A1021" s="332"/>
      <c r="B1021" s="275"/>
      <c r="C1021" s="275"/>
      <c r="D1021" s="275"/>
      <c r="E1021" s="275"/>
      <c r="F1021" s="275"/>
      <c r="G1021" s="275"/>
      <c r="H1021" s="275"/>
      <c r="I1021" s="275"/>
      <c r="J1021" s="275"/>
      <c r="K1021" s="275"/>
      <c r="L1021" s="307"/>
      <c r="M1021" s="275"/>
      <c r="N1021" s="275"/>
      <c r="O1021" s="275"/>
      <c r="P1021" s="275"/>
      <c r="Q1021" s="275"/>
      <c r="R1021" s="275"/>
      <c r="S1021" s="275"/>
      <c r="T1021" s="275"/>
      <c r="U1021" s="275"/>
      <c r="V1021" s="275"/>
      <c r="W1021" s="275"/>
      <c r="X1021" s="275"/>
      <c r="Y1021" s="275"/>
      <c r="Z1021" s="275"/>
      <c r="AA1021" s="275"/>
      <c r="AB1021" s="275"/>
      <c r="AC1021" s="275"/>
      <c r="AD1021" s="275"/>
      <c r="AE1021" s="275"/>
      <c r="AF1021" s="275"/>
    </row>
    <row r="1022" spans="1:32" ht="15.75" customHeight="1">
      <c r="A1022" s="332"/>
      <c r="B1022" s="275"/>
      <c r="C1022" s="275"/>
      <c r="D1022" s="275"/>
      <c r="E1022" s="275"/>
      <c r="F1022" s="275"/>
      <c r="G1022" s="275"/>
      <c r="H1022" s="275"/>
      <c r="I1022" s="275"/>
      <c r="J1022" s="275"/>
      <c r="K1022" s="275"/>
      <c r="L1022" s="307"/>
      <c r="M1022" s="275"/>
      <c r="N1022" s="275"/>
      <c r="O1022" s="275"/>
      <c r="P1022" s="275"/>
      <c r="Q1022" s="275"/>
      <c r="R1022" s="275"/>
      <c r="S1022" s="275"/>
      <c r="T1022" s="275"/>
      <c r="U1022" s="275"/>
      <c r="V1022" s="275"/>
      <c r="W1022" s="275"/>
      <c r="X1022" s="275"/>
      <c r="Y1022" s="275"/>
      <c r="Z1022" s="275"/>
      <c r="AA1022" s="275"/>
      <c r="AB1022" s="275"/>
      <c r="AC1022" s="275"/>
      <c r="AD1022" s="275"/>
      <c r="AE1022" s="275"/>
      <c r="AF1022" s="275"/>
    </row>
    <row r="1023" spans="1:32" ht="15.75" customHeight="1">
      <c r="A1023" s="332"/>
      <c r="B1023" s="275"/>
      <c r="C1023" s="275"/>
      <c r="D1023" s="275"/>
      <c r="E1023" s="275"/>
      <c r="F1023" s="275"/>
      <c r="G1023" s="275"/>
      <c r="H1023" s="275"/>
      <c r="I1023" s="275"/>
      <c r="J1023" s="275"/>
      <c r="K1023" s="275"/>
      <c r="L1023" s="307"/>
      <c r="M1023" s="275"/>
      <c r="N1023" s="275"/>
      <c r="O1023" s="275"/>
      <c r="P1023" s="275"/>
      <c r="Q1023" s="275"/>
      <c r="R1023" s="275"/>
      <c r="S1023" s="275"/>
      <c r="T1023" s="275"/>
      <c r="U1023" s="275"/>
      <c r="V1023" s="275"/>
      <c r="W1023" s="275"/>
      <c r="X1023" s="275"/>
      <c r="Y1023" s="275"/>
      <c r="Z1023" s="275"/>
      <c r="AA1023" s="275"/>
      <c r="AB1023" s="275"/>
      <c r="AC1023" s="275"/>
      <c r="AD1023" s="275"/>
      <c r="AE1023" s="275"/>
      <c r="AF1023" s="275"/>
    </row>
    <row r="1024" spans="1:32" ht="15.75" customHeight="1">
      <c r="A1024" s="332"/>
      <c r="B1024" s="275"/>
      <c r="C1024" s="275"/>
      <c r="D1024" s="275"/>
      <c r="E1024" s="275"/>
      <c r="F1024" s="275"/>
      <c r="G1024" s="275"/>
      <c r="H1024" s="275"/>
      <c r="I1024" s="275"/>
      <c r="J1024" s="275"/>
      <c r="K1024" s="275"/>
      <c r="L1024" s="307"/>
      <c r="M1024" s="275"/>
      <c r="N1024" s="275"/>
      <c r="O1024" s="275"/>
      <c r="P1024" s="275"/>
      <c r="Q1024" s="275"/>
      <c r="R1024" s="275"/>
      <c r="S1024" s="275"/>
      <c r="T1024" s="275"/>
      <c r="U1024" s="275"/>
      <c r="V1024" s="275"/>
      <c r="W1024" s="275"/>
      <c r="X1024" s="275"/>
      <c r="Y1024" s="275"/>
      <c r="Z1024" s="275"/>
      <c r="AA1024" s="275"/>
      <c r="AB1024" s="275"/>
      <c r="AC1024" s="275"/>
      <c r="AD1024" s="275"/>
      <c r="AE1024" s="275"/>
      <c r="AF1024" s="275"/>
    </row>
    <row r="1025" spans="1:32" ht="15.75" customHeight="1">
      <c r="A1025" s="332"/>
      <c r="B1025" s="275"/>
      <c r="C1025" s="275"/>
      <c r="D1025" s="275"/>
      <c r="E1025" s="275"/>
      <c r="F1025" s="275"/>
      <c r="G1025" s="275"/>
      <c r="H1025" s="275"/>
      <c r="I1025" s="275"/>
      <c r="J1025" s="275"/>
      <c r="K1025" s="275"/>
      <c r="L1025" s="307"/>
      <c r="M1025" s="275"/>
      <c r="N1025" s="275"/>
      <c r="O1025" s="275"/>
      <c r="P1025" s="275"/>
      <c r="Q1025" s="275"/>
      <c r="R1025" s="275"/>
      <c r="S1025" s="275"/>
      <c r="T1025" s="275"/>
      <c r="U1025" s="275"/>
      <c r="V1025" s="275"/>
      <c r="W1025" s="275"/>
      <c r="X1025" s="275"/>
      <c r="Y1025" s="275"/>
      <c r="Z1025" s="275"/>
      <c r="AA1025" s="275"/>
      <c r="AB1025" s="275"/>
      <c r="AC1025" s="275"/>
      <c r="AD1025" s="275"/>
      <c r="AE1025" s="275"/>
      <c r="AF1025" s="275"/>
    </row>
    <row r="1026" spans="1:32" ht="15.75" customHeight="1">
      <c r="A1026" s="332"/>
      <c r="B1026" s="275"/>
      <c r="C1026" s="275"/>
      <c r="D1026" s="275"/>
      <c r="E1026" s="275"/>
      <c r="F1026" s="275"/>
      <c r="G1026" s="275"/>
      <c r="H1026" s="275"/>
      <c r="I1026" s="275"/>
      <c r="J1026" s="275"/>
      <c r="K1026" s="275"/>
      <c r="L1026" s="307"/>
      <c r="M1026" s="275"/>
      <c r="N1026" s="275"/>
      <c r="O1026" s="275"/>
      <c r="P1026" s="275"/>
      <c r="Q1026" s="275"/>
      <c r="R1026" s="275"/>
      <c r="S1026" s="275"/>
      <c r="T1026" s="275"/>
      <c r="U1026" s="275"/>
      <c r="V1026" s="275"/>
      <c r="W1026" s="275"/>
      <c r="X1026" s="275"/>
      <c r="Y1026" s="275"/>
      <c r="Z1026" s="275"/>
      <c r="AA1026" s="275"/>
      <c r="AB1026" s="275"/>
      <c r="AC1026" s="275"/>
      <c r="AD1026" s="275"/>
      <c r="AE1026" s="275"/>
      <c r="AF1026" s="275"/>
    </row>
    <row r="1027" spans="1:32" ht="15.75" customHeight="1">
      <c r="A1027" s="332"/>
      <c r="B1027" s="275"/>
      <c r="C1027" s="275"/>
      <c r="D1027" s="275"/>
      <c r="E1027" s="275"/>
      <c r="F1027" s="275"/>
      <c r="G1027" s="275"/>
      <c r="H1027" s="275"/>
      <c r="I1027" s="275"/>
      <c r="J1027" s="275"/>
      <c r="K1027" s="275"/>
      <c r="L1027" s="307"/>
      <c r="M1027" s="275"/>
      <c r="N1027" s="275"/>
      <c r="O1027" s="275"/>
      <c r="P1027" s="275"/>
      <c r="Q1027" s="275"/>
      <c r="R1027" s="275"/>
      <c r="S1027" s="275"/>
      <c r="T1027" s="275"/>
      <c r="U1027" s="275"/>
      <c r="V1027" s="275"/>
      <c r="W1027" s="275"/>
      <c r="X1027" s="275"/>
      <c r="Y1027" s="275"/>
      <c r="Z1027" s="275"/>
      <c r="AA1027" s="275"/>
      <c r="AB1027" s="275"/>
      <c r="AC1027" s="275"/>
      <c r="AD1027" s="275"/>
      <c r="AE1027" s="275"/>
      <c r="AF1027" s="275"/>
    </row>
    <row r="1028" spans="1:32" ht="15.75" customHeight="1">
      <c r="A1028" s="332"/>
      <c r="B1028" s="275"/>
      <c r="C1028" s="275"/>
      <c r="D1028" s="275"/>
      <c r="E1028" s="275"/>
      <c r="F1028" s="275"/>
      <c r="G1028" s="275"/>
      <c r="H1028" s="275"/>
      <c r="I1028" s="275"/>
      <c r="J1028" s="275"/>
      <c r="K1028" s="275"/>
      <c r="L1028" s="307"/>
      <c r="M1028" s="275"/>
      <c r="N1028" s="275"/>
      <c r="O1028" s="275"/>
      <c r="P1028" s="275"/>
      <c r="Q1028" s="275"/>
      <c r="R1028" s="275"/>
      <c r="S1028" s="275"/>
      <c r="T1028" s="275"/>
      <c r="U1028" s="275"/>
      <c r="V1028" s="275"/>
      <c r="W1028" s="275"/>
      <c r="X1028" s="275"/>
      <c r="Y1028" s="275"/>
      <c r="Z1028" s="275"/>
      <c r="AA1028" s="275"/>
      <c r="AB1028" s="275"/>
      <c r="AC1028" s="275"/>
      <c r="AD1028" s="275"/>
      <c r="AE1028" s="275"/>
      <c r="AF1028" s="275"/>
    </row>
    <row r="1029" spans="1:32" ht="15.75" customHeight="1">
      <c r="A1029" s="332"/>
      <c r="B1029" s="275"/>
      <c r="C1029" s="275"/>
      <c r="D1029" s="275"/>
      <c r="E1029" s="275"/>
      <c r="F1029" s="275"/>
      <c r="G1029" s="275"/>
      <c r="H1029" s="275"/>
      <c r="I1029" s="275"/>
      <c r="J1029" s="275"/>
      <c r="K1029" s="275"/>
      <c r="L1029" s="307"/>
      <c r="M1029" s="275"/>
      <c r="N1029" s="275"/>
      <c r="O1029" s="275"/>
      <c r="P1029" s="275"/>
      <c r="Q1029" s="275"/>
      <c r="R1029" s="275"/>
      <c r="S1029" s="275"/>
      <c r="T1029" s="275"/>
      <c r="U1029" s="275"/>
      <c r="V1029" s="275"/>
      <c r="W1029" s="275"/>
      <c r="X1029" s="275"/>
      <c r="Y1029" s="275"/>
      <c r="Z1029" s="275"/>
      <c r="AA1029" s="275"/>
      <c r="AB1029" s="275"/>
      <c r="AC1029" s="275"/>
      <c r="AD1029" s="275"/>
      <c r="AE1029" s="275"/>
      <c r="AF1029" s="275"/>
    </row>
    <row r="1030" spans="1:32" ht="15.75" customHeight="1">
      <c r="A1030" s="332"/>
      <c r="B1030" s="275"/>
      <c r="C1030" s="275"/>
      <c r="D1030" s="275"/>
      <c r="E1030" s="275"/>
      <c r="F1030" s="275"/>
      <c r="G1030" s="275"/>
      <c r="H1030" s="275"/>
      <c r="I1030" s="275"/>
      <c r="J1030" s="275"/>
      <c r="K1030" s="275"/>
      <c r="L1030" s="307"/>
      <c r="M1030" s="275"/>
      <c r="N1030" s="275"/>
      <c r="O1030" s="275"/>
      <c r="P1030" s="275"/>
      <c r="Q1030" s="275"/>
      <c r="R1030" s="275"/>
      <c r="S1030" s="275"/>
      <c r="T1030" s="275"/>
      <c r="U1030" s="275"/>
      <c r="V1030" s="275"/>
      <c r="W1030" s="275"/>
      <c r="X1030" s="275"/>
      <c r="Y1030" s="275"/>
      <c r="Z1030" s="275"/>
      <c r="AA1030" s="275"/>
      <c r="AB1030" s="275"/>
      <c r="AC1030" s="275"/>
      <c r="AD1030" s="275"/>
      <c r="AE1030" s="275"/>
      <c r="AF1030" s="275"/>
    </row>
    <row r="1031" spans="1:32" ht="15.75" customHeight="1">
      <c r="A1031" s="332"/>
      <c r="B1031" s="275"/>
      <c r="C1031" s="275"/>
      <c r="D1031" s="275"/>
      <c r="E1031" s="275"/>
      <c r="F1031" s="275"/>
      <c r="G1031" s="275"/>
      <c r="H1031" s="275"/>
      <c r="I1031" s="275"/>
      <c r="J1031" s="275"/>
      <c r="K1031" s="275"/>
      <c r="L1031" s="307"/>
      <c r="M1031" s="275"/>
      <c r="N1031" s="275"/>
      <c r="O1031" s="275"/>
      <c r="P1031" s="275"/>
      <c r="Q1031" s="275"/>
      <c r="R1031" s="275"/>
      <c r="S1031" s="275"/>
      <c r="T1031" s="275"/>
      <c r="U1031" s="275"/>
      <c r="V1031" s="275"/>
      <c r="W1031" s="275"/>
      <c r="X1031" s="275"/>
      <c r="Y1031" s="275"/>
      <c r="Z1031" s="275"/>
      <c r="AA1031" s="275"/>
      <c r="AB1031" s="275"/>
      <c r="AC1031" s="275"/>
      <c r="AD1031" s="275"/>
      <c r="AE1031" s="275"/>
      <c r="AF1031" s="275"/>
    </row>
    <row r="1032" spans="1:32" ht="15.75" customHeight="1">
      <c r="A1032" s="332"/>
      <c r="B1032" s="275"/>
      <c r="C1032" s="275"/>
      <c r="D1032" s="275"/>
      <c r="E1032" s="275"/>
      <c r="F1032" s="275"/>
      <c r="G1032" s="275"/>
      <c r="H1032" s="275"/>
      <c r="I1032" s="275"/>
      <c r="J1032" s="275"/>
      <c r="K1032" s="275"/>
      <c r="L1032" s="307"/>
      <c r="M1032" s="275"/>
      <c r="N1032" s="275"/>
      <c r="O1032" s="275"/>
      <c r="P1032" s="275"/>
      <c r="Q1032" s="275"/>
      <c r="R1032" s="275"/>
      <c r="S1032" s="275"/>
      <c r="T1032" s="275"/>
      <c r="U1032" s="275"/>
      <c r="V1032" s="275"/>
      <c r="W1032" s="275"/>
      <c r="X1032" s="275"/>
      <c r="Y1032" s="275"/>
      <c r="Z1032" s="275"/>
      <c r="AA1032" s="275"/>
      <c r="AB1032" s="275"/>
      <c r="AC1032" s="275"/>
      <c r="AD1032" s="275"/>
      <c r="AE1032" s="275"/>
      <c r="AF1032" s="275"/>
    </row>
    <row r="1033" spans="1:32" ht="15.75" customHeight="1">
      <c r="A1033" s="332"/>
      <c r="B1033" s="275"/>
      <c r="C1033" s="275"/>
      <c r="D1033" s="275"/>
      <c r="E1033" s="275"/>
      <c r="F1033" s="275"/>
      <c r="G1033" s="275"/>
      <c r="H1033" s="275"/>
      <c r="I1033" s="275"/>
      <c r="J1033" s="275"/>
      <c r="K1033" s="275"/>
      <c r="L1033" s="307"/>
      <c r="M1033" s="275"/>
      <c r="N1033" s="275"/>
      <c r="O1033" s="275"/>
      <c r="P1033" s="275"/>
      <c r="Q1033" s="275"/>
      <c r="R1033" s="275"/>
      <c r="S1033" s="275"/>
      <c r="T1033" s="275"/>
      <c r="U1033" s="275"/>
      <c r="V1033" s="275"/>
      <c r="W1033" s="275"/>
      <c r="X1033" s="275"/>
      <c r="Y1033" s="275"/>
      <c r="Z1033" s="275"/>
      <c r="AA1033" s="275"/>
      <c r="AB1033" s="275"/>
      <c r="AC1033" s="275"/>
      <c r="AD1033" s="275"/>
      <c r="AE1033" s="275"/>
      <c r="AF1033" s="275"/>
    </row>
    <row r="1034" spans="1:32" ht="15.75" customHeight="1">
      <c r="A1034" s="332"/>
      <c r="B1034" s="275"/>
      <c r="C1034" s="275"/>
      <c r="D1034" s="275"/>
      <c r="E1034" s="275"/>
      <c r="F1034" s="275"/>
      <c r="G1034" s="275"/>
      <c r="H1034" s="275"/>
      <c r="I1034" s="275"/>
      <c r="J1034" s="275"/>
      <c r="K1034" s="275"/>
      <c r="L1034" s="307"/>
      <c r="M1034" s="275"/>
      <c r="N1034" s="275"/>
      <c r="O1034" s="275"/>
      <c r="P1034" s="275"/>
      <c r="Q1034" s="275"/>
      <c r="R1034" s="275"/>
      <c r="S1034" s="275"/>
      <c r="T1034" s="275"/>
      <c r="U1034" s="275"/>
      <c r="V1034" s="275"/>
      <c r="W1034" s="275"/>
      <c r="X1034" s="275"/>
      <c r="Y1034" s="275"/>
      <c r="Z1034" s="275"/>
      <c r="AA1034" s="275"/>
      <c r="AB1034" s="275"/>
      <c r="AC1034" s="275"/>
      <c r="AD1034" s="275"/>
      <c r="AE1034" s="275"/>
      <c r="AF1034" s="275"/>
    </row>
    <row r="1035" spans="1:32" ht="15.75" customHeight="1">
      <c r="A1035" s="332"/>
      <c r="B1035" s="275"/>
      <c r="C1035" s="275"/>
      <c r="D1035" s="275"/>
      <c r="E1035" s="275"/>
      <c r="F1035" s="275"/>
      <c r="G1035" s="275"/>
      <c r="H1035" s="275"/>
      <c r="I1035" s="275"/>
      <c r="J1035" s="275"/>
      <c r="K1035" s="275"/>
      <c r="L1035" s="307"/>
      <c r="M1035" s="275"/>
      <c r="N1035" s="275"/>
      <c r="O1035" s="275"/>
      <c r="P1035" s="275"/>
      <c r="Q1035" s="275"/>
      <c r="R1035" s="275"/>
      <c r="S1035" s="275"/>
      <c r="T1035" s="275"/>
      <c r="U1035" s="275"/>
      <c r="V1035" s="275"/>
      <c r="W1035" s="275"/>
      <c r="X1035" s="275"/>
      <c r="Y1035" s="275"/>
      <c r="Z1035" s="275"/>
      <c r="AA1035" s="275"/>
      <c r="AB1035" s="275"/>
      <c r="AC1035" s="275"/>
      <c r="AD1035" s="275"/>
      <c r="AE1035" s="275"/>
      <c r="AF1035" s="275"/>
    </row>
    <row r="1036" spans="1:32" ht="15.75" customHeight="1">
      <c r="A1036" s="332"/>
      <c r="B1036" s="275"/>
      <c r="C1036" s="275"/>
      <c r="D1036" s="275"/>
      <c r="E1036" s="275"/>
      <c r="F1036" s="275"/>
      <c r="G1036" s="275"/>
      <c r="H1036" s="275"/>
      <c r="I1036" s="275"/>
      <c r="J1036" s="275"/>
      <c r="K1036" s="275"/>
      <c r="L1036" s="307"/>
      <c r="M1036" s="275"/>
      <c r="N1036" s="275"/>
      <c r="O1036" s="275"/>
      <c r="P1036" s="275"/>
      <c r="Q1036" s="275"/>
      <c r="R1036" s="275"/>
      <c r="S1036" s="275"/>
      <c r="T1036" s="275"/>
      <c r="U1036" s="275"/>
      <c r="V1036" s="275"/>
      <c r="W1036" s="275"/>
      <c r="X1036" s="275"/>
      <c r="Y1036" s="275"/>
      <c r="Z1036" s="275"/>
      <c r="AA1036" s="275"/>
      <c r="AB1036" s="275"/>
      <c r="AC1036" s="275"/>
      <c r="AD1036" s="275"/>
      <c r="AE1036" s="275"/>
      <c r="AF1036" s="275"/>
    </row>
    <row r="1037" spans="1:32" ht="15.75" customHeight="1">
      <c r="A1037" s="332"/>
      <c r="B1037" s="275"/>
      <c r="C1037" s="275"/>
      <c r="D1037" s="275"/>
      <c r="E1037" s="275"/>
      <c r="F1037" s="275"/>
      <c r="G1037" s="275"/>
      <c r="H1037" s="275"/>
      <c r="I1037" s="275"/>
      <c r="J1037" s="275"/>
      <c r="K1037" s="275"/>
      <c r="L1037" s="307"/>
      <c r="M1037" s="275"/>
      <c r="N1037" s="275"/>
      <c r="O1037" s="275"/>
      <c r="P1037" s="275"/>
      <c r="Q1037" s="275"/>
      <c r="R1037" s="275"/>
      <c r="S1037" s="275"/>
      <c r="T1037" s="275"/>
      <c r="U1037" s="275"/>
      <c r="V1037" s="275"/>
      <c r="W1037" s="275"/>
      <c r="X1037" s="275"/>
      <c r="Y1037" s="275"/>
      <c r="Z1037" s="275"/>
      <c r="AA1037" s="275"/>
      <c r="AB1037" s="275"/>
      <c r="AC1037" s="275"/>
      <c r="AD1037" s="275"/>
      <c r="AE1037" s="275"/>
      <c r="AF1037" s="275"/>
    </row>
    <row r="1038" spans="1:32" ht="15.75" customHeight="1">
      <c r="A1038" s="332"/>
      <c r="B1038" s="275"/>
      <c r="C1038" s="275"/>
      <c r="D1038" s="275"/>
      <c r="E1038" s="275"/>
      <c r="F1038" s="275"/>
      <c r="G1038" s="275"/>
      <c r="H1038" s="275"/>
      <c r="I1038" s="275"/>
      <c r="J1038" s="275"/>
      <c r="K1038" s="275"/>
      <c r="L1038" s="307"/>
      <c r="M1038" s="275"/>
      <c r="N1038" s="275"/>
      <c r="O1038" s="275"/>
      <c r="P1038" s="275"/>
      <c r="Q1038" s="275"/>
      <c r="R1038" s="275"/>
      <c r="S1038" s="275"/>
      <c r="T1038" s="275"/>
      <c r="U1038" s="275"/>
      <c r="V1038" s="275"/>
      <c r="W1038" s="275"/>
      <c r="X1038" s="275"/>
      <c r="Y1038" s="275"/>
      <c r="Z1038" s="275"/>
      <c r="AA1038" s="275"/>
      <c r="AB1038" s="275"/>
      <c r="AC1038" s="275"/>
      <c r="AD1038" s="275"/>
      <c r="AE1038" s="275"/>
      <c r="AF1038" s="275"/>
    </row>
    <row r="1039" spans="1:32" ht="15.75" customHeight="1">
      <c r="A1039" s="332"/>
      <c r="B1039" s="275"/>
      <c r="C1039" s="275"/>
      <c r="D1039" s="275"/>
      <c r="E1039" s="275"/>
      <c r="F1039" s="275"/>
      <c r="G1039" s="275"/>
      <c r="H1039" s="275"/>
      <c r="I1039" s="275"/>
      <c r="J1039" s="275"/>
      <c r="K1039" s="275"/>
      <c r="L1039" s="307"/>
      <c r="M1039" s="275"/>
      <c r="N1039" s="275"/>
      <c r="O1039" s="275"/>
      <c r="P1039" s="275"/>
      <c r="Q1039" s="275"/>
      <c r="R1039" s="275"/>
      <c r="S1039" s="275"/>
      <c r="T1039" s="275"/>
      <c r="U1039" s="275"/>
      <c r="V1039" s="275"/>
      <c r="W1039" s="275"/>
      <c r="X1039" s="275"/>
      <c r="Y1039" s="275"/>
      <c r="Z1039" s="275"/>
      <c r="AA1039" s="275"/>
      <c r="AB1039" s="275"/>
      <c r="AC1039" s="275"/>
      <c r="AD1039" s="275"/>
      <c r="AE1039" s="275"/>
      <c r="AF1039" s="275"/>
    </row>
    <row r="1040" spans="1:32" ht="15.75" customHeight="1">
      <c r="A1040" s="332"/>
      <c r="B1040" s="275"/>
      <c r="C1040" s="275"/>
      <c r="D1040" s="275"/>
      <c r="E1040" s="275"/>
      <c r="F1040" s="275"/>
      <c r="G1040" s="275"/>
      <c r="H1040" s="275"/>
      <c r="I1040" s="275"/>
      <c r="J1040" s="275"/>
      <c r="K1040" s="275"/>
      <c r="L1040" s="307"/>
      <c r="M1040" s="275"/>
      <c r="N1040" s="275"/>
      <c r="O1040" s="275"/>
      <c r="P1040" s="275"/>
      <c r="Q1040" s="275"/>
      <c r="R1040" s="275"/>
      <c r="S1040" s="275"/>
      <c r="T1040" s="275"/>
      <c r="U1040" s="275"/>
      <c r="V1040" s="275"/>
      <c r="W1040" s="275"/>
      <c r="X1040" s="275"/>
      <c r="Y1040" s="275"/>
      <c r="Z1040" s="275"/>
      <c r="AA1040" s="275"/>
      <c r="AB1040" s="275"/>
      <c r="AC1040" s="275"/>
      <c r="AD1040" s="275"/>
      <c r="AE1040" s="275"/>
      <c r="AF1040" s="275"/>
    </row>
    <row r="1041" spans="1:32" ht="15.75" customHeight="1">
      <c r="A1041" s="332"/>
      <c r="B1041" s="275"/>
      <c r="C1041" s="275"/>
      <c r="D1041" s="275"/>
      <c r="E1041" s="275"/>
      <c r="F1041" s="275"/>
      <c r="G1041" s="275"/>
      <c r="H1041" s="275"/>
      <c r="I1041" s="275"/>
      <c r="J1041" s="275"/>
      <c r="K1041" s="275"/>
      <c r="L1041" s="307"/>
      <c r="M1041" s="275"/>
      <c r="N1041" s="275"/>
      <c r="O1041" s="275"/>
      <c r="P1041" s="275"/>
      <c r="Q1041" s="275"/>
      <c r="R1041" s="275"/>
      <c r="S1041" s="275"/>
      <c r="T1041" s="275"/>
      <c r="U1041" s="275"/>
      <c r="V1041" s="275"/>
      <c r="W1041" s="275"/>
      <c r="X1041" s="275"/>
      <c r="Y1041" s="275"/>
      <c r="Z1041" s="275"/>
      <c r="AA1041" s="275"/>
      <c r="AB1041" s="275"/>
      <c r="AC1041" s="275"/>
      <c r="AD1041" s="275"/>
      <c r="AE1041" s="275"/>
      <c r="AF1041" s="275"/>
    </row>
    <row r="1042" spans="1:32" ht="15.75" customHeight="1">
      <c r="A1042" s="332"/>
      <c r="B1042" s="275"/>
      <c r="C1042" s="275"/>
      <c r="D1042" s="275"/>
      <c r="E1042" s="275"/>
      <c r="F1042" s="275"/>
      <c r="G1042" s="275"/>
      <c r="H1042" s="275"/>
      <c r="I1042" s="275"/>
      <c r="J1042" s="275"/>
      <c r="K1042" s="275"/>
      <c r="L1042" s="307"/>
      <c r="M1042" s="275"/>
      <c r="N1042" s="275"/>
      <c r="O1042" s="275"/>
      <c r="P1042" s="275"/>
      <c r="Q1042" s="275"/>
      <c r="R1042" s="275"/>
      <c r="S1042" s="275"/>
      <c r="T1042" s="275"/>
      <c r="U1042" s="275"/>
      <c r="V1042" s="275"/>
      <c r="W1042" s="275"/>
      <c r="X1042" s="275"/>
      <c r="Y1042" s="275"/>
      <c r="Z1042" s="275"/>
      <c r="AA1042" s="275"/>
      <c r="AB1042" s="275"/>
      <c r="AC1042" s="275"/>
      <c r="AD1042" s="275"/>
      <c r="AE1042" s="275"/>
      <c r="AF1042" s="275"/>
    </row>
    <row r="1043" spans="1:32" ht="15.75" customHeight="1">
      <c r="A1043" s="332"/>
      <c r="B1043" s="275"/>
      <c r="C1043" s="275"/>
      <c r="D1043" s="275"/>
      <c r="E1043" s="275"/>
      <c r="F1043" s="275"/>
      <c r="G1043" s="275"/>
      <c r="H1043" s="275"/>
      <c r="I1043" s="275"/>
      <c r="J1043" s="275"/>
      <c r="K1043" s="275"/>
      <c r="L1043" s="307"/>
      <c r="M1043" s="275"/>
      <c r="N1043" s="275"/>
      <c r="O1043" s="275"/>
      <c r="P1043" s="275"/>
      <c r="Q1043" s="275"/>
      <c r="R1043" s="275"/>
      <c r="S1043" s="275"/>
      <c r="T1043" s="275"/>
      <c r="U1043" s="275"/>
      <c r="V1043" s="275"/>
      <c r="W1043" s="275"/>
      <c r="X1043" s="275"/>
      <c r="Y1043" s="275"/>
      <c r="Z1043" s="275"/>
      <c r="AA1043" s="275"/>
      <c r="AB1043" s="275"/>
      <c r="AC1043" s="275"/>
      <c r="AD1043" s="275"/>
      <c r="AE1043" s="275"/>
      <c r="AF1043" s="275"/>
    </row>
    <row r="1044" spans="1:32" ht="15.75" customHeight="1">
      <c r="A1044" s="332"/>
      <c r="B1044" s="275"/>
      <c r="C1044" s="275"/>
      <c r="D1044" s="275"/>
      <c r="E1044" s="275"/>
      <c r="F1044" s="275"/>
      <c r="G1044" s="275"/>
      <c r="H1044" s="275"/>
      <c r="I1044" s="275"/>
      <c r="J1044" s="275"/>
      <c r="K1044" s="275"/>
      <c r="L1044" s="307"/>
      <c r="M1044" s="275"/>
      <c r="N1044" s="275"/>
      <c r="O1044" s="275"/>
      <c r="P1044" s="275"/>
      <c r="Q1044" s="275"/>
      <c r="R1044" s="275"/>
      <c r="S1044" s="275"/>
      <c r="T1044" s="275"/>
      <c r="U1044" s="275"/>
      <c r="V1044" s="275"/>
      <c r="W1044" s="275"/>
      <c r="X1044" s="275"/>
      <c r="Y1044" s="275"/>
      <c r="Z1044" s="275"/>
      <c r="AA1044" s="275"/>
      <c r="AB1044" s="275"/>
      <c r="AC1044" s="275"/>
      <c r="AD1044" s="275"/>
      <c r="AE1044" s="275"/>
      <c r="AF1044" s="275"/>
    </row>
    <row r="1045" spans="1:32" ht="15.75" customHeight="1">
      <c r="A1045" s="332"/>
      <c r="B1045" s="275"/>
      <c r="C1045" s="275"/>
      <c r="D1045" s="275"/>
      <c r="E1045" s="275"/>
      <c r="F1045" s="275"/>
      <c r="G1045" s="275"/>
      <c r="H1045" s="275"/>
      <c r="I1045" s="275"/>
      <c r="J1045" s="275"/>
      <c r="K1045" s="275"/>
      <c r="L1045" s="307"/>
      <c r="M1045" s="275"/>
      <c r="N1045" s="275"/>
      <c r="O1045" s="275"/>
      <c r="P1045" s="275"/>
      <c r="Q1045" s="275"/>
      <c r="R1045" s="275"/>
      <c r="S1045" s="275"/>
      <c r="T1045" s="275"/>
      <c r="U1045" s="275"/>
      <c r="V1045" s="275"/>
      <c r="W1045" s="275"/>
      <c r="X1045" s="275"/>
      <c r="Y1045" s="275"/>
      <c r="Z1045" s="275"/>
      <c r="AA1045" s="275"/>
      <c r="AB1045" s="275"/>
      <c r="AC1045" s="275"/>
      <c r="AD1045" s="275"/>
      <c r="AE1045" s="275"/>
      <c r="AF1045" s="275"/>
    </row>
    <row r="1046" spans="1:32" ht="15.75" customHeight="1">
      <c r="A1046" s="332"/>
      <c r="B1046" s="275"/>
      <c r="C1046" s="275"/>
      <c r="D1046" s="275"/>
      <c r="E1046" s="275"/>
      <c r="F1046" s="275"/>
      <c r="G1046" s="275"/>
      <c r="H1046" s="275"/>
      <c r="I1046" s="275"/>
      <c r="J1046" s="275"/>
      <c r="K1046" s="275"/>
      <c r="L1046" s="307"/>
      <c r="M1046" s="275"/>
      <c r="N1046" s="275"/>
      <c r="O1046" s="275"/>
      <c r="P1046" s="275"/>
      <c r="Q1046" s="275"/>
      <c r="R1046" s="275"/>
      <c r="S1046" s="275"/>
      <c r="T1046" s="275"/>
      <c r="U1046" s="275"/>
      <c r="V1046" s="275"/>
      <c r="W1046" s="275"/>
      <c r="X1046" s="275"/>
      <c r="Y1046" s="275"/>
      <c r="Z1046" s="275"/>
      <c r="AA1046" s="275"/>
      <c r="AB1046" s="275"/>
      <c r="AC1046" s="275"/>
      <c r="AD1046" s="275"/>
      <c r="AE1046" s="275"/>
      <c r="AF1046" s="275"/>
    </row>
    <row r="1047" spans="1:32" ht="15.75" customHeight="1">
      <c r="A1047" s="332"/>
      <c r="B1047" s="275"/>
      <c r="C1047" s="275"/>
      <c r="D1047" s="275"/>
      <c r="E1047" s="275"/>
      <c r="F1047" s="275"/>
      <c r="G1047" s="275"/>
      <c r="H1047" s="275"/>
      <c r="I1047" s="275"/>
      <c r="J1047" s="275"/>
      <c r="K1047" s="275"/>
      <c r="L1047" s="307"/>
      <c r="M1047" s="275"/>
      <c r="N1047" s="275"/>
      <c r="O1047" s="275"/>
      <c r="P1047" s="275"/>
      <c r="Q1047" s="275"/>
      <c r="R1047" s="275"/>
      <c r="S1047" s="275"/>
      <c r="T1047" s="275"/>
      <c r="U1047" s="275"/>
      <c r="V1047" s="275"/>
      <c r="W1047" s="275"/>
      <c r="X1047" s="275"/>
      <c r="Y1047" s="275"/>
      <c r="Z1047" s="275"/>
      <c r="AA1047" s="275"/>
      <c r="AB1047" s="275"/>
      <c r="AC1047" s="275"/>
      <c r="AD1047" s="275"/>
      <c r="AE1047" s="275"/>
      <c r="AF1047" s="275"/>
    </row>
    <row r="1048" spans="1:32" ht="15.75" customHeight="1">
      <c r="A1048" s="332"/>
      <c r="B1048" s="275"/>
      <c r="C1048" s="275"/>
      <c r="D1048" s="275"/>
      <c r="E1048" s="275"/>
      <c r="F1048" s="275"/>
      <c r="G1048" s="275"/>
      <c r="H1048" s="275"/>
      <c r="I1048" s="275"/>
      <c r="J1048" s="275"/>
      <c r="K1048" s="275"/>
      <c r="L1048" s="307"/>
      <c r="M1048" s="275"/>
      <c r="N1048" s="275"/>
      <c r="O1048" s="275"/>
      <c r="P1048" s="275"/>
      <c r="Q1048" s="275"/>
      <c r="R1048" s="275"/>
      <c r="S1048" s="275"/>
      <c r="T1048" s="275"/>
      <c r="U1048" s="275"/>
      <c r="V1048" s="275"/>
      <c r="W1048" s="275"/>
      <c r="X1048" s="275"/>
      <c r="Y1048" s="275"/>
      <c r="Z1048" s="275"/>
      <c r="AA1048" s="275"/>
      <c r="AB1048" s="275"/>
      <c r="AC1048" s="275"/>
      <c r="AD1048" s="275"/>
      <c r="AE1048" s="275"/>
      <c r="AF1048" s="275"/>
    </row>
    <row r="1049" spans="1:32" ht="15.75" customHeight="1">
      <c r="A1049" s="332"/>
      <c r="B1049" s="275"/>
      <c r="C1049" s="275"/>
      <c r="D1049" s="275"/>
      <c r="E1049" s="275"/>
      <c r="F1049" s="275"/>
      <c r="G1049" s="275"/>
      <c r="H1049" s="275"/>
      <c r="I1049" s="275"/>
      <c r="J1049" s="275"/>
      <c r="K1049" s="275"/>
      <c r="L1049" s="307"/>
      <c r="M1049" s="275"/>
      <c r="N1049" s="275"/>
      <c r="O1049" s="275"/>
      <c r="P1049" s="275"/>
      <c r="Q1049" s="275"/>
      <c r="R1049" s="275"/>
      <c r="S1049" s="275"/>
      <c r="T1049" s="275"/>
      <c r="U1049" s="275"/>
      <c r="V1049" s="275"/>
      <c r="W1049" s="275"/>
      <c r="X1049" s="275"/>
      <c r="Y1049" s="275"/>
      <c r="Z1049" s="275"/>
      <c r="AA1049" s="275"/>
      <c r="AB1049" s="275"/>
      <c r="AC1049" s="275"/>
      <c r="AD1049" s="275"/>
      <c r="AE1049" s="275"/>
      <c r="AF1049" s="275"/>
    </row>
    <row r="1050" spans="1:32" ht="15.75" customHeight="1">
      <c r="A1050" s="332"/>
      <c r="B1050" s="275"/>
      <c r="C1050" s="275"/>
      <c r="D1050" s="275"/>
      <c r="E1050" s="275"/>
      <c r="F1050" s="275"/>
      <c r="G1050" s="275"/>
      <c r="H1050" s="275"/>
      <c r="I1050" s="275"/>
      <c r="J1050" s="275"/>
      <c r="K1050" s="275"/>
      <c r="L1050" s="307"/>
      <c r="M1050" s="275"/>
      <c r="N1050" s="275"/>
      <c r="O1050" s="275"/>
      <c r="P1050" s="275"/>
      <c r="Q1050" s="275"/>
      <c r="R1050" s="275"/>
      <c r="S1050" s="275"/>
      <c r="T1050" s="275"/>
      <c r="U1050" s="275"/>
      <c r="V1050" s="275"/>
      <c r="W1050" s="275"/>
      <c r="X1050" s="275"/>
      <c r="Y1050" s="275"/>
      <c r="Z1050" s="275"/>
      <c r="AA1050" s="275"/>
      <c r="AB1050" s="275"/>
      <c r="AC1050" s="275"/>
      <c r="AD1050" s="275"/>
      <c r="AE1050" s="275"/>
      <c r="AF1050" s="275"/>
    </row>
    <row r="1051" spans="1:32" ht="15.75" customHeight="1">
      <c r="A1051" s="332"/>
      <c r="B1051" s="275"/>
      <c r="C1051" s="275"/>
      <c r="D1051" s="275"/>
      <c r="E1051" s="275"/>
      <c r="F1051" s="275"/>
      <c r="G1051" s="275"/>
      <c r="H1051" s="275"/>
      <c r="I1051" s="275"/>
      <c r="J1051" s="275"/>
      <c r="K1051" s="275"/>
      <c r="L1051" s="307"/>
      <c r="M1051" s="275"/>
      <c r="N1051" s="275"/>
      <c r="O1051" s="275"/>
      <c r="P1051" s="275"/>
      <c r="Q1051" s="275"/>
      <c r="R1051" s="275"/>
      <c r="S1051" s="275"/>
      <c r="T1051" s="275"/>
      <c r="U1051" s="275"/>
      <c r="V1051" s="275"/>
      <c r="W1051" s="275"/>
      <c r="X1051" s="275"/>
      <c r="Y1051" s="275"/>
      <c r="Z1051" s="275"/>
      <c r="AA1051" s="275"/>
      <c r="AB1051" s="275"/>
      <c r="AC1051" s="275"/>
      <c r="AD1051" s="275"/>
      <c r="AE1051" s="275"/>
      <c r="AF1051" s="275"/>
    </row>
    <row r="1052" spans="1:32" ht="15.75" customHeight="1">
      <c r="A1052" s="332"/>
      <c r="B1052" s="275"/>
      <c r="C1052" s="275"/>
      <c r="D1052" s="275"/>
      <c r="E1052" s="275"/>
      <c r="F1052" s="275"/>
      <c r="G1052" s="275"/>
      <c r="H1052" s="275"/>
      <c r="I1052" s="275"/>
      <c r="J1052" s="275"/>
      <c r="K1052" s="275"/>
      <c r="L1052" s="307"/>
      <c r="M1052" s="275"/>
      <c r="N1052" s="275"/>
      <c r="O1052" s="275"/>
      <c r="P1052" s="275"/>
      <c r="Q1052" s="275"/>
      <c r="R1052" s="275"/>
      <c r="S1052" s="275"/>
      <c r="T1052" s="275"/>
      <c r="U1052" s="275"/>
      <c r="V1052" s="275"/>
      <c r="W1052" s="275"/>
      <c r="X1052" s="275"/>
      <c r="Y1052" s="275"/>
      <c r="Z1052" s="275"/>
      <c r="AA1052" s="275"/>
      <c r="AB1052" s="275"/>
      <c r="AC1052" s="275"/>
      <c r="AD1052" s="275"/>
      <c r="AE1052" s="275"/>
      <c r="AF1052" s="275"/>
    </row>
    <row r="1053" spans="1:32" ht="15.75" customHeight="1">
      <c r="A1053" s="332"/>
      <c r="B1053" s="275"/>
      <c r="C1053" s="275"/>
      <c r="D1053" s="275"/>
      <c r="E1053" s="275"/>
      <c r="F1053" s="275"/>
      <c r="G1053" s="275"/>
      <c r="H1053" s="275"/>
      <c r="I1053" s="275"/>
      <c r="J1053" s="275"/>
      <c r="K1053" s="275"/>
      <c r="L1053" s="307"/>
      <c r="M1053" s="275"/>
      <c r="N1053" s="275"/>
      <c r="O1053" s="275"/>
      <c r="P1053" s="275"/>
      <c r="Q1053" s="275"/>
      <c r="R1053" s="275"/>
      <c r="S1053" s="275"/>
      <c r="T1053" s="275"/>
      <c r="U1053" s="275"/>
      <c r="V1053" s="275"/>
      <c r="W1053" s="275"/>
      <c r="X1053" s="275"/>
      <c r="Y1053" s="275"/>
      <c r="Z1053" s="275"/>
      <c r="AA1053" s="275"/>
      <c r="AB1053" s="275"/>
      <c r="AC1053" s="275"/>
      <c r="AD1053" s="275"/>
      <c r="AE1053" s="275"/>
      <c r="AF1053" s="275"/>
    </row>
    <row r="1054" spans="1:32" ht="15.75" customHeight="1">
      <c r="A1054" s="332"/>
      <c r="B1054" s="275"/>
      <c r="C1054" s="275"/>
      <c r="D1054" s="275"/>
      <c r="E1054" s="275"/>
      <c r="F1054" s="275"/>
      <c r="G1054" s="275"/>
      <c r="H1054" s="275"/>
      <c r="I1054" s="275"/>
      <c r="J1054" s="275"/>
      <c r="K1054" s="275"/>
      <c r="L1054" s="307"/>
      <c r="M1054" s="275"/>
      <c r="N1054" s="275"/>
      <c r="O1054" s="275"/>
      <c r="P1054" s="275"/>
      <c r="Q1054" s="275"/>
      <c r="R1054" s="275"/>
      <c r="S1054" s="275"/>
      <c r="T1054" s="275"/>
      <c r="U1054" s="275"/>
      <c r="V1054" s="275"/>
      <c r="W1054" s="275"/>
      <c r="X1054" s="275"/>
      <c r="Y1054" s="275"/>
      <c r="Z1054" s="275"/>
      <c r="AA1054" s="275"/>
      <c r="AB1054" s="275"/>
      <c r="AC1054" s="275"/>
      <c r="AD1054" s="275"/>
      <c r="AE1054" s="275"/>
      <c r="AF1054" s="275"/>
    </row>
    <row r="1055" spans="1:32" ht="15.75" customHeight="1">
      <c r="A1055" s="332"/>
      <c r="B1055" s="275"/>
      <c r="C1055" s="275"/>
      <c r="D1055" s="275"/>
      <c r="E1055" s="275"/>
      <c r="F1055" s="275"/>
      <c r="G1055" s="275"/>
      <c r="H1055" s="275"/>
      <c r="I1055" s="275"/>
      <c r="J1055" s="275"/>
      <c r="K1055" s="275"/>
      <c r="L1055" s="307"/>
      <c r="M1055" s="275"/>
      <c r="N1055" s="275"/>
      <c r="O1055" s="275"/>
      <c r="P1055" s="275"/>
      <c r="Q1055" s="275"/>
      <c r="R1055" s="275"/>
      <c r="S1055" s="275"/>
      <c r="T1055" s="275"/>
      <c r="U1055" s="275"/>
      <c r="V1055" s="275"/>
      <c r="W1055" s="275"/>
      <c r="X1055" s="275"/>
      <c r="Y1055" s="275"/>
      <c r="Z1055" s="275"/>
      <c r="AA1055" s="275"/>
      <c r="AB1055" s="275"/>
      <c r="AC1055" s="275"/>
      <c r="AD1055" s="275"/>
      <c r="AE1055" s="275"/>
      <c r="AF1055" s="275"/>
    </row>
    <row r="1056" spans="1:32" ht="15.75" customHeight="1">
      <c r="A1056" s="332"/>
      <c r="B1056" s="275"/>
      <c r="C1056" s="275"/>
      <c r="D1056" s="275"/>
      <c r="E1056" s="275"/>
      <c r="F1056" s="275"/>
      <c r="G1056" s="275"/>
      <c r="H1056" s="275"/>
      <c r="I1056" s="275"/>
      <c r="J1056" s="275"/>
      <c r="K1056" s="275"/>
      <c r="L1056" s="307"/>
      <c r="M1056" s="275"/>
      <c r="N1056" s="275"/>
      <c r="O1056" s="275"/>
      <c r="P1056" s="275"/>
      <c r="Q1056" s="275"/>
      <c r="R1056" s="275"/>
      <c r="S1056" s="275"/>
      <c r="T1056" s="275"/>
      <c r="U1056" s="275"/>
      <c r="V1056" s="275"/>
      <c r="W1056" s="275"/>
      <c r="X1056" s="275"/>
      <c r="Y1056" s="275"/>
      <c r="Z1056" s="275"/>
      <c r="AA1056" s="275"/>
      <c r="AB1056" s="275"/>
      <c r="AC1056" s="275"/>
      <c r="AD1056" s="275"/>
      <c r="AE1056" s="275"/>
      <c r="AF1056" s="275"/>
    </row>
    <row r="1057" spans="1:32" ht="15.75" customHeight="1">
      <c r="A1057" s="332"/>
      <c r="B1057" s="275"/>
      <c r="C1057" s="275"/>
      <c r="D1057" s="275"/>
      <c r="E1057" s="275"/>
      <c r="F1057" s="275"/>
      <c r="G1057" s="275"/>
      <c r="H1057" s="275"/>
      <c r="I1057" s="275"/>
      <c r="J1057" s="275"/>
      <c r="K1057" s="275"/>
      <c r="L1057" s="307"/>
      <c r="M1057" s="275"/>
      <c r="N1057" s="275"/>
      <c r="O1057" s="275"/>
      <c r="P1057" s="275"/>
      <c r="Q1057" s="275"/>
      <c r="R1057" s="275"/>
      <c r="S1057" s="275"/>
      <c r="T1057" s="275"/>
      <c r="U1057" s="275"/>
      <c r="V1057" s="275"/>
      <c r="W1057" s="275"/>
      <c r="X1057" s="275"/>
      <c r="Y1057" s="275"/>
      <c r="Z1057" s="275"/>
      <c r="AA1057" s="275"/>
      <c r="AB1057" s="275"/>
      <c r="AC1057" s="275"/>
      <c r="AD1057" s="275"/>
      <c r="AE1057" s="275"/>
      <c r="AF1057" s="275"/>
    </row>
    <row r="1058" spans="1:32" ht="15.75" customHeight="1">
      <c r="A1058" s="332"/>
      <c r="B1058" s="275"/>
      <c r="C1058" s="275"/>
      <c r="D1058" s="275"/>
      <c r="E1058" s="275"/>
      <c r="F1058" s="275"/>
      <c r="G1058" s="275"/>
      <c r="H1058" s="275"/>
      <c r="I1058" s="275"/>
      <c r="J1058" s="275"/>
      <c r="K1058" s="275"/>
      <c r="L1058" s="307"/>
      <c r="M1058" s="275"/>
      <c r="N1058" s="275"/>
      <c r="O1058" s="275"/>
      <c r="P1058" s="275"/>
      <c r="Q1058" s="275"/>
      <c r="R1058" s="275"/>
      <c r="S1058" s="275"/>
      <c r="T1058" s="275"/>
      <c r="U1058" s="275"/>
      <c r="V1058" s="275"/>
      <c r="W1058" s="275"/>
      <c r="X1058" s="275"/>
      <c r="Y1058" s="275"/>
      <c r="Z1058" s="275"/>
      <c r="AA1058" s="275"/>
      <c r="AB1058" s="275"/>
      <c r="AC1058" s="275"/>
      <c r="AD1058" s="275"/>
      <c r="AE1058" s="275"/>
      <c r="AF1058" s="275"/>
    </row>
    <row r="1059" spans="1:32" ht="15.75" customHeight="1">
      <c r="A1059" s="332"/>
      <c r="B1059" s="275"/>
      <c r="C1059" s="275"/>
      <c r="D1059" s="275"/>
      <c r="E1059" s="275"/>
      <c r="F1059" s="275"/>
      <c r="G1059" s="275"/>
      <c r="H1059" s="275"/>
      <c r="I1059" s="275"/>
      <c r="J1059" s="275"/>
      <c r="K1059" s="275"/>
      <c r="L1059" s="307"/>
      <c r="M1059" s="275"/>
      <c r="N1059" s="275"/>
      <c r="O1059" s="275"/>
      <c r="P1059" s="275"/>
      <c r="Q1059" s="275"/>
      <c r="R1059" s="275"/>
      <c r="S1059" s="275"/>
      <c r="T1059" s="275"/>
      <c r="U1059" s="275"/>
      <c r="V1059" s="275"/>
      <c r="W1059" s="275"/>
      <c r="X1059" s="275"/>
      <c r="Y1059" s="275"/>
      <c r="Z1059" s="275"/>
      <c r="AA1059" s="275"/>
      <c r="AB1059" s="275"/>
      <c r="AC1059" s="275"/>
      <c r="AD1059" s="275"/>
      <c r="AE1059" s="275"/>
      <c r="AF1059" s="275"/>
    </row>
    <row r="1060" spans="1:32" ht="15.75" customHeight="1">
      <c r="A1060" s="332"/>
      <c r="B1060" s="275"/>
      <c r="C1060" s="275"/>
      <c r="D1060" s="275"/>
      <c r="E1060" s="275"/>
      <c r="F1060" s="275"/>
      <c r="G1060" s="275"/>
      <c r="H1060" s="275"/>
      <c r="I1060" s="275"/>
      <c r="J1060" s="275"/>
      <c r="K1060" s="275"/>
      <c r="L1060" s="307"/>
      <c r="M1060" s="275"/>
      <c r="N1060" s="275"/>
      <c r="O1060" s="275"/>
      <c r="P1060" s="275"/>
      <c r="Q1060" s="275"/>
      <c r="R1060" s="275"/>
      <c r="S1060" s="275"/>
      <c r="T1060" s="275"/>
      <c r="U1060" s="275"/>
      <c r="V1060" s="275"/>
      <c r="W1060" s="275"/>
      <c r="X1060" s="275"/>
      <c r="Y1060" s="275"/>
      <c r="Z1060" s="275"/>
      <c r="AA1060" s="275"/>
      <c r="AB1060" s="275"/>
      <c r="AC1060" s="275"/>
      <c r="AD1060" s="275"/>
      <c r="AE1060" s="275"/>
      <c r="AF1060" s="275"/>
    </row>
    <row r="1061" spans="1:32" ht="15.75" customHeight="1">
      <c r="A1061" s="332"/>
      <c r="B1061" s="275"/>
      <c r="C1061" s="275"/>
      <c r="D1061" s="275"/>
      <c r="E1061" s="275"/>
      <c r="F1061" s="275"/>
      <c r="G1061" s="275"/>
      <c r="H1061" s="275"/>
      <c r="I1061" s="275"/>
      <c r="J1061" s="275"/>
      <c r="K1061" s="275"/>
      <c r="L1061" s="307"/>
      <c r="M1061" s="275"/>
      <c r="N1061" s="275"/>
      <c r="O1061" s="275"/>
      <c r="P1061" s="275"/>
      <c r="Q1061" s="275"/>
      <c r="R1061" s="275"/>
      <c r="S1061" s="275"/>
      <c r="T1061" s="275"/>
      <c r="U1061" s="275"/>
      <c r="V1061" s="275"/>
      <c r="W1061" s="275"/>
      <c r="X1061" s="275"/>
      <c r="Y1061" s="275"/>
      <c r="Z1061" s="275"/>
      <c r="AA1061" s="275"/>
      <c r="AB1061" s="275"/>
      <c r="AC1061" s="275"/>
      <c r="AD1061" s="275"/>
      <c r="AE1061" s="275"/>
      <c r="AF1061" s="275"/>
    </row>
    <row r="1062" spans="1:32" ht="15.75" customHeight="1">
      <c r="A1062" s="332"/>
      <c r="B1062" s="275"/>
      <c r="C1062" s="275"/>
      <c r="D1062" s="275"/>
      <c r="E1062" s="275"/>
      <c r="F1062" s="275"/>
      <c r="G1062" s="275"/>
      <c r="H1062" s="275"/>
      <c r="I1062" s="275"/>
      <c r="J1062" s="275"/>
      <c r="K1062" s="275"/>
      <c r="L1062" s="307"/>
      <c r="M1062" s="275"/>
      <c r="N1062" s="275"/>
      <c r="O1062" s="275"/>
      <c r="P1062" s="275"/>
      <c r="Q1062" s="275"/>
      <c r="R1062" s="275"/>
      <c r="S1062" s="275"/>
      <c r="T1062" s="275"/>
      <c r="U1062" s="275"/>
      <c r="V1062" s="275"/>
      <c r="W1062" s="275"/>
      <c r="X1062" s="275"/>
      <c r="Y1062" s="275"/>
      <c r="Z1062" s="275"/>
      <c r="AA1062" s="275"/>
      <c r="AB1062" s="275"/>
      <c r="AC1062" s="275"/>
      <c r="AD1062" s="275"/>
      <c r="AE1062" s="275"/>
      <c r="AF1062" s="275"/>
    </row>
    <row r="1063" spans="1:32" ht="15.75" customHeight="1">
      <c r="A1063" s="332"/>
      <c r="B1063" s="275"/>
      <c r="C1063" s="275"/>
      <c r="D1063" s="275"/>
      <c r="E1063" s="275"/>
      <c r="F1063" s="275"/>
      <c r="G1063" s="275"/>
      <c r="H1063" s="275"/>
      <c r="I1063" s="275"/>
      <c r="J1063" s="275"/>
      <c r="K1063" s="275"/>
      <c r="L1063" s="307"/>
      <c r="M1063" s="275"/>
      <c r="N1063" s="275"/>
      <c r="O1063" s="275"/>
      <c r="P1063" s="275"/>
      <c r="Q1063" s="275"/>
      <c r="R1063" s="275"/>
      <c r="S1063" s="275"/>
      <c r="T1063" s="275"/>
      <c r="U1063" s="275"/>
      <c r="V1063" s="275"/>
      <c r="W1063" s="275"/>
      <c r="X1063" s="275"/>
      <c r="Y1063" s="275"/>
      <c r="Z1063" s="275"/>
      <c r="AA1063" s="275"/>
      <c r="AB1063" s="275"/>
      <c r="AC1063" s="275"/>
      <c r="AD1063" s="275"/>
      <c r="AE1063" s="275"/>
      <c r="AF1063" s="275"/>
    </row>
    <row r="1064" spans="1:32" ht="15.75" customHeight="1">
      <c r="A1064" s="332"/>
      <c r="B1064" s="275"/>
      <c r="C1064" s="275"/>
      <c r="D1064" s="275"/>
      <c r="E1064" s="275"/>
      <c r="F1064" s="275"/>
      <c r="G1064" s="275"/>
      <c r="H1064" s="275"/>
      <c r="I1064" s="275"/>
      <c r="J1064" s="275"/>
      <c r="K1064" s="275"/>
      <c r="L1064" s="307"/>
      <c r="M1064" s="275"/>
      <c r="N1064" s="275"/>
      <c r="O1064" s="275"/>
      <c r="P1064" s="275"/>
      <c r="Q1064" s="275"/>
      <c r="R1064" s="275"/>
      <c r="S1064" s="275"/>
      <c r="T1064" s="275"/>
      <c r="U1064" s="275"/>
      <c r="V1064" s="275"/>
      <c r="W1064" s="275"/>
      <c r="X1064" s="275"/>
      <c r="Y1064" s="275"/>
      <c r="Z1064" s="275"/>
      <c r="AA1064" s="275"/>
      <c r="AB1064" s="275"/>
      <c r="AC1064" s="275"/>
      <c r="AD1064" s="275"/>
      <c r="AE1064" s="275"/>
      <c r="AF1064" s="275"/>
    </row>
    <row r="1065" spans="1:32" ht="15.75" customHeight="1">
      <c r="A1065" s="332"/>
      <c r="B1065" s="275"/>
      <c r="C1065" s="275"/>
      <c r="D1065" s="275"/>
      <c r="E1065" s="275"/>
      <c r="F1065" s="275"/>
      <c r="G1065" s="275"/>
      <c r="H1065" s="275"/>
      <c r="I1065" s="275"/>
      <c r="J1065" s="275"/>
      <c r="K1065" s="275"/>
      <c r="L1065" s="307"/>
      <c r="M1065" s="275"/>
      <c r="N1065" s="275"/>
      <c r="O1065" s="275"/>
      <c r="P1065" s="275"/>
      <c r="Q1065" s="275"/>
      <c r="R1065" s="275"/>
      <c r="S1065" s="275"/>
      <c r="T1065" s="275"/>
      <c r="U1065" s="275"/>
      <c r="V1065" s="275"/>
      <c r="W1065" s="275"/>
      <c r="X1065" s="275"/>
      <c r="Y1065" s="275"/>
      <c r="Z1065" s="275"/>
      <c r="AA1065" s="275"/>
      <c r="AB1065" s="275"/>
      <c r="AC1065" s="275"/>
      <c r="AD1065" s="275"/>
      <c r="AE1065" s="275"/>
      <c r="AF1065" s="275"/>
    </row>
    <row r="1066" spans="1:32" ht="15.75" customHeight="1">
      <c r="A1066" s="332"/>
      <c r="B1066" s="275"/>
      <c r="C1066" s="275"/>
      <c r="D1066" s="275"/>
      <c r="E1066" s="275"/>
      <c r="F1066" s="275"/>
      <c r="G1066" s="275"/>
      <c r="H1066" s="275"/>
      <c r="I1066" s="275"/>
      <c r="J1066" s="275"/>
      <c r="K1066" s="275"/>
      <c r="L1066" s="307"/>
      <c r="M1066" s="275"/>
      <c r="N1066" s="275"/>
      <c r="O1066" s="275"/>
      <c r="P1066" s="275"/>
      <c r="Q1066" s="275"/>
      <c r="R1066" s="275"/>
      <c r="S1066" s="275"/>
      <c r="T1066" s="275"/>
      <c r="U1066" s="275"/>
      <c r="V1066" s="275"/>
      <c r="W1066" s="275"/>
      <c r="X1066" s="275"/>
      <c r="Y1066" s="275"/>
      <c r="Z1066" s="275"/>
      <c r="AA1066" s="275"/>
      <c r="AB1066" s="275"/>
      <c r="AC1066" s="275"/>
      <c r="AD1066" s="275"/>
      <c r="AE1066" s="275"/>
      <c r="AF1066" s="275"/>
    </row>
    <row r="1067" spans="1:32" ht="15.75" customHeight="1">
      <c r="A1067" s="332"/>
      <c r="B1067" s="275"/>
      <c r="C1067" s="275"/>
      <c r="D1067" s="275"/>
      <c r="E1067" s="275"/>
      <c r="F1067" s="275"/>
      <c r="G1067" s="275"/>
      <c r="H1067" s="275"/>
      <c r="I1067" s="275"/>
      <c r="J1067" s="275"/>
      <c r="K1067" s="275"/>
      <c r="L1067" s="307"/>
      <c r="M1067" s="275"/>
      <c r="N1067" s="275"/>
      <c r="O1067" s="275"/>
      <c r="P1067" s="275"/>
      <c r="Q1067" s="275"/>
      <c r="R1067" s="275"/>
      <c r="S1067" s="275"/>
      <c r="T1067" s="275"/>
      <c r="U1067" s="275"/>
      <c r="V1067" s="275"/>
      <c r="W1067" s="275"/>
      <c r="X1067" s="275"/>
      <c r="Y1067" s="275"/>
      <c r="Z1067" s="275"/>
      <c r="AA1067" s="275"/>
      <c r="AB1067" s="275"/>
      <c r="AC1067" s="275"/>
      <c r="AD1067" s="275"/>
      <c r="AE1067" s="275"/>
      <c r="AF1067" s="275"/>
    </row>
    <row r="1068" spans="1:32" ht="15.75" customHeight="1">
      <c r="A1068" s="332"/>
      <c r="B1068" s="275"/>
      <c r="C1068" s="275"/>
      <c r="D1068" s="275"/>
      <c r="E1068" s="275"/>
      <c r="F1068" s="275"/>
      <c r="G1068" s="275"/>
      <c r="H1068" s="275"/>
      <c r="I1068" s="275"/>
      <c r="J1068" s="275"/>
      <c r="K1068" s="275"/>
      <c r="L1068" s="307"/>
      <c r="M1068" s="275"/>
      <c r="N1068" s="275"/>
      <c r="O1068" s="275"/>
      <c r="P1068" s="275"/>
      <c r="Q1068" s="275"/>
      <c r="R1068" s="275"/>
      <c r="S1068" s="275"/>
      <c r="T1068" s="275"/>
      <c r="U1068" s="275"/>
      <c r="V1068" s="275"/>
      <c r="W1068" s="275"/>
      <c r="X1068" s="275"/>
      <c r="Y1068" s="275"/>
      <c r="Z1068" s="275"/>
      <c r="AA1068" s="275"/>
      <c r="AB1068" s="275"/>
      <c r="AC1068" s="275"/>
      <c r="AD1068" s="275"/>
      <c r="AE1068" s="275"/>
      <c r="AF1068" s="275"/>
    </row>
    <row r="1069" spans="1:32" ht="15.75" customHeight="1">
      <c r="A1069" s="332"/>
      <c r="B1069" s="275"/>
      <c r="C1069" s="275"/>
      <c r="D1069" s="275"/>
      <c r="E1069" s="275"/>
      <c r="F1069" s="275"/>
      <c r="G1069" s="275"/>
      <c r="H1069" s="275"/>
      <c r="I1069" s="275"/>
      <c r="J1069" s="275"/>
      <c r="K1069" s="275"/>
      <c r="L1069" s="307"/>
      <c r="M1069" s="275"/>
      <c r="N1069" s="275"/>
      <c r="O1069" s="275"/>
      <c r="P1069" s="275"/>
      <c r="Q1069" s="275"/>
      <c r="R1069" s="275"/>
      <c r="S1069" s="275"/>
      <c r="T1069" s="275"/>
      <c r="U1069" s="275"/>
      <c r="V1069" s="275"/>
      <c r="W1069" s="275"/>
      <c r="X1069" s="275"/>
      <c r="Y1069" s="275"/>
      <c r="Z1069" s="275"/>
      <c r="AA1069" s="275"/>
      <c r="AB1069" s="275"/>
      <c r="AC1069" s="275"/>
      <c r="AD1069" s="275"/>
      <c r="AE1069" s="275"/>
      <c r="AF1069" s="275"/>
    </row>
    <row r="1070" spans="1:32" ht="15.75" customHeight="1">
      <c r="A1070" s="332"/>
      <c r="B1070" s="275"/>
      <c r="C1070" s="275"/>
      <c r="D1070" s="275"/>
      <c r="E1070" s="275"/>
      <c r="F1070" s="275"/>
      <c r="G1070" s="275"/>
      <c r="H1070" s="275"/>
      <c r="I1070" s="275"/>
      <c r="J1070" s="275"/>
      <c r="K1070" s="275"/>
      <c r="L1070" s="307"/>
      <c r="M1070" s="275"/>
      <c r="N1070" s="275"/>
      <c r="O1070" s="275"/>
      <c r="P1070" s="275"/>
      <c r="Q1070" s="275"/>
      <c r="R1070" s="275"/>
      <c r="S1070" s="275"/>
      <c r="T1070" s="275"/>
      <c r="U1070" s="275"/>
      <c r="V1070" s="275"/>
      <c r="W1070" s="275"/>
      <c r="X1070" s="275"/>
      <c r="Y1070" s="275"/>
      <c r="Z1070" s="275"/>
      <c r="AA1070" s="275"/>
      <c r="AB1070" s="275"/>
      <c r="AC1070" s="275"/>
      <c r="AD1070" s="275"/>
      <c r="AE1070" s="275"/>
      <c r="AF1070" s="275"/>
    </row>
    <row r="1071" spans="1:32" ht="15.75" customHeight="1">
      <c r="A1071" s="332"/>
      <c r="B1071" s="275"/>
      <c r="C1071" s="275"/>
      <c r="D1071" s="275"/>
      <c r="E1071" s="275"/>
      <c r="F1071" s="275"/>
      <c r="G1071" s="275"/>
      <c r="H1071" s="275"/>
      <c r="I1071" s="275"/>
      <c r="J1071" s="275"/>
      <c r="K1071" s="275"/>
      <c r="L1071" s="307"/>
      <c r="M1071" s="275"/>
      <c r="N1071" s="275"/>
      <c r="O1071" s="275"/>
      <c r="P1071" s="275"/>
      <c r="Q1071" s="275"/>
      <c r="R1071" s="275"/>
      <c r="S1071" s="275"/>
      <c r="T1071" s="275"/>
      <c r="U1071" s="275"/>
      <c r="V1071" s="275"/>
      <c r="W1071" s="275"/>
      <c r="X1071" s="275"/>
      <c r="Y1071" s="275"/>
      <c r="Z1071" s="275"/>
      <c r="AA1071" s="275"/>
      <c r="AB1071" s="275"/>
      <c r="AC1071" s="275"/>
      <c r="AD1071" s="275"/>
      <c r="AE1071" s="275"/>
      <c r="AF1071" s="275"/>
    </row>
    <row r="1072" spans="1:32" ht="15.75" customHeight="1">
      <c r="A1072" s="332"/>
      <c r="B1072" s="275"/>
      <c r="C1072" s="275"/>
      <c r="D1072" s="275"/>
      <c r="E1072" s="275"/>
      <c r="F1072" s="275"/>
      <c r="G1072" s="275"/>
      <c r="H1072" s="275"/>
      <c r="I1072" s="275"/>
      <c r="J1072" s="275"/>
      <c r="K1072" s="275"/>
      <c r="L1072" s="307"/>
      <c r="M1072" s="275"/>
      <c r="N1072" s="275"/>
      <c r="O1072" s="275"/>
      <c r="P1072" s="275"/>
      <c r="Q1072" s="275"/>
      <c r="R1072" s="275"/>
      <c r="S1072" s="275"/>
      <c r="T1072" s="275"/>
      <c r="U1072" s="275"/>
      <c r="V1072" s="275"/>
      <c r="W1072" s="275"/>
      <c r="X1072" s="275"/>
      <c r="Y1072" s="275"/>
      <c r="Z1072" s="275"/>
      <c r="AA1072" s="275"/>
      <c r="AB1072" s="275"/>
      <c r="AC1072" s="275"/>
      <c r="AD1072" s="275"/>
      <c r="AE1072" s="275"/>
      <c r="AF1072" s="275"/>
    </row>
    <row r="1073" spans="1:32" ht="15.75" customHeight="1">
      <c r="A1073" s="332"/>
      <c r="B1073" s="275"/>
      <c r="C1073" s="275"/>
      <c r="D1073" s="275"/>
      <c r="E1073" s="275"/>
      <c r="F1073" s="275"/>
      <c r="G1073" s="275"/>
      <c r="H1073" s="275"/>
      <c r="I1073" s="275"/>
      <c r="J1073" s="275"/>
      <c r="K1073" s="275"/>
      <c r="L1073" s="307"/>
      <c r="M1073" s="275"/>
      <c r="N1073" s="275"/>
      <c r="O1073" s="275"/>
      <c r="P1073" s="275"/>
      <c r="Q1073" s="275"/>
      <c r="R1073" s="275"/>
      <c r="S1073" s="275"/>
      <c r="T1073" s="275"/>
      <c r="U1073" s="275"/>
      <c r="V1073" s="275"/>
      <c r="W1073" s="275"/>
      <c r="X1073" s="275"/>
      <c r="Y1073" s="275"/>
      <c r="Z1073" s="275"/>
      <c r="AA1073" s="275"/>
      <c r="AB1073" s="275"/>
      <c r="AC1073" s="275"/>
      <c r="AD1073" s="275"/>
      <c r="AE1073" s="275"/>
      <c r="AF1073" s="275"/>
    </row>
    <row r="1074" spans="1:32" ht="15.75" customHeight="1">
      <c r="A1074" s="332"/>
      <c r="B1074" s="275"/>
      <c r="C1074" s="275"/>
      <c r="D1074" s="275"/>
      <c r="E1074" s="275"/>
      <c r="F1074" s="275"/>
      <c r="G1074" s="275"/>
      <c r="H1074" s="275"/>
      <c r="I1074" s="275"/>
      <c r="J1074" s="275"/>
      <c r="K1074" s="275"/>
      <c r="L1074" s="307"/>
      <c r="M1074" s="275"/>
      <c r="N1074" s="275"/>
      <c r="O1074" s="275"/>
      <c r="P1074" s="275"/>
      <c r="Q1074" s="275"/>
      <c r="R1074" s="275"/>
      <c r="S1074" s="275"/>
      <c r="T1074" s="275"/>
      <c r="U1074" s="275"/>
      <c r="V1074" s="275"/>
      <c r="W1074" s="275"/>
      <c r="X1074" s="275"/>
      <c r="Y1074" s="275"/>
      <c r="Z1074" s="275"/>
      <c r="AA1074" s="275"/>
      <c r="AB1074" s="275"/>
      <c r="AC1074" s="275"/>
      <c r="AD1074" s="275"/>
      <c r="AE1074" s="275"/>
      <c r="AF1074" s="275"/>
    </row>
    <row r="1075" spans="1:32" ht="15.75" customHeight="1">
      <c r="A1075" s="332"/>
      <c r="B1075" s="275"/>
      <c r="C1075" s="275"/>
      <c r="D1075" s="275"/>
      <c r="E1075" s="275"/>
      <c r="F1075" s="275"/>
      <c r="G1075" s="275"/>
      <c r="H1075" s="275"/>
      <c r="I1075" s="275"/>
      <c r="J1075" s="275"/>
      <c r="K1075" s="275"/>
      <c r="L1075" s="307"/>
      <c r="M1075" s="275"/>
      <c r="N1075" s="275"/>
      <c r="O1075" s="275"/>
      <c r="P1075" s="275"/>
      <c r="Q1075" s="275"/>
      <c r="R1075" s="275"/>
      <c r="S1075" s="275"/>
      <c r="T1075" s="275"/>
      <c r="U1075" s="275"/>
      <c r="V1075" s="275"/>
      <c r="W1075" s="275"/>
      <c r="X1075" s="275"/>
      <c r="Y1075" s="275"/>
      <c r="Z1075" s="275"/>
      <c r="AA1075" s="275"/>
      <c r="AB1075" s="275"/>
      <c r="AC1075" s="275"/>
      <c r="AD1075" s="275"/>
      <c r="AE1075" s="275"/>
      <c r="AF1075" s="275"/>
    </row>
    <row r="1076" spans="1:32" ht="15.75" customHeight="1">
      <c r="A1076" s="332"/>
      <c r="B1076" s="275"/>
      <c r="C1076" s="275"/>
      <c r="D1076" s="275"/>
      <c r="E1076" s="275"/>
      <c r="F1076" s="275"/>
      <c r="G1076" s="275"/>
      <c r="H1076" s="275"/>
      <c r="I1076" s="275"/>
      <c r="J1076" s="275"/>
      <c r="K1076" s="275"/>
      <c r="L1076" s="307"/>
      <c r="M1076" s="275"/>
      <c r="N1076" s="275"/>
      <c r="O1076" s="275"/>
      <c r="P1076" s="275"/>
      <c r="Q1076" s="275"/>
      <c r="R1076" s="275"/>
      <c r="S1076" s="275"/>
      <c r="T1076" s="275"/>
      <c r="U1076" s="275"/>
      <c r="V1076" s="275"/>
      <c r="W1076" s="275"/>
      <c r="X1076" s="275"/>
      <c r="Y1076" s="275"/>
      <c r="Z1076" s="275"/>
      <c r="AA1076" s="275"/>
      <c r="AB1076" s="275"/>
      <c r="AC1076" s="275"/>
      <c r="AD1076" s="275"/>
      <c r="AE1076" s="275"/>
      <c r="AF1076" s="275"/>
    </row>
    <row r="1077" spans="1:32" ht="15.75" customHeight="1">
      <c r="A1077" s="332"/>
      <c r="B1077" s="275"/>
      <c r="C1077" s="275"/>
      <c r="D1077" s="275"/>
      <c r="E1077" s="275"/>
      <c r="F1077" s="275"/>
      <c r="G1077" s="275"/>
      <c r="H1077" s="275"/>
      <c r="I1077" s="275"/>
      <c r="J1077" s="275"/>
      <c r="K1077" s="275"/>
      <c r="L1077" s="307"/>
      <c r="M1077" s="275"/>
      <c r="N1077" s="275"/>
      <c r="O1077" s="275"/>
      <c r="P1077" s="275"/>
      <c r="Q1077" s="275"/>
      <c r="R1077" s="275"/>
      <c r="S1077" s="275"/>
      <c r="T1077" s="275"/>
      <c r="U1077" s="275"/>
      <c r="V1077" s="275"/>
      <c r="W1077" s="275"/>
      <c r="X1077" s="275"/>
      <c r="Y1077" s="275"/>
      <c r="Z1077" s="275"/>
      <c r="AA1077" s="275"/>
      <c r="AB1077" s="275"/>
      <c r="AC1077" s="275"/>
      <c r="AD1077" s="275"/>
      <c r="AE1077" s="275"/>
      <c r="AF1077" s="275"/>
    </row>
    <row r="1078" spans="1:32" ht="15.75" customHeight="1">
      <c r="A1078" s="332"/>
      <c r="B1078" s="275"/>
      <c r="C1078" s="275"/>
      <c r="D1078" s="275"/>
      <c r="E1078" s="275"/>
      <c r="F1078" s="275"/>
      <c r="G1078" s="275"/>
      <c r="H1078" s="275"/>
      <c r="I1078" s="275"/>
      <c r="J1078" s="275"/>
      <c r="K1078" s="275"/>
      <c r="L1078" s="307"/>
      <c r="M1078" s="275"/>
      <c r="N1078" s="275"/>
      <c r="O1078" s="275"/>
      <c r="P1078" s="275"/>
      <c r="Q1078" s="275"/>
      <c r="R1078" s="275"/>
      <c r="S1078" s="275"/>
      <c r="T1078" s="275"/>
      <c r="U1078" s="275"/>
      <c r="V1078" s="275"/>
      <c r="W1078" s="275"/>
      <c r="X1078" s="275"/>
      <c r="Y1078" s="275"/>
      <c r="Z1078" s="275"/>
      <c r="AA1078" s="275"/>
      <c r="AB1078" s="275"/>
      <c r="AC1078" s="275"/>
      <c r="AD1078" s="275"/>
      <c r="AE1078" s="275"/>
      <c r="AF1078" s="275"/>
    </row>
    <row r="1079" spans="1:32" ht="15.75" customHeight="1">
      <c r="A1079" s="332"/>
      <c r="B1079" s="275"/>
      <c r="C1079" s="275"/>
      <c r="D1079" s="275"/>
      <c r="E1079" s="275"/>
      <c r="F1079" s="275"/>
      <c r="G1079" s="275"/>
      <c r="H1079" s="275"/>
      <c r="I1079" s="275"/>
      <c r="J1079" s="275"/>
      <c r="K1079" s="275"/>
      <c r="L1079" s="307"/>
      <c r="M1079" s="275"/>
      <c r="N1079" s="275"/>
      <c r="O1079" s="275"/>
      <c r="P1079" s="275"/>
      <c r="Q1079" s="275"/>
      <c r="R1079" s="275"/>
      <c r="S1079" s="275"/>
      <c r="T1079" s="275"/>
      <c r="U1079" s="275"/>
      <c r="V1079" s="275"/>
      <c r="W1079" s="275"/>
      <c r="X1079" s="275"/>
      <c r="Y1079" s="275"/>
      <c r="Z1079" s="275"/>
      <c r="AA1079" s="275"/>
      <c r="AB1079" s="275"/>
      <c r="AC1079" s="275"/>
      <c r="AD1079" s="275"/>
      <c r="AE1079" s="275"/>
      <c r="AF1079" s="275"/>
    </row>
    <row r="1080" spans="1:32" ht="15.75" customHeight="1">
      <c r="A1080" s="332"/>
      <c r="B1080" s="275"/>
      <c r="C1080" s="275"/>
      <c r="D1080" s="275"/>
      <c r="E1080" s="275"/>
      <c r="F1080" s="275"/>
      <c r="G1080" s="275"/>
      <c r="H1080" s="275"/>
      <c r="I1080" s="275"/>
      <c r="J1080" s="275"/>
      <c r="K1080" s="275"/>
      <c r="L1080" s="307"/>
      <c r="M1080" s="275"/>
      <c r="N1080" s="275"/>
      <c r="O1080" s="275"/>
      <c r="P1080" s="275"/>
      <c r="Q1080" s="275"/>
      <c r="R1080" s="275"/>
      <c r="S1080" s="275"/>
      <c r="T1080" s="275"/>
      <c r="U1080" s="275"/>
      <c r="V1080" s="275"/>
      <c r="W1080" s="275"/>
      <c r="X1080" s="275"/>
      <c r="Y1080" s="275"/>
      <c r="Z1080" s="275"/>
      <c r="AA1080" s="275"/>
      <c r="AB1080" s="275"/>
      <c r="AC1080" s="275"/>
      <c r="AD1080" s="275"/>
      <c r="AE1080" s="275"/>
      <c r="AF1080" s="275"/>
    </row>
    <row r="1081" spans="1:32" ht="15.75" customHeight="1">
      <c r="A1081" s="332"/>
      <c r="B1081" s="275"/>
      <c r="C1081" s="275"/>
      <c r="D1081" s="275"/>
      <c r="E1081" s="275"/>
      <c r="F1081" s="275"/>
      <c r="G1081" s="275"/>
      <c r="H1081" s="275"/>
      <c r="I1081" s="275"/>
      <c r="J1081" s="275"/>
      <c r="K1081" s="275"/>
      <c r="L1081" s="307"/>
      <c r="M1081" s="275"/>
      <c r="N1081" s="275"/>
      <c r="O1081" s="275"/>
      <c r="P1081" s="275"/>
      <c r="Q1081" s="275"/>
      <c r="R1081" s="275"/>
      <c r="S1081" s="275"/>
      <c r="T1081" s="275"/>
      <c r="U1081" s="275"/>
      <c r="V1081" s="275"/>
      <c r="W1081" s="275"/>
      <c r="X1081" s="275"/>
      <c r="Y1081" s="275"/>
      <c r="Z1081" s="275"/>
      <c r="AA1081" s="275"/>
      <c r="AB1081" s="275"/>
      <c r="AC1081" s="275"/>
      <c r="AD1081" s="275"/>
      <c r="AE1081" s="275"/>
      <c r="AF1081" s="275"/>
    </row>
    <row r="1082" spans="1:32" ht="15.75" customHeight="1">
      <c r="A1082" s="332"/>
      <c r="B1082" s="275"/>
      <c r="C1082" s="275"/>
      <c r="D1082" s="275"/>
      <c r="E1082" s="275"/>
      <c r="F1082" s="275"/>
      <c r="G1082" s="275"/>
      <c r="H1082" s="275"/>
      <c r="I1082" s="275"/>
      <c r="J1082" s="275"/>
      <c r="K1082" s="275"/>
      <c r="L1082" s="307"/>
      <c r="M1082" s="275"/>
      <c r="N1082" s="275"/>
      <c r="O1082" s="275"/>
      <c r="P1082" s="275"/>
      <c r="Q1082" s="275"/>
      <c r="R1082" s="275"/>
      <c r="S1082" s="275"/>
      <c r="T1082" s="275"/>
      <c r="U1082" s="275"/>
      <c r="V1082" s="275"/>
      <c r="W1082" s="275"/>
      <c r="X1082" s="275"/>
      <c r="Y1082" s="275"/>
      <c r="Z1082" s="275"/>
      <c r="AA1082" s="275"/>
      <c r="AB1082" s="275"/>
      <c r="AC1082" s="275"/>
      <c r="AD1082" s="275"/>
      <c r="AE1082" s="275"/>
      <c r="AF1082" s="275"/>
    </row>
    <row r="1083" spans="1:32" ht="15.75" customHeight="1">
      <c r="A1083" s="332"/>
      <c r="B1083" s="275"/>
      <c r="C1083" s="275"/>
      <c r="D1083" s="275"/>
      <c r="E1083" s="275"/>
      <c r="F1083" s="275"/>
      <c r="G1083" s="275"/>
      <c r="H1083" s="275"/>
      <c r="I1083" s="275"/>
      <c r="J1083" s="275"/>
      <c r="K1083" s="275"/>
      <c r="L1083" s="307"/>
      <c r="M1083" s="275"/>
      <c r="N1083" s="275"/>
      <c r="O1083" s="275"/>
      <c r="P1083" s="275"/>
      <c r="Q1083" s="275"/>
      <c r="R1083" s="275"/>
      <c r="S1083" s="275"/>
      <c r="T1083" s="275"/>
      <c r="U1083" s="275"/>
      <c r="V1083" s="275"/>
      <c r="W1083" s="275"/>
      <c r="X1083" s="275"/>
      <c r="Y1083" s="275"/>
      <c r="Z1083" s="275"/>
      <c r="AA1083" s="275"/>
      <c r="AB1083" s="275"/>
      <c r="AC1083" s="275"/>
      <c r="AD1083" s="275"/>
      <c r="AE1083" s="275"/>
      <c r="AF1083" s="275"/>
    </row>
    <row r="1084" spans="1:32" ht="15.75" customHeight="1">
      <c r="A1084" s="332"/>
      <c r="B1084" s="275"/>
      <c r="C1084" s="275"/>
      <c r="D1084" s="275"/>
      <c r="E1084" s="275"/>
      <c r="F1084" s="275"/>
      <c r="G1084" s="275"/>
      <c r="H1084" s="275"/>
      <c r="I1084" s="275"/>
      <c r="J1084" s="275"/>
      <c r="K1084" s="275"/>
      <c r="L1084" s="307"/>
      <c r="M1084" s="275"/>
      <c r="N1084" s="275"/>
      <c r="O1084" s="275"/>
      <c r="P1084" s="275"/>
      <c r="Q1084" s="275"/>
      <c r="R1084" s="275"/>
      <c r="S1084" s="275"/>
      <c r="T1084" s="275"/>
      <c r="U1084" s="275"/>
      <c r="V1084" s="275"/>
      <c r="W1084" s="275"/>
      <c r="X1084" s="275"/>
      <c r="Y1084" s="275"/>
      <c r="Z1084" s="275"/>
      <c r="AA1084" s="275"/>
      <c r="AB1084" s="275"/>
      <c r="AC1084" s="275"/>
      <c r="AD1084" s="275"/>
      <c r="AE1084" s="275"/>
      <c r="AF1084" s="275"/>
    </row>
    <row r="1085" spans="1:32" ht="15.75" customHeight="1">
      <c r="A1085" s="332"/>
      <c r="B1085" s="275"/>
      <c r="C1085" s="275"/>
      <c r="D1085" s="275"/>
      <c r="E1085" s="275"/>
      <c r="F1085" s="275"/>
      <c r="G1085" s="275"/>
      <c r="H1085" s="275"/>
      <c r="I1085" s="275"/>
      <c r="J1085" s="275"/>
      <c r="K1085" s="275"/>
      <c r="L1085" s="307"/>
      <c r="M1085" s="275"/>
      <c r="N1085" s="275"/>
      <c r="O1085" s="275"/>
      <c r="P1085" s="275"/>
      <c r="Q1085" s="275"/>
      <c r="R1085" s="275"/>
      <c r="S1085" s="275"/>
      <c r="T1085" s="275"/>
      <c r="U1085" s="275"/>
      <c r="V1085" s="275"/>
      <c r="W1085" s="275"/>
      <c r="X1085" s="275"/>
      <c r="Y1085" s="275"/>
      <c r="Z1085" s="275"/>
      <c r="AA1085" s="275"/>
      <c r="AB1085" s="275"/>
      <c r="AC1085" s="275"/>
      <c r="AD1085" s="275"/>
      <c r="AE1085" s="275"/>
      <c r="AF1085" s="275"/>
    </row>
    <row r="1086" spans="1:32" ht="15.75" customHeight="1">
      <c r="A1086" s="332"/>
      <c r="B1086" s="275"/>
      <c r="C1086" s="275"/>
      <c r="D1086" s="275"/>
      <c r="E1086" s="275"/>
      <c r="F1086" s="275"/>
      <c r="G1086" s="275"/>
      <c r="H1086" s="275"/>
      <c r="I1086" s="275"/>
      <c r="J1086" s="275"/>
      <c r="K1086" s="275"/>
      <c r="L1086" s="307"/>
      <c r="M1086" s="275"/>
      <c r="N1086" s="275"/>
      <c r="O1086" s="275"/>
      <c r="P1086" s="275"/>
      <c r="Q1086" s="275"/>
      <c r="R1086" s="275"/>
      <c r="S1086" s="275"/>
      <c r="T1086" s="275"/>
      <c r="U1086" s="275"/>
      <c r="V1086" s="275"/>
      <c r="W1086" s="275"/>
      <c r="X1086" s="275"/>
      <c r="Y1086" s="275"/>
      <c r="Z1086" s="275"/>
      <c r="AA1086" s="275"/>
      <c r="AB1086" s="275"/>
      <c r="AC1086" s="275"/>
      <c r="AD1086" s="275"/>
      <c r="AE1086" s="275"/>
      <c r="AF1086" s="275"/>
    </row>
    <row r="1087" spans="1:32" ht="15.75" customHeight="1">
      <c r="A1087" s="332"/>
      <c r="B1087" s="275"/>
      <c r="C1087" s="275"/>
      <c r="D1087" s="275"/>
      <c r="E1087" s="275"/>
      <c r="F1087" s="275"/>
      <c r="G1087" s="275"/>
      <c r="H1087" s="275"/>
      <c r="I1087" s="275"/>
      <c r="J1087" s="275"/>
      <c r="K1087" s="275"/>
      <c r="L1087" s="307"/>
      <c r="M1087" s="275"/>
      <c r="N1087" s="275"/>
      <c r="O1087" s="275"/>
      <c r="P1087" s="275"/>
      <c r="Q1087" s="275"/>
      <c r="R1087" s="275"/>
      <c r="S1087" s="275"/>
      <c r="T1087" s="275"/>
      <c r="U1087" s="275"/>
      <c r="V1087" s="275"/>
      <c r="W1087" s="275"/>
      <c r="X1087" s="275"/>
      <c r="Y1087" s="275"/>
      <c r="Z1087" s="275"/>
      <c r="AA1087" s="275"/>
      <c r="AB1087" s="275"/>
      <c r="AC1087" s="275"/>
      <c r="AD1087" s="275"/>
      <c r="AE1087" s="275"/>
      <c r="AF1087" s="275"/>
    </row>
    <row r="1088" spans="1:32" ht="15.75" customHeight="1">
      <c r="A1088" s="332"/>
      <c r="B1088" s="275"/>
      <c r="C1088" s="275"/>
      <c r="D1088" s="275"/>
      <c r="E1088" s="275"/>
      <c r="F1088" s="275"/>
      <c r="G1088" s="275"/>
      <c r="H1088" s="275"/>
      <c r="I1088" s="275"/>
      <c r="J1088" s="275"/>
      <c r="K1088" s="275"/>
      <c r="L1088" s="307"/>
      <c r="M1088" s="275"/>
      <c r="N1088" s="275"/>
      <c r="O1088" s="275"/>
      <c r="P1088" s="275"/>
      <c r="Q1088" s="275"/>
      <c r="R1088" s="275"/>
      <c r="S1088" s="275"/>
      <c r="T1088" s="275"/>
      <c r="U1088" s="275"/>
      <c r="V1088" s="275"/>
      <c r="W1088" s="275"/>
      <c r="X1088" s="275"/>
      <c r="Y1088" s="275"/>
      <c r="Z1088" s="275"/>
      <c r="AA1088" s="275"/>
      <c r="AB1088" s="275"/>
      <c r="AC1088" s="275"/>
      <c r="AD1088" s="275"/>
      <c r="AE1088" s="275"/>
      <c r="AF1088" s="275"/>
    </row>
    <row r="1089" spans="1:32" ht="15.75" customHeight="1">
      <c r="A1089" s="332"/>
      <c r="B1089" s="275"/>
      <c r="C1089" s="275"/>
      <c r="D1089" s="275"/>
      <c r="E1089" s="275"/>
      <c r="F1089" s="275"/>
      <c r="G1089" s="275"/>
      <c r="H1089" s="275"/>
      <c r="I1089" s="275"/>
      <c r="J1089" s="275"/>
      <c r="K1089" s="275"/>
      <c r="L1089" s="307"/>
      <c r="M1089" s="275"/>
      <c r="N1089" s="275"/>
      <c r="O1089" s="275"/>
      <c r="P1089" s="275"/>
      <c r="Q1089" s="275"/>
      <c r="R1089" s="275"/>
      <c r="S1089" s="275"/>
      <c r="T1089" s="275"/>
      <c r="U1089" s="275"/>
      <c r="V1089" s="275"/>
      <c r="W1089" s="275"/>
      <c r="X1089" s="275"/>
      <c r="Y1089" s="275"/>
      <c r="Z1089" s="275"/>
      <c r="AA1089" s="275"/>
      <c r="AB1089" s="275"/>
      <c r="AC1089" s="275"/>
      <c r="AD1089" s="275"/>
      <c r="AE1089" s="275"/>
      <c r="AF1089" s="275"/>
    </row>
    <row r="1090" spans="1:32" ht="15.75" customHeight="1">
      <c r="A1090" s="332"/>
      <c r="B1090" s="275"/>
      <c r="C1090" s="275"/>
      <c r="D1090" s="275"/>
      <c r="E1090" s="275"/>
      <c r="F1090" s="275"/>
      <c r="G1090" s="275"/>
      <c r="H1090" s="275"/>
      <c r="I1090" s="275"/>
      <c r="J1090" s="275"/>
      <c r="K1090" s="275"/>
      <c r="L1090" s="307"/>
      <c r="M1090" s="275"/>
      <c r="N1090" s="275"/>
      <c r="O1090" s="275"/>
      <c r="P1090" s="275"/>
      <c r="Q1090" s="275"/>
      <c r="R1090" s="275"/>
      <c r="S1090" s="275"/>
      <c r="T1090" s="275"/>
      <c r="U1090" s="275"/>
      <c r="V1090" s="275"/>
      <c r="W1090" s="275"/>
      <c r="X1090" s="275"/>
      <c r="Y1090" s="275"/>
      <c r="Z1090" s="275"/>
      <c r="AA1090" s="275"/>
      <c r="AB1090" s="275"/>
      <c r="AC1090" s="275"/>
      <c r="AD1090" s="275"/>
      <c r="AE1090" s="275"/>
      <c r="AF1090" s="275"/>
    </row>
    <row r="1091" spans="1:32" ht="15.75" customHeight="1">
      <c r="A1091" s="332"/>
      <c r="B1091" s="275"/>
      <c r="C1091" s="275"/>
      <c r="D1091" s="275"/>
      <c r="E1091" s="275"/>
      <c r="F1091" s="275"/>
      <c r="G1091" s="275"/>
      <c r="H1091" s="275"/>
      <c r="I1091" s="275"/>
      <c r="J1091" s="275"/>
      <c r="K1091" s="275"/>
      <c r="L1091" s="307"/>
      <c r="M1091" s="275"/>
      <c r="N1091" s="275"/>
      <c r="O1091" s="275"/>
      <c r="P1091" s="275"/>
      <c r="Q1091" s="275"/>
      <c r="R1091" s="275"/>
      <c r="S1091" s="275"/>
      <c r="T1091" s="275"/>
      <c r="U1091" s="275"/>
      <c r="V1091" s="275"/>
      <c r="W1091" s="275"/>
      <c r="X1091" s="275"/>
      <c r="Y1091" s="275"/>
      <c r="Z1091" s="275"/>
      <c r="AA1091" s="275"/>
      <c r="AB1091" s="275"/>
      <c r="AC1091" s="275"/>
      <c r="AD1091" s="275"/>
      <c r="AE1091" s="275"/>
      <c r="AF1091" s="275"/>
    </row>
    <row r="1092" spans="1:32" ht="14.4">
      <c r="A1092" s="332"/>
      <c r="K1092" s="372"/>
    </row>
    <row r="1093" spans="1:32" ht="14.4">
      <c r="A1093" s="332"/>
      <c r="K1093" s="372"/>
    </row>
    <row r="1094" spans="1:32" ht="14.4">
      <c r="A1094" s="332"/>
      <c r="K1094" s="372"/>
    </row>
  </sheetData>
  <mergeCells count="5">
    <mergeCell ref="E1:E2"/>
    <mergeCell ref="F1:J1"/>
    <mergeCell ref="K1:M1"/>
    <mergeCell ref="F2:J2"/>
    <mergeCell ref="K2:M2"/>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7A91F-CF79-40F5-9AA4-E4CA3E87FC18}">
  <sheetPr>
    <tabColor theme="9"/>
  </sheetPr>
  <dimension ref="A3:G47"/>
  <sheetViews>
    <sheetView workbookViewId="0">
      <selection activeCell="H3" sqref="H3"/>
    </sheetView>
  </sheetViews>
  <sheetFormatPr baseColWidth="10" defaultRowHeight="14.4"/>
  <cols>
    <col min="2" max="2" width="59.88671875" bestFit="1" customWidth="1"/>
    <col min="3" max="7" width="14.33203125" customWidth="1"/>
  </cols>
  <sheetData>
    <row r="3" spans="1:7" ht="17.399999999999999">
      <c r="A3" s="373" t="s">
        <v>1621</v>
      </c>
    </row>
    <row r="5" spans="1:7" ht="55.8" customHeight="1">
      <c r="A5" s="374" t="s">
        <v>1616</v>
      </c>
      <c r="B5" s="374" t="s">
        <v>1617</v>
      </c>
      <c r="C5" s="375" t="s">
        <v>1623</v>
      </c>
      <c r="D5" s="375" t="s">
        <v>1622</v>
      </c>
      <c r="E5" s="376" t="s">
        <v>1618</v>
      </c>
      <c r="F5" s="389" t="s">
        <v>1619</v>
      </c>
      <c r="G5" s="382" t="s">
        <v>1620</v>
      </c>
    </row>
    <row r="6" spans="1:7">
      <c r="A6" s="383">
        <v>1</v>
      </c>
      <c r="B6" s="384" t="s">
        <v>989</v>
      </c>
      <c r="C6" s="385">
        <f>+VLOOKUP(Table_1[[#This Row],[Nombre de la Política Pública]],'IND 2 SEGUIMIENTO1'!$A$4:$M$551,2,FALSE)</f>
        <v>16</v>
      </c>
      <c r="D6" s="385">
        <f>+VLOOKUP(Table_1[[#This Row],[Nombre de la Política Pública]],'IND 2 SEGUIMIENTO1'!$A$4:$M$551,5,FALSE)</f>
        <v>13</v>
      </c>
      <c r="E6" s="386">
        <f>+VLOOKUP(Table_1[[#This Row],[Nombre de la Política Pública]],'IND 2 SEGUIMIENTO1'!$A$4:$M$551,12,FALSE)</f>
        <v>0.98224741501535029</v>
      </c>
      <c r="F6" s="387">
        <f>Table_1[[#This Row],[N° de Productos de la PP  con meta 2024]]/$D$47</f>
        <v>3.0516431924882629E-2</v>
      </c>
      <c r="G6" s="387">
        <f>Table_1[[#This Row],[ % de Avance Promedio 2024]]*Table_1[[#This Row],[Peso de la PP para el indicador]]</f>
        <v>2.9974686373707874E-2</v>
      </c>
    </row>
    <row r="7" spans="1:7">
      <c r="A7" s="383">
        <v>2</v>
      </c>
      <c r="B7" s="384" t="s">
        <v>1009</v>
      </c>
      <c r="C7" s="385">
        <f>+VLOOKUP(Table_1[[#This Row],[Nombre de la Política Pública]],'IND 2 SEGUIMIENTO1'!$A$4:$M$551,2,FALSE)</f>
        <v>20</v>
      </c>
      <c r="D7" s="385">
        <f>+VLOOKUP(Table_1[[#This Row],[Nombre de la Política Pública]],'IND 2 SEGUIMIENTO1'!$A$4:$M$551,5,FALSE)</f>
        <v>19</v>
      </c>
      <c r="E7" s="386">
        <f>+VLOOKUP(Table_1[[#This Row],[Nombre de la Política Pública]],'IND 2 SEGUIMIENTO1'!$A$4:$M$551,12,FALSE)</f>
        <v>0.7807017543859649</v>
      </c>
      <c r="F7" s="387">
        <f>Table_1[[#This Row],[N° de Productos de la PP  con meta 2024]]/$D$47</f>
        <v>4.4600938967136149E-2</v>
      </c>
      <c r="G7" s="387">
        <f>Table_1[[#This Row],[ % de Avance Promedio 2024]]*Table_1[[#This Row],[Peso de la PP para el indicador]]</f>
        <v>3.4820031298904534E-2</v>
      </c>
    </row>
    <row r="8" spans="1:7">
      <c r="A8" s="383">
        <v>3</v>
      </c>
      <c r="B8" s="384" t="s">
        <v>1038</v>
      </c>
      <c r="C8" s="385">
        <f>+VLOOKUP(Table_1[[#This Row],[Nombre de la Política Pública]],'IND 2 SEGUIMIENTO1'!$A$4:$M$551,2,FALSE)</f>
        <v>42</v>
      </c>
      <c r="D8" s="385">
        <f>+VLOOKUP(Table_1[[#This Row],[Nombre de la Política Pública]],'IND 2 SEGUIMIENTO1'!$A$4:$M$551,5,FALSE)</f>
        <v>37</v>
      </c>
      <c r="E8" s="386">
        <f>+VLOOKUP(Table_1[[#This Row],[Nombre de la Política Pública]],'IND 2 SEGUIMIENTO1'!$A$4:$M$551,12,FALSE)</f>
        <v>0.47827380952380949</v>
      </c>
      <c r="F8" s="387">
        <f>Table_1[[#This Row],[N° de Productos de la PP  con meta 2024]]/$D$47</f>
        <v>8.6854460093896718E-2</v>
      </c>
      <c r="G8" s="387">
        <f>Table_1[[#This Row],[ % de Avance Promedio 2024]]*Table_1[[#This Row],[Peso de la PP para el indicador]]</f>
        <v>4.154021350324167E-2</v>
      </c>
    </row>
    <row r="9" spans="1:7">
      <c r="A9" s="383">
        <v>5</v>
      </c>
      <c r="B9" s="384" t="s">
        <v>1087</v>
      </c>
      <c r="C9" s="385">
        <f>+VLOOKUP(Table_1[[#This Row],[Nombre de la Política Pública]],'IND 2 SEGUIMIENTO1'!$A$4:$M$551,2,FALSE)</f>
        <v>32</v>
      </c>
      <c r="D9" s="385">
        <f>+VLOOKUP(Table_1[[#This Row],[Nombre de la Política Pública]],'IND 2 SEGUIMIENTO1'!$A$4:$M$551,5,FALSE)</f>
        <v>21</v>
      </c>
      <c r="E9" s="386">
        <f>+VLOOKUP(Table_1[[#This Row],[Nombre de la Política Pública]],'IND 2 SEGUIMIENTO1'!$A$4:$M$551,12,FALSE)</f>
        <v>0.52285714285714291</v>
      </c>
      <c r="F9" s="387">
        <f>Table_1[[#This Row],[N° de Productos de la PP  con meta 2024]]/$D$47</f>
        <v>4.9295774647887321E-2</v>
      </c>
      <c r="G9" s="387">
        <f>Table_1[[#This Row],[ % de Avance Promedio 2024]]*Table_1[[#This Row],[Peso de la PP para el indicador]]</f>
        <v>2.5774647887323945E-2</v>
      </c>
    </row>
    <row r="10" spans="1:7">
      <c r="A10" s="383">
        <v>6</v>
      </c>
      <c r="B10" s="384" t="s">
        <v>1120</v>
      </c>
      <c r="C10" s="385">
        <f>+VLOOKUP(Table_1[[#This Row],[Nombre de la Política Pública]],'IND 2 SEGUIMIENTO1'!$A$4:$M$551,2,FALSE)</f>
        <v>17</v>
      </c>
      <c r="D10" s="385">
        <f>+VLOOKUP(Table_1[[#This Row],[Nombre de la Política Pública]],'IND 2 SEGUIMIENTO1'!$A$4:$M$551,5,FALSE)</f>
        <v>15</v>
      </c>
      <c r="E10" s="386">
        <f>+VLOOKUP(Table_1[[#This Row],[Nombre de la Política Pública]],'IND 2 SEGUIMIENTO1'!$A$4:$M$551,12,FALSE)</f>
        <v>0.34166666666666667</v>
      </c>
      <c r="F10" s="387">
        <f>Table_1[[#This Row],[N° de Productos de la PP  con meta 2024]]/$D$47</f>
        <v>3.5211267605633804E-2</v>
      </c>
      <c r="G10" s="387">
        <f>Table_1[[#This Row],[ % de Avance Promedio 2024]]*Table_1[[#This Row],[Peso de la PP para el indicador]]</f>
        <v>1.2030516431924883E-2</v>
      </c>
    </row>
    <row r="11" spans="1:7">
      <c r="A11" s="383">
        <v>7</v>
      </c>
      <c r="B11" s="384" t="s">
        <v>1139</v>
      </c>
      <c r="C11" s="385">
        <f>+VLOOKUP(Table_1[[#This Row],[Nombre de la Política Pública]],'IND 2 SEGUIMIENTO1'!$A$4:$M$551,2,FALSE)</f>
        <v>16</v>
      </c>
      <c r="D11" s="385">
        <f>+VLOOKUP(Table_1[[#This Row],[Nombre de la Política Pública]],'IND 2 SEGUIMIENTO1'!$A$4:$M$551,5,FALSE)</f>
        <v>11</v>
      </c>
      <c r="E11" s="386">
        <f>+VLOOKUP(Table_1[[#This Row],[Nombre de la Política Pública]],'IND 2 SEGUIMIENTO1'!$A$4:$M$551,12,FALSE)</f>
        <v>0.72727272727272729</v>
      </c>
      <c r="F11" s="387">
        <f>Table_1[[#This Row],[N° de Productos de la PP  con meta 2024]]/$D$47</f>
        <v>2.5821596244131457E-2</v>
      </c>
      <c r="G11" s="387">
        <f>Table_1[[#This Row],[ % de Avance Promedio 2024]]*Table_1[[#This Row],[Peso de la PP para el indicador]]</f>
        <v>1.8779342723004695E-2</v>
      </c>
    </row>
    <row r="12" spans="1:7">
      <c r="A12" s="383">
        <v>8</v>
      </c>
      <c r="B12" s="384" t="s">
        <v>1156</v>
      </c>
      <c r="C12" s="385">
        <f>+VLOOKUP(Table_1[[#This Row],[Nombre de la Política Pública]],'IND 2 SEGUIMIENTO1'!$A$4:$M$551,2,FALSE)</f>
        <v>16</v>
      </c>
      <c r="D12" s="385">
        <f>+VLOOKUP(Table_1[[#This Row],[Nombre de la Política Pública]],'IND 2 SEGUIMIENTO1'!$A$4:$M$551,5,FALSE)</f>
        <v>13</v>
      </c>
      <c r="E12" s="386">
        <f>+VLOOKUP(Table_1[[#This Row],[Nombre de la Política Pública]],'IND 2 SEGUIMIENTO1'!$A$4:$M$551,12,FALSE)</f>
        <v>0.31931089743589747</v>
      </c>
      <c r="F12" s="387">
        <f>Table_1[[#This Row],[N° de Productos de la PP  con meta 2024]]/$D$47</f>
        <v>3.0516431924882629E-2</v>
      </c>
      <c r="G12" s="387">
        <f>Table_1[[#This Row],[ % de Avance Promedio 2024]]*Table_1[[#This Row],[Peso de la PP para el indicador]]</f>
        <v>9.7442292644757435E-3</v>
      </c>
    </row>
    <row r="13" spans="1:7">
      <c r="A13" s="383">
        <v>9</v>
      </c>
      <c r="B13" s="384" t="s">
        <v>1175</v>
      </c>
      <c r="C13" s="385">
        <f>+VLOOKUP(Table_1[[#This Row],[Nombre de la Política Pública]],'IND 2 SEGUIMIENTO1'!$A$4:$M$551,2,FALSE)</f>
        <v>20</v>
      </c>
      <c r="D13" s="385">
        <f>+VLOOKUP(Table_1[[#This Row],[Nombre de la Política Pública]],'IND 2 SEGUIMIENTO1'!$A$4:$M$551,5,FALSE)</f>
        <v>15</v>
      </c>
      <c r="E13" s="386">
        <f>+VLOOKUP(Table_1[[#This Row],[Nombre de la Política Pública]],'IND 2 SEGUIMIENTO1'!$A$4:$M$551,12,FALSE)</f>
        <v>0.14285714285714285</v>
      </c>
      <c r="F13" s="387">
        <f>Table_1[[#This Row],[N° de Productos de la PP  con meta 2024]]/$D$47</f>
        <v>3.5211267605633804E-2</v>
      </c>
      <c r="G13" s="387">
        <f>Table_1[[#This Row],[ % de Avance Promedio 2024]]*Table_1[[#This Row],[Peso de la PP para el indicador]]</f>
        <v>5.0301810865191147E-3</v>
      </c>
    </row>
    <row r="14" spans="1:7">
      <c r="A14" s="383">
        <v>10</v>
      </c>
      <c r="B14" s="384" t="s">
        <v>1199</v>
      </c>
      <c r="C14" s="385">
        <f>+VLOOKUP(Table_1[[#This Row],[Nombre de la Política Pública]],'IND 2 SEGUIMIENTO1'!$A$4:$M$551,2,FALSE)</f>
        <v>38</v>
      </c>
      <c r="D14" s="385">
        <f>+VLOOKUP(Table_1[[#This Row],[Nombre de la Política Pública]],'IND 2 SEGUIMIENTO1'!$A$4:$M$551,5,FALSE)</f>
        <v>31</v>
      </c>
      <c r="E14" s="386">
        <f>+VLOOKUP(Table_1[[#This Row],[Nombre de la Política Pública]],'IND 2 SEGUIMIENTO1'!$A$4:$M$551,12,FALSE)</f>
        <v>0.42557603686635948</v>
      </c>
      <c r="F14" s="387">
        <f>Table_1[[#This Row],[N° de Productos de la PP  con meta 2024]]/$D$47</f>
        <v>7.2769953051643188E-2</v>
      </c>
      <c r="G14" s="387">
        <f>Table_1[[#This Row],[ % de Avance Promedio 2024]]*Table_1[[#This Row],[Peso de la PP para el indicador]]</f>
        <v>3.096914822266935E-2</v>
      </c>
    </row>
    <row r="15" spans="1:7">
      <c r="A15" s="383">
        <v>11</v>
      </c>
      <c r="B15" s="384" t="s">
        <v>1240</v>
      </c>
      <c r="C15" s="385">
        <f>+VLOOKUP(Table_1[[#This Row],[Nombre de la Política Pública]],'IND 2 SEGUIMIENTO1'!$A$4:$M$551,2,FALSE)</f>
        <v>16</v>
      </c>
      <c r="D15" s="385">
        <f>+VLOOKUP(Table_1[[#This Row],[Nombre de la Política Pública]],'IND 2 SEGUIMIENTO1'!$A$4:$M$551,5,FALSE)</f>
        <v>15</v>
      </c>
      <c r="E15" s="386">
        <f>+VLOOKUP(Table_1[[#This Row],[Nombre de la Política Pública]],'IND 2 SEGUIMIENTO1'!$A$4:$M$551,12,FALSE)</f>
        <v>0.28111111111111109</v>
      </c>
      <c r="F15" s="387">
        <f>Table_1[[#This Row],[N° de Productos de la PP  con meta 2024]]/$D$47</f>
        <v>3.5211267605633804E-2</v>
      </c>
      <c r="G15" s="387">
        <f>Table_1[[#This Row],[ % de Avance Promedio 2024]]*Table_1[[#This Row],[Peso de la PP para el indicador]]</f>
        <v>9.8982785602503912E-3</v>
      </c>
    </row>
    <row r="16" spans="1:7">
      <c r="A16" s="383">
        <v>12</v>
      </c>
      <c r="B16" s="384" t="s">
        <v>1259</v>
      </c>
      <c r="C16" s="385">
        <f>+VLOOKUP(Table_1[[#This Row],[Nombre de la Política Pública]],'IND 2 SEGUIMIENTO1'!$A$4:$M$551,2,FALSE)</f>
        <v>22</v>
      </c>
      <c r="D16" s="385">
        <f>+VLOOKUP(Table_1[[#This Row],[Nombre de la Política Pública]],'IND 2 SEGUIMIENTO1'!$A$4:$M$551,5,FALSE)</f>
        <v>18</v>
      </c>
      <c r="E16" s="386">
        <f>+VLOOKUP(Table_1[[#This Row],[Nombre de la Política Pública]],'IND 2 SEGUIMIENTO1'!$A$4:$M$551,12,FALSE)</f>
        <v>0.97420634920634919</v>
      </c>
      <c r="F16" s="387">
        <f>Table_1[[#This Row],[N° de Productos de la PP  con meta 2024]]/$D$47</f>
        <v>4.2253521126760563E-2</v>
      </c>
      <c r="G16" s="387">
        <f>Table_1[[#This Row],[ % de Avance Promedio 2024]]*Table_1[[#This Row],[Peso de la PP para el indicador]]</f>
        <v>4.1163648558014757E-2</v>
      </c>
    </row>
    <row r="17" spans="1:7">
      <c r="A17" s="383">
        <v>13</v>
      </c>
      <c r="B17" s="384" t="s">
        <v>1284</v>
      </c>
      <c r="C17" s="385">
        <f>+VLOOKUP(Table_1[[#This Row],[Nombre de la Política Pública]],'IND 2 SEGUIMIENTO1'!$A$4:$M$551,2,FALSE)</f>
        <v>5</v>
      </c>
      <c r="D17" s="385">
        <f>+VLOOKUP(Table_1[[#This Row],[Nombre de la Política Pública]],'IND 2 SEGUIMIENTO1'!$A$4:$M$551,5,FALSE)</f>
        <v>3</v>
      </c>
      <c r="E17" s="386">
        <f>+VLOOKUP(Table_1[[#This Row],[Nombre de la Política Pública]],'IND 2 SEGUIMIENTO1'!$A$4:$M$551,12,FALSE)</f>
        <v>1</v>
      </c>
      <c r="F17" s="387">
        <f>Table_1[[#This Row],[N° de Productos de la PP  con meta 2024]]/$D$47</f>
        <v>7.0422535211267607E-3</v>
      </c>
      <c r="G17" s="387">
        <f>Table_1[[#This Row],[ % de Avance Promedio 2024]]*Table_1[[#This Row],[Peso de la PP para el indicador]]</f>
        <v>7.0422535211267607E-3</v>
      </c>
    </row>
    <row r="18" spans="1:7">
      <c r="A18" s="383">
        <v>14</v>
      </c>
      <c r="B18" s="384" t="s">
        <v>1295</v>
      </c>
      <c r="C18" s="385">
        <f>+VLOOKUP(Table_1[[#This Row],[Nombre de la Política Pública]],'IND 2 SEGUIMIENTO1'!$A$4:$M$551,2,FALSE)</f>
        <v>12</v>
      </c>
      <c r="D18" s="385">
        <f>+VLOOKUP(Table_1[[#This Row],[Nombre de la Política Pública]],'IND 2 SEGUIMIENTO1'!$A$4:$M$551,5,FALSE)</f>
        <v>11</v>
      </c>
      <c r="E18" s="386">
        <f>+VLOOKUP(Table_1[[#This Row],[Nombre de la Política Pública]],'IND 2 SEGUIMIENTO1'!$A$4:$M$551,12,FALSE)</f>
        <v>0.95736445628779332</v>
      </c>
      <c r="F18" s="387">
        <f>Table_1[[#This Row],[N° de Productos de la PP  con meta 2024]]/$D$47</f>
        <v>2.5821596244131457E-2</v>
      </c>
      <c r="G18" s="387">
        <f>Table_1[[#This Row],[ % de Avance Promedio 2024]]*Table_1[[#This Row],[Peso de la PP para el indicador]]</f>
        <v>2.4720678448745839E-2</v>
      </c>
    </row>
    <row r="19" spans="1:7">
      <c r="A19" s="383">
        <v>15</v>
      </c>
      <c r="B19" s="384" t="s">
        <v>1315</v>
      </c>
      <c r="C19" s="385">
        <f>+VLOOKUP(Table_1[[#This Row],[Nombre de la Política Pública]],'IND 2 SEGUIMIENTO1'!$A$4:$M$551,2,FALSE)</f>
        <v>3</v>
      </c>
      <c r="D19" s="385">
        <f>+VLOOKUP(Table_1[[#This Row],[Nombre de la Política Pública]],'IND 2 SEGUIMIENTO1'!$A$4:$M$551,5,FALSE)</f>
        <v>3</v>
      </c>
      <c r="E19" s="386">
        <f>+VLOOKUP(Table_1[[#This Row],[Nombre de la Política Pública]],'IND 2 SEGUIMIENTO1'!$A$4:$M$551,12,FALSE)</f>
        <v>1</v>
      </c>
      <c r="F19" s="387">
        <f>Table_1[[#This Row],[N° de Productos de la PP  con meta 2024]]/$D$47</f>
        <v>7.0422535211267607E-3</v>
      </c>
      <c r="G19" s="387">
        <f>Table_1[[#This Row],[ % de Avance Promedio 2024]]*Table_1[[#This Row],[Peso de la PP para el indicador]]</f>
        <v>7.0422535211267607E-3</v>
      </c>
    </row>
    <row r="20" spans="1:7">
      <c r="A20" s="383">
        <v>16</v>
      </c>
      <c r="B20" s="384" t="s">
        <v>1321</v>
      </c>
      <c r="C20" s="385">
        <f>+VLOOKUP(Table_1[[#This Row],[Nombre de la Política Pública]],'IND 2 SEGUIMIENTO1'!$A$4:$M$551,2,FALSE)</f>
        <v>11</v>
      </c>
      <c r="D20" s="385">
        <f>+VLOOKUP(Table_1[[#This Row],[Nombre de la Política Pública]],'IND 2 SEGUIMIENTO1'!$A$4:$M$551,5,FALSE)</f>
        <v>10</v>
      </c>
      <c r="E20" s="386">
        <f>+VLOOKUP(Table_1[[#This Row],[Nombre de la Política Pública]],'IND 2 SEGUIMIENTO1'!$A$4:$M$551,12,FALSE)</f>
        <v>0.89499999999999991</v>
      </c>
      <c r="F20" s="387">
        <f>Table_1[[#This Row],[N° de Productos de la PP  con meta 2024]]/$D$47</f>
        <v>2.3474178403755867E-2</v>
      </c>
      <c r="G20" s="387">
        <f>Table_1[[#This Row],[ % de Avance Promedio 2024]]*Table_1[[#This Row],[Peso de la PP para el indicador]]</f>
        <v>2.1009389671361497E-2</v>
      </c>
    </row>
    <row r="21" spans="1:7">
      <c r="A21" s="383">
        <v>17</v>
      </c>
      <c r="B21" s="388" t="s">
        <v>1336</v>
      </c>
      <c r="C21" s="385">
        <f>+VLOOKUP(Table_1[[#This Row],[Nombre de la Política Pública]],'IND 2 SEGUIMIENTO1'!$A$4:$M$551,2,FALSE)</f>
        <v>2</v>
      </c>
      <c r="D21" s="385">
        <f>+VLOOKUP(Table_1[[#This Row],[Nombre de la Política Pública]],'IND 2 SEGUIMIENTO1'!$A$4:$M$551,5,FALSE)</f>
        <v>2</v>
      </c>
      <c r="E21" s="386">
        <f>+VLOOKUP(Table_1[[#This Row],[Nombre de la Política Pública]],'IND 2 SEGUIMIENTO1'!$A$4:$M$551,12,FALSE)</f>
        <v>0.65282355526257962</v>
      </c>
      <c r="F21" s="387">
        <f>Table_1[[#This Row],[N° de Productos de la PP  con meta 2024]]/$D$47</f>
        <v>4.6948356807511738E-3</v>
      </c>
      <c r="G21" s="387">
        <f>Table_1[[#This Row],[ % de Avance Promedio 2024]]*Table_1[[#This Row],[Peso de la PP para el indicador]]</f>
        <v>3.0648993204815947E-3</v>
      </c>
    </row>
    <row r="22" spans="1:7">
      <c r="A22" s="383">
        <v>18</v>
      </c>
      <c r="B22" s="388" t="s">
        <v>1340</v>
      </c>
      <c r="C22" s="385">
        <f>+VLOOKUP(Table_1[[#This Row],[Nombre de la Política Pública]],'IND 2 SEGUIMIENTO1'!$A$4:$M$551,2,FALSE)</f>
        <v>2</v>
      </c>
      <c r="D22" s="385">
        <f>+VLOOKUP(Table_1[[#This Row],[Nombre de la Política Pública]],'IND 2 SEGUIMIENTO1'!$A$4:$M$551,5,FALSE)</f>
        <v>16</v>
      </c>
      <c r="E22" s="386">
        <f>+VLOOKUP(Table_1[[#This Row],[Nombre de la Política Pública]],'IND 2 SEGUIMIENTO1'!$A$4:$M$551,12,FALSE)</f>
        <v>0.93680000000000008</v>
      </c>
      <c r="F22" s="387">
        <f>Table_1[[#This Row],[N° de Productos de la PP  con meta 2024]]/$D$47</f>
        <v>3.7558685446009391E-2</v>
      </c>
      <c r="G22" s="387">
        <f>Table_1[[#This Row],[ % de Avance Promedio 2024]]*Table_1[[#This Row],[Peso de la PP para el indicador]]</f>
        <v>3.5184976525821601E-2</v>
      </c>
    </row>
    <row r="23" spans="1:7">
      <c r="A23" s="383">
        <v>19</v>
      </c>
      <c r="B23" s="388" t="s">
        <v>1357</v>
      </c>
      <c r="C23" s="385">
        <f>+VLOOKUP(Table_1[[#This Row],[Nombre de la Política Pública]],'IND 2 SEGUIMIENTO1'!$A$4:$M$551,2,FALSE)</f>
        <v>2</v>
      </c>
      <c r="D23" s="385">
        <f>+VLOOKUP(Table_1[[#This Row],[Nombre de la Política Pública]],'IND 2 SEGUIMIENTO1'!$A$4:$M$551,5,FALSE)</f>
        <v>1</v>
      </c>
      <c r="E23" s="386">
        <f>+VLOOKUP(Table_1[[#This Row],[Nombre de la Política Pública]],'IND 2 SEGUIMIENTO1'!$A$4:$M$551,12,FALSE)</f>
        <v>1</v>
      </c>
      <c r="F23" s="387">
        <f>Table_1[[#This Row],[N° de Productos de la PP  con meta 2024]]/$D$47</f>
        <v>2.3474178403755869E-3</v>
      </c>
      <c r="G23" s="387">
        <f>Table_1[[#This Row],[ % de Avance Promedio 2024]]*Table_1[[#This Row],[Peso de la PP para el indicador]]</f>
        <v>2.3474178403755869E-3</v>
      </c>
    </row>
    <row r="24" spans="1:7">
      <c r="A24" s="383">
        <v>20</v>
      </c>
      <c r="B24" s="388" t="s">
        <v>1360</v>
      </c>
      <c r="C24" s="385">
        <f>+VLOOKUP(Table_1[[#This Row],[Nombre de la Política Pública]],'IND 2 SEGUIMIENTO1'!$A$4:$M$551,2,FALSE)</f>
        <v>2</v>
      </c>
      <c r="D24" s="385">
        <f>+VLOOKUP(Table_1[[#This Row],[Nombre de la Política Pública]],'IND 2 SEGUIMIENTO1'!$A$4:$M$551,5,FALSE)</f>
        <v>2</v>
      </c>
      <c r="E24" s="386">
        <f>+VLOOKUP(Table_1[[#This Row],[Nombre de la Política Pública]],'IND 2 SEGUIMIENTO1'!$A$4:$M$551,12,FALSE)</f>
        <v>1</v>
      </c>
      <c r="F24" s="387">
        <f>Table_1[[#This Row],[N° de Productos de la PP  con meta 2024]]/$D$47</f>
        <v>4.6948356807511738E-3</v>
      </c>
      <c r="G24" s="387">
        <f>Table_1[[#This Row],[ % de Avance Promedio 2024]]*Table_1[[#This Row],[Peso de la PP para el indicador]]</f>
        <v>4.6948356807511738E-3</v>
      </c>
    </row>
    <row r="25" spans="1:7">
      <c r="A25" s="383">
        <v>21</v>
      </c>
      <c r="B25" s="388" t="s">
        <v>1364</v>
      </c>
      <c r="C25" s="385">
        <f>+VLOOKUP(Table_1[[#This Row],[Nombre de la Política Pública]],'IND 2 SEGUIMIENTO1'!$A$4:$M$551,2,FALSE)</f>
        <v>35</v>
      </c>
      <c r="D25" s="385">
        <f>+VLOOKUP(Table_1[[#This Row],[Nombre de la Política Pública]],'IND 2 SEGUIMIENTO1'!$A$4:$M$551,5,FALSE)</f>
        <v>27</v>
      </c>
      <c r="E25" s="386">
        <f>+VLOOKUP(Table_1[[#This Row],[Nombre de la Política Pública]],'IND 2 SEGUIMIENTO1'!$A$4:$M$551,12,FALSE)</f>
        <v>0.97777777777777775</v>
      </c>
      <c r="F25" s="387">
        <f>Table_1[[#This Row],[N° de Productos de la PP  con meta 2024]]/$D$47</f>
        <v>6.3380281690140844E-2</v>
      </c>
      <c r="G25" s="387">
        <f>Table_1[[#This Row],[ % de Avance Promedio 2024]]*Table_1[[#This Row],[Peso de la PP para el indicador]]</f>
        <v>6.1971830985915487E-2</v>
      </c>
    </row>
    <row r="26" spans="1:7">
      <c r="A26" s="383">
        <v>22</v>
      </c>
      <c r="B26" s="388" t="s">
        <v>1404</v>
      </c>
      <c r="C26" s="385">
        <f>+VLOOKUP(Table_1[[#This Row],[Nombre de la Política Pública]],'IND 2 SEGUIMIENTO1'!$A$4:$M$551,2,FALSE)</f>
        <v>20</v>
      </c>
      <c r="D26" s="385">
        <f>+VLOOKUP(Table_1[[#This Row],[Nombre de la Política Pública]],'IND 2 SEGUIMIENTO1'!$A$4:$M$551,5,FALSE)</f>
        <v>15</v>
      </c>
      <c r="E26" s="386">
        <f>+VLOOKUP(Table_1[[#This Row],[Nombre de la Política Pública]],'IND 2 SEGUIMIENTO1'!$A$4:$M$551,12,FALSE)</f>
        <v>0.93444999009704888</v>
      </c>
      <c r="F26" s="387">
        <f>Table_1[[#This Row],[N° de Productos de la PP  con meta 2024]]/$D$47</f>
        <v>3.5211267605633804E-2</v>
      </c>
      <c r="G26" s="387">
        <f>Table_1[[#This Row],[ % de Avance Promedio 2024]]*Table_1[[#This Row],[Peso de la PP para el indicador]]</f>
        <v>3.2903168665389046E-2</v>
      </c>
    </row>
    <row r="27" spans="1:7">
      <c r="A27" s="383">
        <v>23</v>
      </c>
      <c r="B27" s="388" t="s">
        <v>1425</v>
      </c>
      <c r="C27" s="385">
        <f>+VLOOKUP(Table_1[[#This Row],[Nombre de la Política Pública]],'IND 2 SEGUIMIENTO1'!$A$4:$M$551,2,FALSE)</f>
        <v>18</v>
      </c>
      <c r="D27" s="385">
        <f>+VLOOKUP(Table_1[[#This Row],[Nombre de la Política Pública]],'IND 2 SEGUIMIENTO1'!$A$4:$M$551,5,FALSE)</f>
        <v>16</v>
      </c>
      <c r="E27" s="386">
        <f>+VLOOKUP(Table_1[[#This Row],[Nombre de la Política Pública]],'IND 2 SEGUIMIENTO1'!$A$4:$M$551,12,FALSE)</f>
        <v>0.95405991052818873</v>
      </c>
      <c r="F27" s="387">
        <f>Table_1[[#This Row],[N° de Productos de la PP  con meta 2024]]/$D$47</f>
        <v>3.7558685446009391E-2</v>
      </c>
      <c r="G27" s="387">
        <f>Table_1[[#This Row],[ % de Avance Promedio 2024]]*Table_1[[#This Row],[Peso de la PP para el indicador]]</f>
        <v>3.5833236076176105E-2</v>
      </c>
    </row>
    <row r="28" spans="1:7">
      <c r="A28" s="383">
        <v>24</v>
      </c>
      <c r="B28" s="388" t="s">
        <v>1447</v>
      </c>
      <c r="C28" s="385">
        <f>+VLOOKUP(Table_1[[#This Row],[Nombre de la Política Pública]],'IND 2 SEGUIMIENTO1'!$A$4:$M$551,2,FALSE)</f>
        <v>18</v>
      </c>
      <c r="D28" s="385">
        <f>+VLOOKUP(Table_1[[#This Row],[Nombre de la Política Pública]],'IND 2 SEGUIMIENTO1'!$A$4:$M$551,5,FALSE)</f>
        <v>56</v>
      </c>
      <c r="E28" s="386">
        <f>+VLOOKUP(Table_1[[#This Row],[Nombre de la Política Pública]],'IND 2 SEGUIMIENTO1'!$A$4:$M$551,12,FALSE)</f>
        <v>0.94609069390378409</v>
      </c>
      <c r="F28" s="387">
        <f>Table_1[[#This Row],[N° de Productos de la PP  con meta 2024]]/$D$47</f>
        <v>0.13145539906103287</v>
      </c>
      <c r="G28" s="387">
        <f>Table_1[[#This Row],[ % de Avance Promedio 2024]]*Table_1[[#This Row],[Peso de la PP para el indicador]]</f>
        <v>0.12436872971505143</v>
      </c>
    </row>
    <row r="29" spans="1:7">
      <c r="A29" s="383">
        <v>25</v>
      </c>
      <c r="B29" s="388" t="s">
        <v>1509</v>
      </c>
      <c r="C29" s="385">
        <f>+VLOOKUP(Table_1[[#This Row],[Nombre de la Política Pública]],'IND 2 SEGUIMIENTO1'!$A$4:$M$551,2,FALSE)</f>
        <v>5</v>
      </c>
      <c r="D29" s="385">
        <f>+VLOOKUP(Table_1[[#This Row],[Nombre de la Política Pública]],'IND 2 SEGUIMIENTO1'!$A$4:$M$551,5,FALSE)</f>
        <v>2</v>
      </c>
      <c r="E29" s="386">
        <f>+VLOOKUP(Table_1[[#This Row],[Nombre de la Política Pública]],'IND 2 SEGUIMIENTO1'!$A$4:$M$551,12,FALSE)</f>
        <v>1</v>
      </c>
      <c r="F29" s="387">
        <f>Table_1[[#This Row],[N° de Productos de la PP  con meta 2024]]/$D$47</f>
        <v>4.6948356807511738E-3</v>
      </c>
      <c r="G29" s="387">
        <f>Table_1[[#This Row],[ % de Avance Promedio 2024]]*Table_1[[#This Row],[Peso de la PP para el indicador]]</f>
        <v>4.6948356807511738E-3</v>
      </c>
    </row>
    <row r="30" spans="1:7">
      <c r="A30" s="383">
        <v>26</v>
      </c>
      <c r="B30" s="388" t="s">
        <v>1520</v>
      </c>
      <c r="C30" s="385">
        <f>+VLOOKUP(Table_1[[#This Row],[Nombre de la Política Pública]],'IND 2 SEGUIMIENTO1'!$A$4:$M$551,2,FALSE)</f>
        <v>3</v>
      </c>
      <c r="D30" s="385">
        <f>+VLOOKUP(Table_1[[#This Row],[Nombre de la Política Pública]],'IND 2 SEGUIMIENTO1'!$A$4:$M$551,5,FALSE)</f>
        <v>1</v>
      </c>
      <c r="E30" s="386">
        <f>+VLOOKUP(Table_1[[#This Row],[Nombre de la Política Pública]],'IND 2 SEGUIMIENTO1'!$A$4:$M$551,12,FALSE)</f>
        <v>0.7</v>
      </c>
      <c r="F30" s="387">
        <f>Table_1[[#This Row],[N° de Productos de la PP  con meta 2024]]/$D$47</f>
        <v>2.3474178403755869E-3</v>
      </c>
      <c r="G30" s="387">
        <f>Table_1[[#This Row],[ % de Avance Promedio 2024]]*Table_1[[#This Row],[Peso de la PP para el indicador]]</f>
        <v>1.6431924882629107E-3</v>
      </c>
    </row>
    <row r="31" spans="1:7">
      <c r="A31" s="383">
        <v>27</v>
      </c>
      <c r="B31" s="388" t="s">
        <v>1525</v>
      </c>
      <c r="C31" s="385">
        <f>+VLOOKUP(Table_1[[#This Row],[Nombre de la Política Pública]],'IND 2 SEGUIMIENTO1'!$A$4:$M$551,2,FALSE)</f>
        <v>6</v>
      </c>
      <c r="D31" s="385">
        <f>+VLOOKUP(Table_1[[#This Row],[Nombre de la Política Pública]],'IND 2 SEGUIMIENTO1'!$A$4:$M$551,5,FALSE)</f>
        <v>6</v>
      </c>
      <c r="E31" s="386">
        <f>+VLOOKUP(Table_1[[#This Row],[Nombre de la Política Pública]],'IND 2 SEGUIMIENTO1'!$A$4:$M$551,12,FALSE)</f>
        <v>1</v>
      </c>
      <c r="F31" s="387">
        <f>Table_1[[#This Row],[N° de Productos de la PP  con meta 2024]]/$D$47</f>
        <v>1.4084507042253521E-2</v>
      </c>
      <c r="G31" s="387">
        <f>Table_1[[#This Row],[ % de Avance Promedio 2024]]*Table_1[[#This Row],[Peso de la PP para el indicador]]</f>
        <v>1.4084507042253521E-2</v>
      </c>
    </row>
    <row r="32" spans="1:7">
      <c r="A32" s="383">
        <v>28</v>
      </c>
      <c r="B32" s="388" t="s">
        <v>1533</v>
      </c>
      <c r="C32" s="385">
        <f>+VLOOKUP(Table_1[[#This Row],[Nombre de la Política Pública]],'IND 2 SEGUIMIENTO1'!$A$4:$M$551,2,FALSE)</f>
        <v>2</v>
      </c>
      <c r="D32" s="385">
        <f>+VLOOKUP(Table_1[[#This Row],[Nombre de la Política Pública]],'IND 2 SEGUIMIENTO1'!$A$4:$M$551,5,FALSE)</f>
        <v>0</v>
      </c>
      <c r="E32" s="386"/>
      <c r="F32" s="387">
        <f>Table_1[[#This Row],[N° de Productos de la PP  con meta 2024]]/$D$47</f>
        <v>0</v>
      </c>
      <c r="G32" s="387">
        <f>Table_1[[#This Row],[ % de Avance Promedio 2024]]*Table_1[[#This Row],[Peso de la PP para el indicador]]</f>
        <v>0</v>
      </c>
    </row>
    <row r="33" spans="1:7">
      <c r="A33" s="383">
        <v>29</v>
      </c>
      <c r="B33" s="388" t="s">
        <v>1537</v>
      </c>
      <c r="C33" s="385">
        <f>+VLOOKUP(Table_1[[#This Row],[Nombre de la Política Pública]],'IND 2 SEGUIMIENTO1'!$A$4:$M$551,2,FALSE)</f>
        <v>1</v>
      </c>
      <c r="D33" s="385">
        <f>+VLOOKUP(Table_1[[#This Row],[Nombre de la Política Pública]],'IND 2 SEGUIMIENTO1'!$A$4:$M$551,5,FALSE)</f>
        <v>1</v>
      </c>
      <c r="E33" s="386">
        <f>+VLOOKUP('[3]Consolidado PP PES- 2024'!$B33,'[3]Indicador PP PES 2024'!$A$4:$M$551,12,FALSE)</f>
        <v>1</v>
      </c>
      <c r="F33" s="387">
        <f>Table_1[[#This Row],[N° de Productos de la PP  con meta 2024]]/$D$47</f>
        <v>2.3474178403755869E-3</v>
      </c>
      <c r="G33" s="387">
        <f>Table_1[[#This Row],[ % de Avance Promedio 2024]]*Table_1[[#This Row],[Peso de la PP para el indicador]]</f>
        <v>2.3474178403755869E-3</v>
      </c>
    </row>
    <row r="34" spans="1:7">
      <c r="A34" s="383">
        <v>30</v>
      </c>
      <c r="B34" s="388" t="s">
        <v>1540</v>
      </c>
      <c r="C34" s="385">
        <f>+VLOOKUP(Table_1[[#This Row],[Nombre de la Política Pública]],'IND 2 SEGUIMIENTO1'!$A$4:$M$551,2,FALSE)</f>
        <v>3</v>
      </c>
      <c r="D34" s="385">
        <f>+VLOOKUP(Table_1[[#This Row],[Nombre de la Política Pública]],'IND 2 SEGUIMIENTO1'!$A$4:$M$551,5,FALSE)</f>
        <v>3</v>
      </c>
      <c r="E34" s="386">
        <f>+VLOOKUP('[3]Consolidado PP PES- 2024'!$B34,'[3]Indicador PP PES 2024'!$A$4:$M$551,12,FALSE)</f>
        <v>0.7307692308</v>
      </c>
      <c r="F34" s="387">
        <f>Table_1[[#This Row],[N° de Productos de la PP  con meta 2024]]/$D$47</f>
        <v>7.0422535211267607E-3</v>
      </c>
      <c r="G34" s="387">
        <f>Table_1[[#This Row],[ % de Avance Promedio 2024]]*Table_1[[#This Row],[Peso de la PP para el indicador]]</f>
        <v>5.1462621887323947E-3</v>
      </c>
    </row>
    <row r="35" spans="1:7">
      <c r="A35" s="383">
        <v>31</v>
      </c>
      <c r="B35" s="388" t="s">
        <v>1546</v>
      </c>
      <c r="C35" s="385">
        <f>+VLOOKUP(Table_1[[#This Row],[Nombre de la Política Pública]],'IND 2 SEGUIMIENTO1'!$A$4:$M$551,2,FALSE)</f>
        <v>1</v>
      </c>
      <c r="D35" s="385">
        <f>+VLOOKUP(Table_1[[#This Row],[Nombre de la Política Pública]],'IND 2 SEGUIMIENTO1'!$A$4:$M$551,5,FALSE)</f>
        <v>1</v>
      </c>
      <c r="E35" s="386">
        <f>+VLOOKUP('[3]Consolidado PP PES- 2024'!$B35,'[3]Indicador PP PES 2024'!$A$4:$M$551,12,FALSE)</f>
        <v>1</v>
      </c>
      <c r="F35" s="387">
        <f>Table_1[[#This Row],[N° de Productos de la PP  con meta 2024]]/$D$47</f>
        <v>2.3474178403755869E-3</v>
      </c>
      <c r="G35" s="387">
        <f>Table_1[[#This Row],[ % de Avance Promedio 2024]]*Table_1[[#This Row],[Peso de la PP para el indicador]]</f>
        <v>2.3474178403755869E-3</v>
      </c>
    </row>
    <row r="36" spans="1:7">
      <c r="A36" s="383">
        <v>32</v>
      </c>
      <c r="B36" s="388" t="s">
        <v>1549</v>
      </c>
      <c r="C36" s="385">
        <f>+VLOOKUP(Table_1[[#This Row],[Nombre de la Política Pública]],'IND 2 SEGUIMIENTO1'!$A$4:$M$551,2,FALSE)</f>
        <v>1</v>
      </c>
      <c r="D36" s="385">
        <f>+VLOOKUP(Table_1[[#This Row],[Nombre de la Política Pública]],'IND 2 SEGUIMIENTO1'!$A$4:$M$551,5,FALSE)</f>
        <v>1</v>
      </c>
      <c r="E36" s="386">
        <f>+VLOOKUP('[3]Consolidado PP PES- 2024'!$B36,'[3]Indicador PP PES 2024'!$A$4:$M$551,12,FALSE)</f>
        <v>1</v>
      </c>
      <c r="F36" s="387">
        <f>Table_1[[#This Row],[N° de Productos de la PP  con meta 2024]]/$D$47</f>
        <v>2.3474178403755869E-3</v>
      </c>
      <c r="G36" s="387">
        <f>Table_1[[#This Row],[ % de Avance Promedio 2024]]*Table_1[[#This Row],[Peso de la PP para el indicador]]</f>
        <v>2.3474178403755869E-3</v>
      </c>
    </row>
    <row r="37" spans="1:7">
      <c r="A37" s="383">
        <v>33</v>
      </c>
      <c r="B37" s="388" t="s">
        <v>1552</v>
      </c>
      <c r="C37" s="385">
        <f>+VLOOKUP(Table_1[[#This Row],[Nombre de la Política Pública]],'IND 2 SEGUIMIENTO1'!$A$4:$M$551,2,FALSE)</f>
        <v>1</v>
      </c>
      <c r="D37" s="385">
        <f>+VLOOKUP(Table_1[[#This Row],[Nombre de la Política Pública]],'IND 2 SEGUIMIENTO1'!$A$4:$M$551,5,FALSE)</f>
        <v>1</v>
      </c>
      <c r="E37" s="386">
        <f>+VLOOKUP('[3]Consolidado PP PES- 2024'!$B37,'[3]Indicador PP PES 2024'!$A$4:$M$551,12,FALSE)</f>
        <v>0.25</v>
      </c>
      <c r="F37" s="387">
        <f>Table_1[[#This Row],[N° de Productos de la PP  con meta 2024]]/$D$47</f>
        <v>2.3474178403755869E-3</v>
      </c>
      <c r="G37" s="387">
        <f>Table_1[[#This Row],[ % de Avance Promedio 2024]]*Table_1[[#This Row],[Peso de la PP para el indicador]]</f>
        <v>5.8685446009389673E-4</v>
      </c>
    </row>
    <row r="38" spans="1:7">
      <c r="A38" s="383">
        <v>34</v>
      </c>
      <c r="B38" s="388" t="s">
        <v>1555</v>
      </c>
      <c r="C38" s="385">
        <f>+VLOOKUP(Table_1[[#This Row],[Nombre de la Política Pública]],'IND 2 SEGUIMIENTO1'!$A$4:$M$551,2,FALSE)</f>
        <v>8</v>
      </c>
      <c r="D38" s="385">
        <f>+VLOOKUP(Table_1[[#This Row],[Nombre de la Política Pública]],'IND 2 SEGUIMIENTO1'!$A$4:$M$551,5,FALSE)</f>
        <v>8</v>
      </c>
      <c r="E38" s="386">
        <f>+VLOOKUP('[3]Consolidado PP PES- 2024'!$B38,'[3]Indicador PP PES 2024'!$A$4:$M$551,12,FALSE)</f>
        <v>0.95833333330000003</v>
      </c>
      <c r="F38" s="387">
        <f>Table_1[[#This Row],[N° de Productos de la PP  con meta 2024]]/$D$47</f>
        <v>1.8779342723004695E-2</v>
      </c>
      <c r="G38" s="387">
        <f>Table_1[[#This Row],[ % de Avance Promedio 2024]]*Table_1[[#This Row],[Peso de la PP para el indicador]]</f>
        <v>1.799687010892019E-2</v>
      </c>
    </row>
    <row r="39" spans="1:7">
      <c r="A39" s="383">
        <v>35</v>
      </c>
      <c r="B39" s="388" t="s">
        <v>1565</v>
      </c>
      <c r="C39" s="385">
        <f>+VLOOKUP(Table_1[[#This Row],[Nombre de la Política Pública]],'IND 2 SEGUIMIENTO1'!$A$4:$M$551,2,FALSE)</f>
        <v>3</v>
      </c>
      <c r="D39" s="385">
        <f>+VLOOKUP(Table_1[[#This Row],[Nombre de la Política Pública]],'IND 2 SEGUIMIENTO1'!$A$4:$M$551,5,FALSE)</f>
        <v>3</v>
      </c>
      <c r="E39" s="386">
        <f>+VLOOKUP('[3]Consolidado PP PES- 2024'!$B39,'[3]Indicador PP PES 2024'!$A$4:$M$551,12,FALSE)</f>
        <v>0.99679487180000004</v>
      </c>
      <c r="F39" s="387">
        <f>Table_1[[#This Row],[N° de Productos de la PP  con meta 2024]]/$D$47</f>
        <v>7.0422535211267607E-3</v>
      </c>
      <c r="G39" s="387">
        <f>Table_1[[#This Row],[ % de Avance Promedio 2024]]*Table_1[[#This Row],[Peso de la PP para el indicador]]</f>
        <v>7.0196821957746484E-3</v>
      </c>
    </row>
    <row r="40" spans="1:7">
      <c r="A40" s="383">
        <v>36</v>
      </c>
      <c r="B40" s="388" t="s">
        <v>1570</v>
      </c>
      <c r="C40" s="385">
        <f>+VLOOKUP(Table_1[[#This Row],[Nombre de la Política Pública]],'IND 2 SEGUIMIENTO1'!$A$4:$M$551,2,FALSE)</f>
        <v>4</v>
      </c>
      <c r="D40" s="385">
        <f>+VLOOKUP(Table_1[[#This Row],[Nombre de la Política Pública]],'IND 2 SEGUIMIENTO1'!$A$4:$M$551,5,FALSE)</f>
        <v>4</v>
      </c>
      <c r="E40" s="386">
        <f>+VLOOKUP('[3]Consolidado PP PES- 2024'!$B40,'[3]Indicador PP PES 2024'!$A$4:$M$551,12,FALSE)</f>
        <v>0.5</v>
      </c>
      <c r="F40" s="387">
        <f>Table_1[[#This Row],[N° de Productos de la PP  con meta 2024]]/$D$47</f>
        <v>9.3896713615023476E-3</v>
      </c>
      <c r="G40" s="387">
        <f>Table_1[[#This Row],[ % de Avance Promedio 2024]]*Table_1[[#This Row],[Peso de la PP para el indicador]]</f>
        <v>4.6948356807511738E-3</v>
      </c>
    </row>
    <row r="41" spans="1:7">
      <c r="A41" s="383">
        <v>37</v>
      </c>
      <c r="B41" s="388" t="s">
        <v>1576</v>
      </c>
      <c r="C41" s="385">
        <f>+VLOOKUP(Table_1[[#This Row],[Nombre de la Política Pública]],'IND 2 SEGUIMIENTO1'!$A$4:$M$551,2,FALSE)</f>
        <v>1</v>
      </c>
      <c r="D41" s="385">
        <f>+VLOOKUP(Table_1[[#This Row],[Nombre de la Política Pública]],'IND 2 SEGUIMIENTO1'!$A$4:$M$551,5,FALSE)</f>
        <v>1</v>
      </c>
      <c r="E41" s="386">
        <f>+VLOOKUP('[3]Consolidado PP PES- 2024'!$B41,'[3]Indicador PP PES 2024'!$A$4:$M$551,12,FALSE)</f>
        <v>0.54545454550000005</v>
      </c>
      <c r="F41" s="387">
        <f>Table_1[[#This Row],[N° de Productos de la PP  con meta 2024]]/$D$47</f>
        <v>2.3474178403755869E-3</v>
      </c>
      <c r="G41" s="387">
        <f>Table_1[[#This Row],[ % de Avance Promedio 2024]]*Table_1[[#This Row],[Peso de la PP para el indicador]]</f>
        <v>1.2804097312206575E-3</v>
      </c>
    </row>
    <row r="42" spans="1:7">
      <c r="A42" s="383">
        <v>38</v>
      </c>
      <c r="B42" s="388" t="s">
        <v>1579</v>
      </c>
      <c r="C42" s="385">
        <f>+VLOOKUP(Table_1[[#This Row],[Nombre de la Política Pública]],'IND 2 SEGUIMIENTO1'!$A$4:$M$551,2,FALSE)</f>
        <v>10</v>
      </c>
      <c r="D42" s="385">
        <f>+VLOOKUP(Table_1[[#This Row],[Nombre de la Política Pública]],'IND 2 SEGUIMIENTO1'!$A$4:$M$551,5,FALSE)</f>
        <v>10</v>
      </c>
      <c r="E42" s="386">
        <f>+VLOOKUP('[3]Consolidado PP PES- 2024'!$B42,'[3]Indicador PP PES 2024'!$A$4:$M$551,12,FALSE)</f>
        <v>0.80166666669999997</v>
      </c>
      <c r="F42" s="387">
        <f>Table_1[[#This Row],[N° de Productos de la PP  con meta 2024]]/$D$47</f>
        <v>2.3474178403755867E-2</v>
      </c>
      <c r="G42" s="387">
        <f>Table_1[[#This Row],[ % de Avance Promedio 2024]]*Table_1[[#This Row],[Peso de la PP para el indicador]]</f>
        <v>1.8818466354460092E-2</v>
      </c>
    </row>
    <row r="43" spans="1:7">
      <c r="A43" s="383">
        <v>39</v>
      </c>
      <c r="B43" s="388" t="s">
        <v>1591</v>
      </c>
      <c r="C43" s="385">
        <f>+VLOOKUP(Table_1[[#This Row],[Nombre de la Política Pública]],'IND 2 SEGUIMIENTO1'!$A$4:$M$551,2,FALSE)</f>
        <v>5</v>
      </c>
      <c r="D43" s="385">
        <f>+VLOOKUP(Table_1[[#This Row],[Nombre de la Política Pública]],'IND 2 SEGUIMIENTO1'!$A$4:$M$551,5,FALSE)</f>
        <v>5</v>
      </c>
      <c r="E43" s="386">
        <f>+VLOOKUP('[3]Consolidado PP PES- 2024'!$B43,'[3]Indicador PP PES 2024'!$A$4:$M$551,12,FALSE)</f>
        <v>1</v>
      </c>
      <c r="F43" s="387">
        <f>Table_1[[#This Row],[N° de Productos de la PP  con meta 2024]]/$D$47</f>
        <v>1.1737089201877934E-2</v>
      </c>
      <c r="G43" s="387">
        <f>Table_1[[#This Row],[ % de Avance Promedio 2024]]*Table_1[[#This Row],[Peso de la PP para el indicador]]</f>
        <v>1.1737089201877934E-2</v>
      </c>
    </row>
    <row r="44" spans="1:7">
      <c r="A44" s="383">
        <v>40</v>
      </c>
      <c r="B44" s="388" t="s">
        <v>1598</v>
      </c>
      <c r="C44" s="385">
        <f>+VLOOKUP(Table_1[[#This Row],[Nombre de la Política Pública]],'IND 2 SEGUIMIENTO1'!$A$4:$M$551,2,FALSE)</f>
        <v>5</v>
      </c>
      <c r="D44" s="385">
        <f>+VLOOKUP(Table_1[[#This Row],[Nombre de la Política Pública]],'IND 2 SEGUIMIENTO1'!$A$4:$M$551,5,FALSE)</f>
        <v>5</v>
      </c>
      <c r="E44" s="386">
        <f>+VLOOKUP('[3]Consolidado PP PES- 2024'!$B44,'[3]Indicador PP PES 2024'!$A$4:$M$551,12,FALSE)</f>
        <v>1</v>
      </c>
      <c r="F44" s="387">
        <f>Table_1[[#This Row],[N° de Productos de la PP  con meta 2024]]/$D$47</f>
        <v>1.1737089201877934E-2</v>
      </c>
      <c r="G44" s="387">
        <f>Table_1[[#This Row],[ % de Avance Promedio 2024]]*Table_1[[#This Row],[Peso de la PP para el indicador]]</f>
        <v>1.1737089201877934E-2</v>
      </c>
    </row>
    <row r="45" spans="1:7">
      <c r="A45" s="383">
        <v>41</v>
      </c>
      <c r="B45" s="388" t="s">
        <v>1605</v>
      </c>
      <c r="C45" s="385">
        <f>+VLOOKUP(Table_1[[#This Row],[Nombre de la Política Pública]],'IND 2 SEGUIMIENTO1'!$A$4:$M$551,2,FALSE)</f>
        <v>2</v>
      </c>
      <c r="D45" s="385">
        <f>+VLOOKUP(Table_1[[#This Row],[Nombre de la Política Pública]],'IND 2 SEGUIMIENTO1'!$A$4:$M$551,5,FALSE)</f>
        <v>0</v>
      </c>
      <c r="E45" s="386"/>
      <c r="F45" s="387">
        <f>Table_1[[#This Row],[N° de Productos de la PP  con meta 2024]]/$D$47</f>
        <v>0</v>
      </c>
      <c r="G45" s="387">
        <f>Table_1[[#This Row],[ % de Avance Promedio 2024]]*Table_1[[#This Row],[Peso de la PP para el indicador]]</f>
        <v>0</v>
      </c>
    </row>
    <row r="46" spans="1:7">
      <c r="A46" s="383">
        <v>42</v>
      </c>
      <c r="B46" s="388" t="s">
        <v>1610</v>
      </c>
      <c r="C46" s="385">
        <f>+VLOOKUP(Table_1[[#This Row],[Nombre de la Política Pública]],'IND 2 SEGUIMIENTO1'!$A$4:$M$551,2,FALSE)</f>
        <v>4</v>
      </c>
      <c r="D46" s="385">
        <f>+VLOOKUP(Table_1[[#This Row],[Nombre de la Política Pública]],'IND 2 SEGUIMIENTO1'!$A$4:$M$551,5,FALSE)</f>
        <v>4</v>
      </c>
      <c r="E46" s="386">
        <f>+VLOOKUP('[3]Consolidado PP PES- 2024'!$B46,'[3]Indicador PP PES 2024'!$A$4:$M$551,12,FALSE)</f>
        <v>1</v>
      </c>
      <c r="F46" s="387">
        <f>Table_1[[#This Row],[N° de Productos de la PP  con meta 2024]]/$D$47</f>
        <v>9.3896713615023476E-3</v>
      </c>
      <c r="G46" s="387">
        <f>Table_1[[#This Row],[ % de Avance Promedio 2024]]*Table_1[[#This Row],[Peso de la PP para el indicador]]</f>
        <v>9.3896713615023476E-3</v>
      </c>
    </row>
    <row r="47" spans="1:7" ht="15.6">
      <c r="A47" s="377"/>
      <c r="B47" s="378" t="s">
        <v>969</v>
      </c>
      <c r="C47" s="379">
        <f>SUM(C6:C46)</f>
        <v>450</v>
      </c>
      <c r="D47" s="379">
        <f>SUM(D6:D46)</f>
        <v>426</v>
      </c>
      <c r="E47" s="380">
        <f>AVERAGE(E6:E46)</f>
        <v>0.78752477141424848</v>
      </c>
      <c r="F47" s="380">
        <f>SUBTOTAL(109,F6:F46)</f>
        <v>1</v>
      </c>
      <c r="G47" s="381">
        <f>SUBTOTAL(109,G6:G46)</f>
        <v>0.73578061309996523</v>
      </c>
    </row>
  </sheetData>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E8C4B-579F-4890-991B-394723B99FD8}">
  <sheetPr>
    <tabColor theme="9"/>
  </sheetPr>
  <dimension ref="B2:H30"/>
  <sheetViews>
    <sheetView zoomScale="80" zoomScaleNormal="80" workbookViewId="0">
      <selection activeCell="J30" sqref="J30"/>
    </sheetView>
  </sheetViews>
  <sheetFormatPr baseColWidth="10" defaultRowHeight="14.4"/>
  <cols>
    <col min="3" max="3" width="15.33203125" customWidth="1"/>
    <col min="4" max="4" width="13.88671875" customWidth="1"/>
    <col min="5" max="5" width="17.6640625" bestFit="1" customWidth="1"/>
    <col min="6" max="6" width="17.6640625" customWidth="1"/>
    <col min="7" max="7" width="16.6640625" customWidth="1"/>
    <col min="8" max="8" width="20.109375" bestFit="1" customWidth="1"/>
    <col min="10" max="10" width="21.5546875" customWidth="1"/>
    <col min="11" max="11" width="22.109375" customWidth="1"/>
  </cols>
  <sheetData>
    <row r="2" spans="2:8">
      <c r="F2" s="479" t="s">
        <v>798</v>
      </c>
      <c r="G2" s="479"/>
      <c r="H2" s="479"/>
    </row>
    <row r="3" spans="2:8" ht="15" thickBot="1">
      <c r="F3" s="10" t="s">
        <v>783</v>
      </c>
      <c r="G3" s="10" t="s">
        <v>863</v>
      </c>
      <c r="H3" s="10" t="s">
        <v>864</v>
      </c>
    </row>
    <row r="4" spans="2:8" ht="15" thickBot="1">
      <c r="B4" s="214" t="s">
        <v>783</v>
      </c>
      <c r="C4" s="215" t="s">
        <v>796</v>
      </c>
      <c r="D4" s="215" t="s">
        <v>797</v>
      </c>
      <c r="F4" s="469" t="s">
        <v>786</v>
      </c>
      <c r="G4" s="218">
        <v>45366</v>
      </c>
      <c r="H4" s="222" t="s">
        <v>861</v>
      </c>
    </row>
    <row r="5" spans="2:8" ht="15" thickBot="1">
      <c r="B5" s="216" t="s">
        <v>784</v>
      </c>
      <c r="C5" s="217">
        <v>2</v>
      </c>
      <c r="D5" s="217">
        <v>0</v>
      </c>
      <c r="F5" s="469"/>
      <c r="G5" s="218">
        <v>45373</v>
      </c>
      <c r="H5" s="222" t="s">
        <v>860</v>
      </c>
    </row>
    <row r="6" spans="2:8" ht="15" thickBot="1">
      <c r="B6" s="216" t="s">
        <v>785</v>
      </c>
      <c r="C6" s="219">
        <v>2</v>
      </c>
      <c r="D6" s="219">
        <v>0</v>
      </c>
      <c r="F6" s="469" t="s">
        <v>787</v>
      </c>
      <c r="G6" s="218">
        <v>45387</v>
      </c>
      <c r="H6" s="222" t="s">
        <v>859</v>
      </c>
    </row>
    <row r="7" spans="2:8" ht="15" thickBot="1">
      <c r="B7" s="216" t="s">
        <v>786</v>
      </c>
      <c r="C7" s="219">
        <v>2</v>
      </c>
      <c r="D7" s="219">
        <v>2</v>
      </c>
      <c r="F7" s="469"/>
      <c r="G7" s="218">
        <v>45394</v>
      </c>
      <c r="H7" s="222" t="s">
        <v>858</v>
      </c>
    </row>
    <row r="8" spans="2:8" ht="15" thickBot="1">
      <c r="B8" s="216" t="s">
        <v>787</v>
      </c>
      <c r="C8" s="219">
        <v>2</v>
      </c>
      <c r="D8" s="219">
        <v>4</v>
      </c>
      <c r="F8" s="469"/>
      <c r="G8" s="218">
        <v>45401</v>
      </c>
      <c r="H8" s="222" t="s">
        <v>857</v>
      </c>
    </row>
    <row r="9" spans="2:8" ht="15" thickBot="1">
      <c r="B9" s="216" t="s">
        <v>788</v>
      </c>
      <c r="C9" s="219">
        <v>2</v>
      </c>
      <c r="D9" s="219">
        <v>4</v>
      </c>
      <c r="F9" s="469"/>
      <c r="G9" s="218">
        <v>45408</v>
      </c>
      <c r="H9" s="222" t="s">
        <v>856</v>
      </c>
    </row>
    <row r="10" spans="2:8" ht="15" thickBot="1">
      <c r="B10" s="216" t="s">
        <v>789</v>
      </c>
      <c r="C10" s="219">
        <v>2</v>
      </c>
      <c r="D10" s="219">
        <v>4</v>
      </c>
      <c r="F10" s="469" t="s">
        <v>788</v>
      </c>
      <c r="G10" s="218">
        <v>45415</v>
      </c>
      <c r="H10" s="222" t="s">
        <v>855</v>
      </c>
    </row>
    <row r="11" spans="2:8" ht="15" thickBot="1">
      <c r="B11" s="216" t="s">
        <v>790</v>
      </c>
      <c r="C11" s="219">
        <v>2</v>
      </c>
      <c r="D11" s="219">
        <v>3</v>
      </c>
      <c r="F11" s="469"/>
      <c r="G11" s="218">
        <v>45422</v>
      </c>
      <c r="H11" s="222" t="s">
        <v>854</v>
      </c>
    </row>
    <row r="12" spans="2:8" ht="15" thickBot="1">
      <c r="B12" s="216" t="s">
        <v>791</v>
      </c>
      <c r="C12" s="219">
        <v>2</v>
      </c>
      <c r="D12" s="219">
        <v>5</v>
      </c>
      <c r="F12" s="469"/>
      <c r="G12" s="218">
        <v>45429</v>
      </c>
      <c r="H12" s="222" t="s">
        <v>853</v>
      </c>
    </row>
    <row r="13" spans="2:8" ht="15" thickBot="1">
      <c r="B13" s="216" t="s">
        <v>792</v>
      </c>
      <c r="C13" s="219">
        <v>2</v>
      </c>
      <c r="D13" s="219">
        <v>2</v>
      </c>
      <c r="F13" s="469"/>
      <c r="G13" s="218">
        <v>45436</v>
      </c>
      <c r="H13" s="222" t="s">
        <v>852</v>
      </c>
    </row>
    <row r="14" spans="2:8" ht="15" thickBot="1">
      <c r="B14" s="216" t="s">
        <v>793</v>
      </c>
      <c r="C14" s="219">
        <v>2</v>
      </c>
      <c r="D14" s="219">
        <v>2</v>
      </c>
      <c r="F14" s="469" t="s">
        <v>789</v>
      </c>
      <c r="G14" s="218">
        <v>45450</v>
      </c>
      <c r="H14" s="222" t="s">
        <v>851</v>
      </c>
    </row>
    <row r="15" spans="2:8" ht="15" thickBot="1">
      <c r="B15" s="216" t="s">
        <v>794</v>
      </c>
      <c r="C15" s="219">
        <v>2</v>
      </c>
      <c r="D15" s="219">
        <v>1</v>
      </c>
      <c r="F15" s="469"/>
      <c r="G15" s="218">
        <v>45457</v>
      </c>
      <c r="H15" s="222" t="s">
        <v>850</v>
      </c>
    </row>
    <row r="16" spans="2:8" ht="15" thickBot="1">
      <c r="B16" s="216" t="s">
        <v>795</v>
      </c>
      <c r="C16" s="219">
        <v>2</v>
      </c>
      <c r="D16" s="219">
        <v>0</v>
      </c>
      <c r="F16" s="469"/>
      <c r="G16" s="218">
        <v>45464</v>
      </c>
      <c r="H16" s="222" t="s">
        <v>849</v>
      </c>
    </row>
    <row r="17" spans="2:8" ht="15" thickBot="1">
      <c r="B17" s="220" t="s">
        <v>862</v>
      </c>
      <c r="C17" s="221">
        <f>SUM(C5:C16)</f>
        <v>24</v>
      </c>
      <c r="D17" s="221">
        <f>SUM(D5:D16)</f>
        <v>27</v>
      </c>
      <c r="F17" s="469"/>
      <c r="G17" s="218">
        <v>45471</v>
      </c>
      <c r="H17" s="222" t="s">
        <v>848</v>
      </c>
    </row>
    <row r="18" spans="2:8">
      <c r="F18" s="469" t="s">
        <v>790</v>
      </c>
      <c r="G18" s="218">
        <v>45485</v>
      </c>
      <c r="H18" s="222" t="s">
        <v>847</v>
      </c>
    </row>
    <row r="19" spans="2:8">
      <c r="F19" s="469"/>
      <c r="G19" s="218">
        <v>45492</v>
      </c>
      <c r="H19" s="222" t="s">
        <v>846</v>
      </c>
    </row>
    <row r="20" spans="2:8">
      <c r="F20" s="469"/>
      <c r="G20" s="218">
        <v>45499</v>
      </c>
      <c r="H20" s="222" t="s">
        <v>845</v>
      </c>
    </row>
    <row r="21" spans="2:8">
      <c r="F21" s="469" t="s">
        <v>791</v>
      </c>
      <c r="G21" s="218">
        <v>45506</v>
      </c>
      <c r="H21" s="222" t="s">
        <v>844</v>
      </c>
    </row>
    <row r="22" spans="2:8">
      <c r="F22" s="469"/>
      <c r="G22" s="218">
        <v>45513</v>
      </c>
      <c r="H22" s="222" t="s">
        <v>843</v>
      </c>
    </row>
    <row r="23" spans="2:8">
      <c r="F23" s="469"/>
      <c r="G23" s="218">
        <v>45520</v>
      </c>
      <c r="H23" s="222" t="s">
        <v>842</v>
      </c>
    </row>
    <row r="24" spans="2:8">
      <c r="F24" s="469"/>
      <c r="G24" s="218">
        <v>45527</v>
      </c>
      <c r="H24" s="222" t="s">
        <v>841</v>
      </c>
    </row>
    <row r="25" spans="2:8">
      <c r="F25" s="469"/>
      <c r="G25" s="218">
        <v>45534</v>
      </c>
      <c r="H25" s="222" t="s">
        <v>840</v>
      </c>
    </row>
    <row r="26" spans="2:8">
      <c r="F26" s="469" t="s">
        <v>792</v>
      </c>
      <c r="G26" s="218">
        <v>45541</v>
      </c>
      <c r="H26" s="222" t="s">
        <v>839</v>
      </c>
    </row>
    <row r="27" spans="2:8">
      <c r="F27" s="469"/>
      <c r="G27" s="218">
        <v>45548</v>
      </c>
      <c r="H27" s="222" t="s">
        <v>838</v>
      </c>
    </row>
    <row r="28" spans="2:8">
      <c r="F28" s="469" t="s">
        <v>793</v>
      </c>
      <c r="G28" s="218">
        <v>45569</v>
      </c>
      <c r="H28" s="222" t="s">
        <v>837</v>
      </c>
    </row>
    <row r="29" spans="2:8">
      <c r="F29" s="469"/>
      <c r="G29" s="218">
        <v>45580</v>
      </c>
      <c r="H29" s="222" t="s">
        <v>836</v>
      </c>
    </row>
    <row r="30" spans="2:8">
      <c r="F30" s="154" t="s">
        <v>794</v>
      </c>
      <c r="G30" s="218">
        <v>45604</v>
      </c>
      <c r="H30" s="222" t="s">
        <v>835</v>
      </c>
    </row>
  </sheetData>
  <mergeCells count="9">
    <mergeCell ref="F18:F20"/>
    <mergeCell ref="F21:F25"/>
    <mergeCell ref="F26:F27"/>
    <mergeCell ref="F28:F29"/>
    <mergeCell ref="F2:H2"/>
    <mergeCell ref="F4:F5"/>
    <mergeCell ref="F6:F9"/>
    <mergeCell ref="F10:F13"/>
    <mergeCell ref="F14:F17"/>
  </mergeCells>
  <phoneticPr fontId="41"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3D5BB-DA59-48D7-A3BA-B4A7BFD5E28B}">
  <sheetPr>
    <tabColor theme="9"/>
    <outlinePr summaryBelow="0" summaryRight="0"/>
    <pageSetUpPr fitToPage="1"/>
  </sheetPr>
  <dimension ref="A1:Q264"/>
  <sheetViews>
    <sheetView showGridLines="0" workbookViewId="0">
      <pane xSplit="2" ySplit="1" topLeftCell="C2" activePane="bottomRight" state="frozen"/>
      <selection pane="topRight" activeCell="C1" sqref="C1"/>
      <selection pane="bottomLeft" activeCell="A2" sqref="A2"/>
      <selection pane="bottomRight" activeCell="S157" sqref="S157"/>
    </sheetView>
  </sheetViews>
  <sheetFormatPr baseColWidth="10" defaultColWidth="12.6640625" defaultRowHeight="15" customHeight="1" outlineLevelRow="3"/>
  <cols>
    <col min="1" max="1" width="5.44140625" style="28" customWidth="1"/>
    <col min="2" max="2" width="42.33203125" style="28" customWidth="1"/>
    <col min="3" max="3" width="33" style="28" customWidth="1"/>
    <col min="4" max="4" width="22.44140625" style="28" customWidth="1"/>
    <col min="5" max="5" width="15" style="28" customWidth="1"/>
    <col min="6" max="7" width="18.6640625" style="28" hidden="1" customWidth="1"/>
    <col min="8" max="8" width="12.77734375" style="28" hidden="1" customWidth="1"/>
    <col min="9" max="9" width="20.6640625" style="28" hidden="1" customWidth="1"/>
    <col min="10" max="10" width="0.109375" style="28" customWidth="1"/>
    <col min="11" max="11" width="15.21875" style="28" hidden="1" customWidth="1"/>
    <col min="12" max="14" width="12.6640625" style="28" hidden="1" customWidth="1"/>
    <col min="15" max="15" width="19.33203125" style="28" hidden="1" customWidth="1"/>
    <col min="16" max="16" width="0" style="28" hidden="1" customWidth="1"/>
    <col min="17" max="16384" width="12.6640625" style="28"/>
  </cols>
  <sheetData>
    <row r="1" spans="1:17" ht="38.4">
      <c r="A1" s="480" t="s">
        <v>159</v>
      </c>
      <c r="B1" s="481"/>
      <c r="C1" s="481"/>
      <c r="D1" s="481"/>
      <c r="E1" s="481"/>
      <c r="F1" s="481"/>
      <c r="G1" s="481"/>
      <c r="H1" s="481"/>
      <c r="I1" s="481"/>
      <c r="J1" s="481"/>
      <c r="K1" s="481"/>
      <c r="L1" s="27"/>
      <c r="M1" s="27"/>
      <c r="N1" s="27"/>
      <c r="O1" s="27"/>
      <c r="P1" s="27"/>
      <c r="Q1" s="27"/>
    </row>
    <row r="2" spans="1:17" ht="21" customHeight="1">
      <c r="A2" s="29"/>
      <c r="B2" s="29"/>
      <c r="C2" s="30"/>
      <c r="D2" s="31"/>
      <c r="E2" s="32"/>
      <c r="F2" s="32"/>
    </row>
    <row r="3" spans="1:17" ht="44.25" customHeight="1">
      <c r="A3" s="161"/>
      <c r="B3" s="162"/>
      <c r="C3" s="162"/>
      <c r="D3" s="394"/>
      <c r="E3" s="163"/>
      <c r="F3" s="163"/>
      <c r="G3" s="163"/>
      <c r="H3" s="163"/>
      <c r="I3" s="163"/>
      <c r="J3" s="163"/>
      <c r="K3" s="163"/>
      <c r="L3" s="163"/>
      <c r="M3" s="163"/>
      <c r="N3" s="163"/>
      <c r="O3" s="163"/>
      <c r="P3" s="163"/>
      <c r="Q3" s="163" t="s">
        <v>799</v>
      </c>
    </row>
    <row r="4" spans="1:17" ht="36.75" customHeight="1">
      <c r="B4" s="164"/>
      <c r="C4" s="164"/>
      <c r="D4" s="164"/>
      <c r="E4" s="163"/>
      <c r="F4" s="162"/>
      <c r="Q4" s="165">
        <f>+AVERAGE(Q9,Q111,Q128,Q157,Q187,Q213,Q234,Q242)</f>
        <v>0.81808712121212124</v>
      </c>
    </row>
    <row r="5" spans="1:17" ht="17.25" customHeight="1">
      <c r="A5" s="482"/>
      <c r="B5" s="482" t="s">
        <v>160</v>
      </c>
      <c r="C5" s="483" t="s">
        <v>800</v>
      </c>
      <c r="D5" s="484"/>
      <c r="E5" s="482" t="s">
        <v>161</v>
      </c>
      <c r="F5" s="485" t="s">
        <v>801</v>
      </c>
      <c r="G5" s="487" t="s">
        <v>802</v>
      </c>
      <c r="H5" s="483"/>
      <c r="I5" s="489" t="s">
        <v>803</v>
      </c>
      <c r="J5" s="487" t="s">
        <v>804</v>
      </c>
      <c r="K5" s="483"/>
      <c r="L5" s="485" t="s">
        <v>805</v>
      </c>
      <c r="M5" s="487" t="s">
        <v>806</v>
      </c>
      <c r="N5" s="483"/>
      <c r="O5" s="485" t="s">
        <v>807</v>
      </c>
      <c r="P5" s="483" t="s">
        <v>808</v>
      </c>
      <c r="Q5" s="484"/>
    </row>
    <row r="6" spans="1:17" ht="17.25" customHeight="1">
      <c r="A6" s="481"/>
      <c r="B6" s="481"/>
      <c r="C6" s="481"/>
      <c r="D6" s="481"/>
      <c r="E6" s="481"/>
      <c r="F6" s="486"/>
      <c r="G6" s="488"/>
      <c r="H6" s="482"/>
      <c r="I6" s="490"/>
      <c r="J6" s="488"/>
      <c r="K6" s="482"/>
      <c r="L6" s="486"/>
      <c r="M6" s="488"/>
      <c r="N6" s="482"/>
      <c r="O6" s="486"/>
      <c r="P6" s="481"/>
      <c r="Q6" s="491"/>
    </row>
    <row r="7" spans="1:17" ht="17.25" customHeight="1">
      <c r="A7" s="481"/>
      <c r="B7" s="481"/>
      <c r="C7" s="481"/>
      <c r="D7" s="481"/>
      <c r="E7" s="481"/>
      <c r="F7" s="486"/>
      <c r="G7" s="488"/>
      <c r="H7" s="482"/>
      <c r="I7" s="490"/>
      <c r="J7" s="488"/>
      <c r="K7" s="482"/>
      <c r="L7" s="486"/>
      <c r="M7" s="488"/>
      <c r="N7" s="482"/>
      <c r="O7" s="486"/>
      <c r="P7" s="481"/>
      <c r="Q7" s="481"/>
    </row>
    <row r="8" spans="1:17" ht="22.95" customHeight="1">
      <c r="A8" s="481"/>
      <c r="B8" s="481"/>
      <c r="C8" s="481"/>
      <c r="D8" s="481"/>
      <c r="E8" s="481"/>
      <c r="F8" s="33" t="s">
        <v>162</v>
      </c>
      <c r="G8" s="34" t="s">
        <v>162</v>
      </c>
      <c r="H8" s="34" t="s">
        <v>163</v>
      </c>
      <c r="I8" s="33" t="s">
        <v>162</v>
      </c>
      <c r="J8" s="34" t="s">
        <v>162</v>
      </c>
      <c r="K8" s="34" t="s">
        <v>163</v>
      </c>
      <c r="L8" s="33" t="s">
        <v>162</v>
      </c>
      <c r="M8" s="33" t="s">
        <v>162</v>
      </c>
      <c r="N8" s="34" t="s">
        <v>163</v>
      </c>
      <c r="O8" s="33" t="s">
        <v>162</v>
      </c>
      <c r="P8" s="33" t="s">
        <v>162</v>
      </c>
      <c r="Q8" s="34" t="s">
        <v>163</v>
      </c>
    </row>
    <row r="9" spans="1:17" ht="22.05" customHeight="1" collapsed="1">
      <c r="A9" s="35">
        <v>1</v>
      </c>
      <c r="B9" s="36" t="s">
        <v>164</v>
      </c>
      <c r="C9" s="492" t="s">
        <v>809</v>
      </c>
      <c r="D9" s="493"/>
      <c r="E9" s="38">
        <f>+AVERAGE(E10:E107)</f>
        <v>0.90000000000000024</v>
      </c>
      <c r="F9" s="166"/>
      <c r="G9" s="39"/>
      <c r="H9" s="39"/>
      <c r="I9" s="166"/>
      <c r="J9" s="39"/>
      <c r="K9" s="39"/>
      <c r="L9" s="39"/>
      <c r="M9" s="39"/>
      <c r="N9" s="39"/>
      <c r="O9" s="39"/>
      <c r="P9" s="39"/>
      <c r="Q9" s="38">
        <f>+AVERAGE(Q10:Q107)</f>
        <v>0.94636363636363641</v>
      </c>
    </row>
    <row r="10" spans="1:17" ht="17.25" hidden="1" customHeight="1" outlineLevel="1" collapsed="1">
      <c r="A10" s="40">
        <v>43101</v>
      </c>
      <c r="B10" s="41" t="s">
        <v>165</v>
      </c>
      <c r="C10" s="42" t="s">
        <v>166</v>
      </c>
      <c r="D10" s="42"/>
      <c r="E10" s="43">
        <v>0.9</v>
      </c>
      <c r="F10" s="167"/>
      <c r="G10" s="61"/>
      <c r="H10" s="45">
        <v>0.95</v>
      </c>
      <c r="I10" s="44"/>
      <c r="J10" s="61"/>
      <c r="K10" s="45">
        <v>0.95</v>
      </c>
      <c r="L10" s="44"/>
      <c r="M10" s="44"/>
      <c r="N10" s="45">
        <v>0.95</v>
      </c>
      <c r="O10" s="44"/>
      <c r="P10" s="44"/>
      <c r="Q10" s="168">
        <v>0.95</v>
      </c>
    </row>
    <row r="11" spans="1:17" ht="17.25" hidden="1" customHeight="1" outlineLevel="2">
      <c r="A11" s="46"/>
      <c r="B11" s="47" t="s">
        <v>167</v>
      </c>
      <c r="C11" s="48" t="s">
        <v>168</v>
      </c>
      <c r="D11" s="48" t="s">
        <v>169</v>
      </c>
      <c r="E11" s="49"/>
      <c r="F11" s="169" t="s">
        <v>170</v>
      </c>
      <c r="G11" s="50" t="s">
        <v>170</v>
      </c>
      <c r="H11" s="50"/>
      <c r="I11" s="49" t="s">
        <v>170</v>
      </c>
      <c r="J11" s="50" t="s">
        <v>170</v>
      </c>
      <c r="K11" s="50"/>
      <c r="L11" s="49" t="s">
        <v>170</v>
      </c>
      <c r="M11" s="49" t="s">
        <v>170</v>
      </c>
      <c r="N11" s="50"/>
      <c r="O11" s="49" t="s">
        <v>170</v>
      </c>
      <c r="P11" s="49" t="s">
        <v>170</v>
      </c>
      <c r="Q11" s="50"/>
    </row>
    <row r="12" spans="1:17" ht="17.25" hidden="1" customHeight="1" outlineLevel="2">
      <c r="A12" s="46"/>
      <c r="B12" s="47" t="s">
        <v>171</v>
      </c>
      <c r="C12" s="48" t="s">
        <v>168</v>
      </c>
      <c r="D12" s="48" t="s">
        <v>169</v>
      </c>
      <c r="E12" s="49"/>
      <c r="F12" s="169" t="s">
        <v>170</v>
      </c>
      <c r="G12" s="50" t="s">
        <v>170</v>
      </c>
      <c r="H12" s="50"/>
      <c r="I12" s="49" t="s">
        <v>170</v>
      </c>
      <c r="J12" s="50" t="s">
        <v>170</v>
      </c>
      <c r="K12" s="50"/>
      <c r="L12" s="49" t="s">
        <v>170</v>
      </c>
      <c r="M12" s="49" t="s">
        <v>170</v>
      </c>
      <c r="N12" s="50"/>
      <c r="O12" s="49" t="s">
        <v>170</v>
      </c>
      <c r="P12" s="49" t="s">
        <v>170</v>
      </c>
      <c r="Q12" s="50"/>
    </row>
    <row r="13" spans="1:17" ht="17.25" hidden="1" customHeight="1" outlineLevel="2">
      <c r="A13" s="46"/>
      <c r="B13" s="47" t="s">
        <v>172</v>
      </c>
      <c r="C13" s="51" t="s">
        <v>173</v>
      </c>
      <c r="D13" s="48" t="s">
        <v>174</v>
      </c>
      <c r="E13" s="52"/>
      <c r="F13" s="169" t="s">
        <v>175</v>
      </c>
      <c r="G13" s="50" t="s">
        <v>175</v>
      </c>
      <c r="H13" s="50"/>
      <c r="I13" s="49" t="s">
        <v>175</v>
      </c>
      <c r="J13" s="50" t="s">
        <v>175</v>
      </c>
      <c r="K13" s="50"/>
      <c r="L13" s="49" t="s">
        <v>175</v>
      </c>
      <c r="M13" s="49" t="s">
        <v>175</v>
      </c>
      <c r="N13" s="50"/>
      <c r="O13" s="49" t="s">
        <v>175</v>
      </c>
      <c r="P13" s="49" t="s">
        <v>175</v>
      </c>
      <c r="Q13" s="50"/>
    </row>
    <row r="14" spans="1:17" ht="17.25" hidden="1" customHeight="1" outlineLevel="1" collapsed="1">
      <c r="A14" s="40">
        <v>43132</v>
      </c>
      <c r="B14" s="41" t="s">
        <v>176</v>
      </c>
      <c r="C14" s="42" t="s">
        <v>166</v>
      </c>
      <c r="D14" s="42"/>
      <c r="E14" s="53">
        <v>0.9</v>
      </c>
      <c r="F14" s="167"/>
      <c r="G14" s="61"/>
      <c r="H14" s="45">
        <v>0.95</v>
      </c>
      <c r="I14" s="44"/>
      <c r="J14" s="61"/>
      <c r="K14" s="45">
        <v>0.95</v>
      </c>
      <c r="L14" s="44"/>
      <c r="M14" s="44"/>
      <c r="N14" s="45">
        <v>0.95</v>
      </c>
      <c r="O14" s="44"/>
      <c r="P14" s="44"/>
      <c r="Q14" s="168">
        <v>0.95</v>
      </c>
    </row>
    <row r="15" spans="1:17" ht="17.25" hidden="1" customHeight="1" outlineLevel="2">
      <c r="A15" s="46"/>
      <c r="B15" s="47" t="s">
        <v>177</v>
      </c>
      <c r="C15" s="51"/>
      <c r="D15" s="54"/>
      <c r="E15" s="49"/>
      <c r="F15" s="169" t="s">
        <v>175</v>
      </c>
      <c r="G15" s="50" t="s">
        <v>170</v>
      </c>
      <c r="H15" s="50"/>
      <c r="I15" s="49" t="s">
        <v>175</v>
      </c>
      <c r="J15" s="50" t="s">
        <v>170</v>
      </c>
      <c r="K15" s="50"/>
      <c r="L15" s="49" t="s">
        <v>170</v>
      </c>
      <c r="M15" s="49" t="s">
        <v>170</v>
      </c>
      <c r="N15" s="50"/>
      <c r="O15" s="49" t="s">
        <v>170</v>
      </c>
      <c r="P15" s="49" t="s">
        <v>170</v>
      </c>
      <c r="Q15" s="50"/>
    </row>
    <row r="16" spans="1:17" ht="17.25" hidden="1" customHeight="1" outlineLevel="2">
      <c r="A16" s="46"/>
      <c r="B16" s="170" t="s">
        <v>178</v>
      </c>
      <c r="C16" s="51" t="s">
        <v>173</v>
      </c>
      <c r="D16" s="48" t="s">
        <v>179</v>
      </c>
      <c r="E16" s="52"/>
      <c r="F16" s="169" t="s">
        <v>175</v>
      </c>
      <c r="G16" s="50" t="s">
        <v>175</v>
      </c>
      <c r="H16" s="50"/>
      <c r="I16" s="49" t="s">
        <v>175</v>
      </c>
      <c r="J16" s="50" t="s">
        <v>175</v>
      </c>
      <c r="K16" s="50"/>
      <c r="L16" s="49" t="s">
        <v>175</v>
      </c>
      <c r="M16" s="49" t="s">
        <v>175</v>
      </c>
      <c r="N16" s="50"/>
      <c r="O16" s="171" t="s">
        <v>175</v>
      </c>
      <c r="P16" s="171" t="s">
        <v>175</v>
      </c>
      <c r="Q16" s="50"/>
    </row>
    <row r="17" spans="1:17" ht="17.25" hidden="1" customHeight="1" outlineLevel="1" collapsed="1">
      <c r="A17" s="40">
        <v>43160</v>
      </c>
      <c r="B17" s="41" t="s">
        <v>180</v>
      </c>
      <c r="C17" s="42" t="s">
        <v>166</v>
      </c>
      <c r="D17" s="42"/>
      <c r="E17" s="55">
        <v>0.9</v>
      </c>
      <c r="F17" s="167"/>
      <c r="G17" s="61"/>
      <c r="H17" s="56">
        <v>0.9</v>
      </c>
      <c r="I17" s="44"/>
      <c r="J17" s="61"/>
      <c r="K17" s="56">
        <v>0.9</v>
      </c>
      <c r="L17" s="44"/>
      <c r="M17" s="44"/>
      <c r="N17" s="56">
        <v>0.9</v>
      </c>
      <c r="O17" s="44"/>
      <c r="P17" s="44"/>
      <c r="Q17" s="168">
        <v>0.9</v>
      </c>
    </row>
    <row r="18" spans="1:17" ht="17.25" hidden="1" customHeight="1" outlineLevel="2">
      <c r="A18" s="46"/>
      <c r="B18" s="47" t="s">
        <v>181</v>
      </c>
      <c r="C18" s="51" t="s">
        <v>173</v>
      </c>
      <c r="D18" s="48" t="s">
        <v>182</v>
      </c>
      <c r="E18" s="49"/>
      <c r="F18" s="169" t="s">
        <v>175</v>
      </c>
      <c r="G18" s="50" t="s">
        <v>175</v>
      </c>
      <c r="H18" s="50"/>
      <c r="I18" s="49" t="s">
        <v>175</v>
      </c>
      <c r="J18" s="50" t="s">
        <v>175</v>
      </c>
      <c r="K18" s="50"/>
      <c r="L18" s="49" t="s">
        <v>175</v>
      </c>
      <c r="M18" s="172" t="s">
        <v>183</v>
      </c>
      <c r="N18" s="50"/>
      <c r="O18" s="172" t="s">
        <v>183</v>
      </c>
      <c r="P18" s="172" t="s">
        <v>183</v>
      </c>
      <c r="Q18" s="50"/>
    </row>
    <row r="19" spans="1:17" ht="17.25" hidden="1" customHeight="1" outlineLevel="2">
      <c r="A19" s="46"/>
      <c r="B19" s="47" t="s">
        <v>184</v>
      </c>
      <c r="C19" s="48" t="s">
        <v>168</v>
      </c>
      <c r="D19" s="48" t="s">
        <v>169</v>
      </c>
      <c r="E19" s="49"/>
      <c r="F19" s="169" t="s">
        <v>175</v>
      </c>
      <c r="G19" s="50" t="s">
        <v>175</v>
      </c>
      <c r="H19" s="50"/>
      <c r="I19" s="49" t="s">
        <v>175</v>
      </c>
      <c r="J19" s="50" t="s">
        <v>175</v>
      </c>
      <c r="K19" s="50"/>
      <c r="L19" s="49" t="s">
        <v>175</v>
      </c>
      <c r="M19" s="172" t="s">
        <v>183</v>
      </c>
      <c r="N19" s="50"/>
      <c r="O19" s="172" t="s">
        <v>183</v>
      </c>
      <c r="P19" s="172" t="s">
        <v>183</v>
      </c>
      <c r="Q19" s="50"/>
    </row>
    <row r="20" spans="1:17" ht="17.25" hidden="1" customHeight="1" outlineLevel="2">
      <c r="A20" s="46"/>
      <c r="B20" s="47" t="s">
        <v>185</v>
      </c>
      <c r="C20" s="48" t="s">
        <v>168</v>
      </c>
      <c r="D20" s="48" t="s">
        <v>182</v>
      </c>
      <c r="E20" s="49"/>
      <c r="F20" s="169" t="s">
        <v>175</v>
      </c>
      <c r="G20" s="50" t="s">
        <v>170</v>
      </c>
      <c r="H20" s="50"/>
      <c r="I20" s="49" t="s">
        <v>175</v>
      </c>
      <c r="J20" s="50" t="s">
        <v>170</v>
      </c>
      <c r="K20" s="50"/>
      <c r="L20" s="49" t="s">
        <v>170</v>
      </c>
      <c r="M20" s="49" t="s">
        <v>170</v>
      </c>
      <c r="N20" s="50"/>
      <c r="O20" s="49" t="s">
        <v>170</v>
      </c>
      <c r="P20" s="49" t="s">
        <v>170</v>
      </c>
      <c r="Q20" s="50"/>
    </row>
    <row r="21" spans="1:17" ht="17.25" hidden="1" customHeight="1" outlineLevel="2">
      <c r="A21" s="46"/>
      <c r="B21" s="47" t="s">
        <v>186</v>
      </c>
      <c r="C21" s="48" t="s">
        <v>173</v>
      </c>
      <c r="D21" s="48" t="s">
        <v>182</v>
      </c>
      <c r="E21" s="49"/>
      <c r="F21" s="169" t="s">
        <v>175</v>
      </c>
      <c r="G21" s="50" t="s">
        <v>175</v>
      </c>
      <c r="H21" s="57"/>
      <c r="I21" s="49" t="s">
        <v>175</v>
      </c>
      <c r="J21" s="50" t="s">
        <v>175</v>
      </c>
      <c r="K21" s="57"/>
      <c r="L21" s="49" t="s">
        <v>175</v>
      </c>
      <c r="M21" s="172" t="s">
        <v>183</v>
      </c>
      <c r="N21" s="57"/>
      <c r="O21" s="172" t="s">
        <v>183</v>
      </c>
      <c r="P21" s="172" t="s">
        <v>183</v>
      </c>
      <c r="Q21" s="57"/>
    </row>
    <row r="22" spans="1:17" ht="17.25" hidden="1" customHeight="1" outlineLevel="1" collapsed="1">
      <c r="A22" s="40">
        <v>43191</v>
      </c>
      <c r="B22" s="41" t="s">
        <v>187</v>
      </c>
      <c r="C22" s="42" t="s">
        <v>166</v>
      </c>
      <c r="D22" s="42"/>
      <c r="E22" s="58">
        <v>0.9</v>
      </c>
      <c r="F22" s="167"/>
      <c r="G22" s="61"/>
      <c r="H22" s="59">
        <v>0.93</v>
      </c>
      <c r="I22" s="44"/>
      <c r="J22" s="61"/>
      <c r="K22" s="59">
        <v>0.9</v>
      </c>
      <c r="L22" s="44"/>
      <c r="M22" s="44"/>
      <c r="N22" s="59">
        <v>0.95</v>
      </c>
      <c r="O22" s="44"/>
      <c r="P22" s="44"/>
      <c r="Q22" s="168">
        <v>0.95</v>
      </c>
    </row>
    <row r="23" spans="1:17" ht="17.25" hidden="1" customHeight="1" outlineLevel="2" collapsed="1">
      <c r="A23" s="40"/>
      <c r="B23" s="60" t="s">
        <v>188</v>
      </c>
      <c r="C23" s="42"/>
      <c r="D23" s="42"/>
      <c r="E23" s="44"/>
      <c r="F23" s="167"/>
      <c r="G23" s="61"/>
      <c r="H23" s="61">
        <v>0.95</v>
      </c>
      <c r="I23" s="44"/>
      <c r="J23" s="61"/>
      <c r="K23" s="61"/>
      <c r="L23" s="44"/>
      <c r="M23" s="44"/>
      <c r="N23" s="61"/>
      <c r="O23" s="44"/>
      <c r="P23" s="44"/>
      <c r="Q23" s="61"/>
    </row>
    <row r="24" spans="1:17" ht="17.25" hidden="1" customHeight="1" outlineLevel="3">
      <c r="A24" s="46"/>
      <c r="B24" s="47" t="s">
        <v>189</v>
      </c>
      <c r="C24" s="48" t="s">
        <v>168</v>
      </c>
      <c r="D24" s="48" t="s">
        <v>169</v>
      </c>
      <c r="E24" s="49"/>
      <c r="F24" s="169" t="s">
        <v>170</v>
      </c>
      <c r="G24" s="50" t="s">
        <v>170</v>
      </c>
      <c r="H24" s="50"/>
      <c r="I24" s="49" t="s">
        <v>170</v>
      </c>
      <c r="J24" s="50" t="s">
        <v>170</v>
      </c>
      <c r="K24" s="50"/>
      <c r="L24" s="49" t="s">
        <v>170</v>
      </c>
      <c r="M24" s="49" t="s">
        <v>170</v>
      </c>
      <c r="N24" s="50"/>
      <c r="O24" s="49" t="s">
        <v>170</v>
      </c>
      <c r="P24" s="49" t="s">
        <v>170</v>
      </c>
      <c r="Q24" s="50"/>
    </row>
    <row r="25" spans="1:17" ht="17.25" hidden="1" customHeight="1" outlineLevel="3">
      <c r="A25" s="46"/>
      <c r="B25" s="47" t="s">
        <v>190</v>
      </c>
      <c r="C25" s="48" t="s">
        <v>168</v>
      </c>
      <c r="D25" s="48" t="s">
        <v>169</v>
      </c>
      <c r="E25" s="49"/>
      <c r="F25" s="169" t="s">
        <v>170</v>
      </c>
      <c r="G25" s="50" t="s">
        <v>170</v>
      </c>
      <c r="H25" s="50"/>
      <c r="I25" s="49" t="s">
        <v>170</v>
      </c>
      <c r="J25" s="50" t="s">
        <v>170</v>
      </c>
      <c r="K25" s="50"/>
      <c r="L25" s="49" t="s">
        <v>170</v>
      </c>
      <c r="M25" s="49" t="s">
        <v>170</v>
      </c>
      <c r="N25" s="50"/>
      <c r="O25" s="49" t="s">
        <v>170</v>
      </c>
      <c r="P25" s="49" t="s">
        <v>170</v>
      </c>
      <c r="Q25" s="50"/>
    </row>
    <row r="26" spans="1:17" ht="17.25" hidden="1" customHeight="1" outlineLevel="3">
      <c r="A26" s="46"/>
      <c r="B26" s="47" t="s">
        <v>191</v>
      </c>
      <c r="C26" s="48" t="s">
        <v>168</v>
      </c>
      <c r="D26" s="48" t="s">
        <v>169</v>
      </c>
      <c r="E26" s="49"/>
      <c r="F26" s="169" t="s">
        <v>183</v>
      </c>
      <c r="G26" s="50" t="s">
        <v>170</v>
      </c>
      <c r="H26" s="50"/>
      <c r="I26" s="49" t="s">
        <v>170</v>
      </c>
      <c r="J26" s="50" t="s">
        <v>170</v>
      </c>
      <c r="K26" s="50"/>
      <c r="L26" s="49" t="s">
        <v>170</v>
      </c>
      <c r="M26" s="49" t="s">
        <v>170</v>
      </c>
      <c r="N26" s="50"/>
      <c r="O26" s="49" t="s">
        <v>170</v>
      </c>
      <c r="P26" s="49" t="s">
        <v>170</v>
      </c>
      <c r="Q26" s="50"/>
    </row>
    <row r="27" spans="1:17" ht="17.25" hidden="1" customHeight="1" outlineLevel="3">
      <c r="A27" s="46"/>
      <c r="B27" s="47" t="s">
        <v>192</v>
      </c>
      <c r="C27" s="48" t="s">
        <v>168</v>
      </c>
      <c r="D27" s="48" t="s">
        <v>169</v>
      </c>
      <c r="E27" s="49"/>
      <c r="F27" s="169" t="s">
        <v>183</v>
      </c>
      <c r="G27" s="89" t="s">
        <v>183</v>
      </c>
      <c r="H27" s="50"/>
      <c r="I27" s="49" t="s">
        <v>170</v>
      </c>
      <c r="J27" s="50" t="s">
        <v>170</v>
      </c>
      <c r="K27" s="50"/>
      <c r="L27" s="49" t="s">
        <v>170</v>
      </c>
      <c r="M27" s="49" t="s">
        <v>170</v>
      </c>
      <c r="N27" s="50"/>
      <c r="O27" s="49" t="s">
        <v>170</v>
      </c>
      <c r="P27" s="49" t="s">
        <v>170</v>
      </c>
      <c r="Q27" s="50"/>
    </row>
    <row r="28" spans="1:17" ht="17.25" hidden="1" customHeight="1" outlineLevel="3">
      <c r="A28" s="46"/>
      <c r="B28" s="47" t="s">
        <v>193</v>
      </c>
      <c r="C28" s="48" t="s">
        <v>168</v>
      </c>
      <c r="D28" s="48" t="s">
        <v>169</v>
      </c>
      <c r="E28" s="49"/>
      <c r="F28" s="169" t="s">
        <v>175</v>
      </c>
      <c r="G28" s="50" t="s">
        <v>175</v>
      </c>
      <c r="H28" s="50"/>
      <c r="I28" s="49" t="s">
        <v>175</v>
      </c>
      <c r="J28" s="50" t="s">
        <v>183</v>
      </c>
      <c r="K28" s="50"/>
      <c r="L28" s="49" t="s">
        <v>170</v>
      </c>
      <c r="M28" s="49" t="s">
        <v>170</v>
      </c>
      <c r="N28" s="50"/>
      <c r="O28" s="49" t="s">
        <v>170</v>
      </c>
      <c r="P28" s="49" t="s">
        <v>170</v>
      </c>
      <c r="Q28" s="50"/>
    </row>
    <row r="29" spans="1:17" ht="17.25" hidden="1" customHeight="1" outlineLevel="3">
      <c r="A29" s="46"/>
      <c r="B29" s="47" t="s">
        <v>185</v>
      </c>
      <c r="C29" s="48" t="s">
        <v>168</v>
      </c>
      <c r="D29" s="48" t="s">
        <v>169</v>
      </c>
      <c r="E29" s="49"/>
      <c r="F29" s="169" t="s">
        <v>175</v>
      </c>
      <c r="G29" s="50" t="s">
        <v>170</v>
      </c>
      <c r="H29" s="50"/>
      <c r="I29" s="49" t="s">
        <v>175</v>
      </c>
      <c r="J29" s="50" t="s">
        <v>170</v>
      </c>
      <c r="K29" s="50"/>
      <c r="L29" s="49" t="s">
        <v>170</v>
      </c>
      <c r="M29" s="49" t="s">
        <v>170</v>
      </c>
      <c r="N29" s="50"/>
      <c r="O29" s="49" t="s">
        <v>170</v>
      </c>
      <c r="P29" s="49" t="s">
        <v>170</v>
      </c>
      <c r="Q29" s="50"/>
    </row>
    <row r="30" spans="1:17" ht="17.25" hidden="1" customHeight="1" outlineLevel="3">
      <c r="A30" s="46"/>
      <c r="B30" s="47" t="s">
        <v>178</v>
      </c>
      <c r="C30" s="48" t="s">
        <v>173</v>
      </c>
      <c r="D30" s="48" t="s">
        <v>179</v>
      </c>
      <c r="E30" s="49"/>
      <c r="F30" s="169" t="s">
        <v>175</v>
      </c>
      <c r="G30" s="50" t="s">
        <v>175</v>
      </c>
      <c r="H30" s="50"/>
      <c r="I30" s="49" t="s">
        <v>175</v>
      </c>
      <c r="J30" s="50" t="s">
        <v>175</v>
      </c>
      <c r="K30" s="50"/>
      <c r="L30" s="66" t="s">
        <v>175</v>
      </c>
      <c r="M30" s="171" t="s">
        <v>175</v>
      </c>
      <c r="N30" s="50"/>
      <c r="O30" s="171" t="s">
        <v>175</v>
      </c>
      <c r="P30" s="171" t="s">
        <v>175</v>
      </c>
      <c r="Q30" s="50"/>
    </row>
    <row r="31" spans="1:17" ht="17.25" hidden="1" customHeight="1" outlineLevel="2" collapsed="1">
      <c r="A31" s="40"/>
      <c r="B31" s="60" t="s">
        <v>194</v>
      </c>
      <c r="C31" s="42"/>
      <c r="D31" s="63"/>
      <c r="E31" s="44"/>
      <c r="F31" s="167"/>
      <c r="G31" s="61"/>
      <c r="H31" s="61">
        <v>0.9</v>
      </c>
      <c r="I31" s="44"/>
      <c r="J31" s="61"/>
      <c r="K31" s="61"/>
      <c r="L31" s="44"/>
      <c r="M31" s="44"/>
      <c r="N31" s="61"/>
      <c r="O31" s="44"/>
      <c r="P31" s="44"/>
      <c r="Q31" s="61"/>
    </row>
    <row r="32" spans="1:17" ht="17.25" hidden="1" customHeight="1" outlineLevel="3">
      <c r="A32" s="46"/>
      <c r="B32" s="47" t="s">
        <v>195</v>
      </c>
      <c r="C32" s="48" t="s">
        <v>173</v>
      </c>
      <c r="D32" s="48" t="s">
        <v>196</v>
      </c>
      <c r="E32" s="49"/>
      <c r="F32" s="169" t="s">
        <v>170</v>
      </c>
      <c r="G32" s="50" t="s">
        <v>170</v>
      </c>
      <c r="H32" s="50"/>
      <c r="I32" s="49" t="s">
        <v>170</v>
      </c>
      <c r="J32" s="50" t="s">
        <v>170</v>
      </c>
      <c r="K32" s="50"/>
      <c r="L32" s="49" t="s">
        <v>170</v>
      </c>
      <c r="M32" s="49" t="s">
        <v>170</v>
      </c>
      <c r="N32" s="50"/>
      <c r="O32" s="49" t="s">
        <v>170</v>
      </c>
      <c r="P32" s="49" t="s">
        <v>170</v>
      </c>
      <c r="Q32" s="50"/>
    </row>
    <row r="33" spans="1:17" ht="17.25" hidden="1" customHeight="1" outlineLevel="3">
      <c r="A33" s="46"/>
      <c r="B33" s="47" t="s">
        <v>197</v>
      </c>
      <c r="C33" s="48" t="s">
        <v>173</v>
      </c>
      <c r="D33" s="48" t="s">
        <v>196</v>
      </c>
      <c r="E33" s="49"/>
      <c r="F33" s="169" t="s">
        <v>170</v>
      </c>
      <c r="G33" s="50" t="s">
        <v>170</v>
      </c>
      <c r="H33" s="50"/>
      <c r="I33" s="49" t="s">
        <v>170</v>
      </c>
      <c r="J33" s="50" t="s">
        <v>170</v>
      </c>
      <c r="K33" s="50"/>
      <c r="L33" s="49" t="s">
        <v>170</v>
      </c>
      <c r="M33" s="49" t="s">
        <v>170</v>
      </c>
      <c r="N33" s="50"/>
      <c r="O33" s="49" t="s">
        <v>170</v>
      </c>
      <c r="P33" s="49" t="s">
        <v>170</v>
      </c>
      <c r="Q33" s="50"/>
    </row>
    <row r="34" spans="1:17" ht="17.25" hidden="1" customHeight="1" outlineLevel="3">
      <c r="A34" s="46"/>
      <c r="B34" s="47" t="s">
        <v>198</v>
      </c>
      <c r="C34" s="48" t="s">
        <v>168</v>
      </c>
      <c r="D34" s="48" t="s">
        <v>199</v>
      </c>
      <c r="E34" s="49"/>
      <c r="F34" s="169" t="s">
        <v>170</v>
      </c>
      <c r="G34" s="50" t="s">
        <v>170</v>
      </c>
      <c r="H34" s="50"/>
      <c r="I34" s="49" t="s">
        <v>170</v>
      </c>
      <c r="J34" s="50" t="s">
        <v>170</v>
      </c>
      <c r="K34" s="50"/>
      <c r="L34" s="49" t="s">
        <v>170</v>
      </c>
      <c r="M34" s="49" t="s">
        <v>170</v>
      </c>
      <c r="N34" s="50"/>
      <c r="O34" s="49" t="s">
        <v>170</v>
      </c>
      <c r="P34" s="49" t="s">
        <v>170</v>
      </c>
      <c r="Q34" s="50"/>
    </row>
    <row r="35" spans="1:17" ht="17.25" hidden="1" customHeight="1" outlineLevel="3">
      <c r="A35" s="46"/>
      <c r="B35" s="47" t="s">
        <v>200</v>
      </c>
      <c r="C35" s="48" t="s">
        <v>168</v>
      </c>
      <c r="D35" s="48" t="s">
        <v>199</v>
      </c>
      <c r="E35" s="49"/>
      <c r="F35" s="169" t="s">
        <v>170</v>
      </c>
      <c r="G35" s="50" t="s">
        <v>170</v>
      </c>
      <c r="H35" s="50"/>
      <c r="I35" s="49" t="s">
        <v>170</v>
      </c>
      <c r="J35" s="50" t="s">
        <v>170</v>
      </c>
      <c r="K35" s="50"/>
      <c r="L35" s="49" t="s">
        <v>170</v>
      </c>
      <c r="M35" s="49" t="s">
        <v>170</v>
      </c>
      <c r="N35" s="50"/>
      <c r="O35" s="49" t="s">
        <v>170</v>
      </c>
      <c r="P35" s="49" t="s">
        <v>170</v>
      </c>
      <c r="Q35" s="50"/>
    </row>
    <row r="36" spans="1:17" ht="17.25" hidden="1" customHeight="1" outlineLevel="3">
      <c r="A36" s="46"/>
      <c r="B36" s="47" t="s">
        <v>201</v>
      </c>
      <c r="C36" s="48" t="s">
        <v>168</v>
      </c>
      <c r="D36" s="48" t="s">
        <v>169</v>
      </c>
      <c r="E36" s="49"/>
      <c r="F36" s="169"/>
      <c r="G36" s="50"/>
      <c r="H36" s="50"/>
      <c r="I36" s="49" t="s">
        <v>175</v>
      </c>
      <c r="J36" s="50" t="s">
        <v>175</v>
      </c>
      <c r="K36" s="50"/>
      <c r="L36" s="49" t="s">
        <v>170</v>
      </c>
      <c r="M36" s="49" t="s">
        <v>170</v>
      </c>
      <c r="N36" s="50"/>
      <c r="O36" s="49" t="s">
        <v>170</v>
      </c>
      <c r="P36" s="49" t="s">
        <v>170</v>
      </c>
      <c r="Q36" s="50"/>
    </row>
    <row r="37" spans="1:17" ht="17.25" hidden="1" customHeight="1" outlineLevel="3">
      <c r="A37" s="46"/>
      <c r="B37" s="47" t="s">
        <v>202</v>
      </c>
      <c r="C37" s="48" t="s">
        <v>173</v>
      </c>
      <c r="D37" s="48" t="s">
        <v>196</v>
      </c>
      <c r="E37" s="49"/>
      <c r="F37" s="169" t="s">
        <v>170</v>
      </c>
      <c r="G37" s="50" t="s">
        <v>170</v>
      </c>
      <c r="H37" s="50"/>
      <c r="I37" s="49" t="s">
        <v>170</v>
      </c>
      <c r="J37" s="50" t="s">
        <v>170</v>
      </c>
      <c r="K37" s="50"/>
      <c r="L37" s="49" t="s">
        <v>170</v>
      </c>
      <c r="M37" s="49" t="s">
        <v>170</v>
      </c>
      <c r="N37" s="50"/>
      <c r="O37" s="49" t="s">
        <v>170</v>
      </c>
      <c r="P37" s="49" t="s">
        <v>170</v>
      </c>
      <c r="Q37" s="50"/>
    </row>
    <row r="38" spans="1:17" ht="17.25" hidden="1" customHeight="1" outlineLevel="3">
      <c r="A38" s="46"/>
      <c r="B38" s="47" t="s">
        <v>203</v>
      </c>
      <c r="C38" s="48" t="s">
        <v>168</v>
      </c>
      <c r="D38" s="48" t="s">
        <v>169</v>
      </c>
      <c r="E38" s="49"/>
      <c r="F38" s="169" t="s">
        <v>175</v>
      </c>
      <c r="G38" s="50" t="s">
        <v>175</v>
      </c>
      <c r="H38" s="50"/>
      <c r="I38" s="49" t="s">
        <v>170</v>
      </c>
      <c r="J38" s="50" t="s">
        <v>170</v>
      </c>
      <c r="K38" s="50"/>
      <c r="L38" s="49" t="s">
        <v>170</v>
      </c>
      <c r="M38" s="49" t="s">
        <v>170</v>
      </c>
      <c r="N38" s="50"/>
      <c r="O38" s="49" t="s">
        <v>170</v>
      </c>
      <c r="P38" s="49" t="s">
        <v>170</v>
      </c>
      <c r="Q38" s="50"/>
    </row>
    <row r="39" spans="1:17" ht="17.25" hidden="1" customHeight="1" outlineLevel="3">
      <c r="A39" s="46"/>
      <c r="B39" s="47" t="s">
        <v>204</v>
      </c>
      <c r="C39" s="48" t="s">
        <v>168</v>
      </c>
      <c r="D39" s="48" t="s">
        <v>199</v>
      </c>
      <c r="E39" s="49"/>
      <c r="F39" s="169" t="s">
        <v>175</v>
      </c>
      <c r="G39" s="50" t="s">
        <v>175</v>
      </c>
      <c r="H39" s="50"/>
      <c r="I39" s="49" t="s">
        <v>175</v>
      </c>
      <c r="J39" s="50" t="s">
        <v>175</v>
      </c>
      <c r="K39" s="50"/>
      <c r="L39" s="49" t="s">
        <v>175</v>
      </c>
      <c r="M39" s="49" t="s">
        <v>170</v>
      </c>
      <c r="N39" s="50"/>
      <c r="O39" s="49" t="s">
        <v>170</v>
      </c>
      <c r="P39" s="49" t="s">
        <v>170</v>
      </c>
      <c r="Q39" s="50"/>
    </row>
    <row r="40" spans="1:17" ht="17.25" hidden="1" customHeight="1" outlineLevel="3">
      <c r="A40" s="46"/>
      <c r="B40" s="47" t="s">
        <v>185</v>
      </c>
      <c r="C40" s="48" t="s">
        <v>168</v>
      </c>
      <c r="D40" s="48" t="s">
        <v>169</v>
      </c>
      <c r="E40" s="49"/>
      <c r="F40" s="169" t="s">
        <v>175</v>
      </c>
      <c r="G40" s="50" t="s">
        <v>170</v>
      </c>
      <c r="H40" s="50"/>
      <c r="I40" s="49" t="s">
        <v>170</v>
      </c>
      <c r="J40" s="50" t="s">
        <v>170</v>
      </c>
      <c r="K40" s="50"/>
      <c r="L40" s="49" t="s">
        <v>170</v>
      </c>
      <c r="M40" s="49" t="s">
        <v>170</v>
      </c>
      <c r="N40" s="50"/>
      <c r="O40" s="49" t="s">
        <v>170</v>
      </c>
      <c r="P40" s="49" t="s">
        <v>170</v>
      </c>
      <c r="Q40" s="50"/>
    </row>
    <row r="41" spans="1:17" ht="17.25" hidden="1" customHeight="1" outlineLevel="3">
      <c r="A41" s="46"/>
      <c r="B41" s="47" t="s">
        <v>178</v>
      </c>
      <c r="C41" s="48" t="s">
        <v>173</v>
      </c>
      <c r="D41" s="48" t="s">
        <v>179</v>
      </c>
      <c r="E41" s="52"/>
      <c r="F41" s="169" t="s">
        <v>175</v>
      </c>
      <c r="G41" s="50" t="s">
        <v>175</v>
      </c>
      <c r="H41" s="57"/>
      <c r="I41" s="49" t="s">
        <v>175</v>
      </c>
      <c r="J41" s="50" t="s">
        <v>175</v>
      </c>
      <c r="K41" s="57"/>
      <c r="L41" s="49" t="s">
        <v>175</v>
      </c>
      <c r="M41" s="171" t="s">
        <v>175</v>
      </c>
      <c r="N41" s="57"/>
      <c r="O41" s="171" t="s">
        <v>175</v>
      </c>
      <c r="P41" s="171" t="s">
        <v>175</v>
      </c>
      <c r="Q41" s="57"/>
    </row>
    <row r="42" spans="1:17" ht="17.25" hidden="1" customHeight="1" outlineLevel="1" collapsed="1">
      <c r="A42" s="40">
        <v>43221</v>
      </c>
      <c r="B42" s="41" t="s">
        <v>205</v>
      </c>
      <c r="C42" s="42" t="s">
        <v>166</v>
      </c>
      <c r="D42" s="42"/>
      <c r="E42" s="55">
        <v>0.9</v>
      </c>
      <c r="F42" s="167"/>
      <c r="G42" s="61"/>
      <c r="H42" s="64">
        <v>0.95</v>
      </c>
      <c r="I42" s="44"/>
      <c r="J42" s="61"/>
      <c r="K42" s="64">
        <v>0.95</v>
      </c>
      <c r="L42" s="44"/>
      <c r="M42" s="44"/>
      <c r="N42" s="64">
        <v>0.95</v>
      </c>
      <c r="O42" s="44"/>
      <c r="P42" s="44"/>
      <c r="Q42" s="168">
        <v>0.95</v>
      </c>
    </row>
    <row r="43" spans="1:17" ht="17.25" hidden="1" customHeight="1" outlineLevel="2" collapsed="1">
      <c r="A43" s="40"/>
      <c r="B43" s="41" t="s">
        <v>206</v>
      </c>
      <c r="C43" s="42" t="s">
        <v>168</v>
      </c>
      <c r="D43" s="42" t="s">
        <v>207</v>
      </c>
      <c r="E43" s="44"/>
      <c r="F43" s="167"/>
      <c r="G43" s="61" t="s">
        <v>170</v>
      </c>
      <c r="H43" s="61"/>
      <c r="I43" s="44"/>
      <c r="J43" s="61"/>
      <c r="K43" s="61"/>
      <c r="L43" s="44"/>
      <c r="M43" s="44"/>
      <c r="N43" s="61"/>
      <c r="O43" s="44"/>
      <c r="P43" s="44"/>
      <c r="Q43" s="61"/>
    </row>
    <row r="44" spans="1:17" ht="17.25" hidden="1" customHeight="1" outlineLevel="3">
      <c r="A44" s="46"/>
      <c r="B44" s="47" t="s">
        <v>208</v>
      </c>
      <c r="C44" s="48" t="s">
        <v>168</v>
      </c>
      <c r="D44" s="48" t="s">
        <v>207</v>
      </c>
      <c r="E44" s="49"/>
      <c r="F44" s="169" t="s">
        <v>170</v>
      </c>
      <c r="G44" s="50" t="s">
        <v>170</v>
      </c>
      <c r="H44" s="50"/>
      <c r="I44" s="49" t="s">
        <v>170</v>
      </c>
      <c r="J44" s="50" t="s">
        <v>170</v>
      </c>
      <c r="K44" s="50"/>
      <c r="L44" s="49" t="s">
        <v>170</v>
      </c>
      <c r="M44" s="49" t="s">
        <v>170</v>
      </c>
      <c r="N44" s="50"/>
      <c r="O44" s="49" t="s">
        <v>170</v>
      </c>
      <c r="P44" s="49" t="s">
        <v>170</v>
      </c>
      <c r="Q44" s="50"/>
    </row>
    <row r="45" spans="1:17" ht="17.25" hidden="1" customHeight="1" outlineLevel="3">
      <c r="A45" s="46"/>
      <c r="B45" s="47" t="s">
        <v>209</v>
      </c>
      <c r="C45" s="48" t="s">
        <v>168</v>
      </c>
      <c r="D45" s="48" t="s">
        <v>210</v>
      </c>
      <c r="E45" s="49"/>
      <c r="F45" s="169" t="s">
        <v>170</v>
      </c>
      <c r="G45" s="50" t="s">
        <v>170</v>
      </c>
      <c r="H45" s="50"/>
      <c r="I45" s="49" t="s">
        <v>170</v>
      </c>
      <c r="J45" s="50" t="s">
        <v>170</v>
      </c>
      <c r="K45" s="50"/>
      <c r="L45" s="49" t="s">
        <v>170</v>
      </c>
      <c r="M45" s="49" t="s">
        <v>170</v>
      </c>
      <c r="N45" s="50"/>
      <c r="O45" s="49" t="s">
        <v>170</v>
      </c>
      <c r="P45" s="49" t="s">
        <v>170</v>
      </c>
      <c r="Q45" s="50"/>
    </row>
    <row r="46" spans="1:17" ht="17.25" hidden="1" customHeight="1" outlineLevel="3">
      <c r="A46" s="46"/>
      <c r="B46" s="47" t="s">
        <v>211</v>
      </c>
      <c r="C46" s="48" t="s">
        <v>168</v>
      </c>
      <c r="D46" s="48" t="s">
        <v>210</v>
      </c>
      <c r="E46" s="49"/>
      <c r="F46" s="169" t="s">
        <v>170</v>
      </c>
      <c r="G46" s="50" t="s">
        <v>170</v>
      </c>
      <c r="H46" s="50"/>
      <c r="I46" s="49" t="s">
        <v>170</v>
      </c>
      <c r="J46" s="50" t="s">
        <v>170</v>
      </c>
      <c r="K46" s="50"/>
      <c r="L46" s="49" t="s">
        <v>170</v>
      </c>
      <c r="M46" s="49" t="s">
        <v>170</v>
      </c>
      <c r="N46" s="50"/>
      <c r="O46" s="49" t="s">
        <v>170</v>
      </c>
      <c r="P46" s="49" t="s">
        <v>170</v>
      </c>
      <c r="Q46" s="50"/>
    </row>
    <row r="47" spans="1:17" ht="17.25" hidden="1" customHeight="1" outlineLevel="3">
      <c r="A47" s="46"/>
      <c r="B47" s="47" t="s">
        <v>212</v>
      </c>
      <c r="C47" s="48" t="s">
        <v>168</v>
      </c>
      <c r="D47" s="48" t="s">
        <v>169</v>
      </c>
      <c r="E47" s="49"/>
      <c r="F47" s="169" t="s">
        <v>170</v>
      </c>
      <c r="G47" s="50" t="s">
        <v>170</v>
      </c>
      <c r="H47" s="50"/>
      <c r="I47" s="49" t="s">
        <v>170</v>
      </c>
      <c r="J47" s="50" t="s">
        <v>170</v>
      </c>
      <c r="K47" s="50"/>
      <c r="L47" s="49" t="s">
        <v>170</v>
      </c>
      <c r="M47" s="49" t="s">
        <v>170</v>
      </c>
      <c r="N47" s="50"/>
      <c r="O47" s="49" t="s">
        <v>170</v>
      </c>
      <c r="P47" s="49" t="s">
        <v>170</v>
      </c>
      <c r="Q47" s="50"/>
    </row>
    <row r="48" spans="1:17" ht="17.25" hidden="1" customHeight="1" outlineLevel="3">
      <c r="A48" s="46"/>
      <c r="B48" s="47" t="s">
        <v>213</v>
      </c>
      <c r="C48" s="48" t="s">
        <v>168</v>
      </c>
      <c r="D48" s="48" t="s">
        <v>214</v>
      </c>
      <c r="E48" s="49"/>
      <c r="F48" s="169" t="s">
        <v>170</v>
      </c>
      <c r="G48" s="50" t="s">
        <v>170</v>
      </c>
      <c r="H48" s="50"/>
      <c r="I48" s="49" t="s">
        <v>170</v>
      </c>
      <c r="J48" s="50" t="s">
        <v>170</v>
      </c>
      <c r="K48" s="50"/>
      <c r="L48" s="49" t="s">
        <v>170</v>
      </c>
      <c r="M48" s="49" t="s">
        <v>170</v>
      </c>
      <c r="N48" s="50"/>
      <c r="O48" s="49" t="s">
        <v>170</v>
      </c>
      <c r="P48" s="49" t="s">
        <v>170</v>
      </c>
      <c r="Q48" s="50"/>
    </row>
    <row r="49" spans="1:17" ht="17.25" hidden="1" customHeight="1" outlineLevel="3">
      <c r="A49" s="46"/>
      <c r="B49" s="47" t="s">
        <v>215</v>
      </c>
      <c r="C49" s="48" t="s">
        <v>168</v>
      </c>
      <c r="D49" s="48" t="s">
        <v>216</v>
      </c>
      <c r="E49" s="49"/>
      <c r="F49" s="169" t="s">
        <v>175</v>
      </c>
      <c r="G49" s="70" t="s">
        <v>183</v>
      </c>
      <c r="H49" s="50"/>
      <c r="I49" s="49" t="s">
        <v>175</v>
      </c>
      <c r="J49" s="70" t="s">
        <v>183</v>
      </c>
      <c r="K49" s="50"/>
      <c r="L49" s="49" t="s">
        <v>183</v>
      </c>
      <c r="M49" s="49" t="s">
        <v>170</v>
      </c>
      <c r="N49" s="50"/>
      <c r="O49" s="49" t="s">
        <v>170</v>
      </c>
      <c r="P49" s="49" t="s">
        <v>170</v>
      </c>
      <c r="Q49" s="50"/>
    </row>
    <row r="50" spans="1:17" ht="17.25" hidden="1" customHeight="1" outlineLevel="3">
      <c r="A50" s="46"/>
      <c r="B50" s="47" t="s">
        <v>217</v>
      </c>
      <c r="C50" s="48" t="s">
        <v>168</v>
      </c>
      <c r="D50" s="48" t="s">
        <v>216</v>
      </c>
      <c r="E50" s="49"/>
      <c r="F50" s="169" t="s">
        <v>175</v>
      </c>
      <c r="G50" s="70" t="s">
        <v>183</v>
      </c>
      <c r="H50" s="50"/>
      <c r="I50" s="49" t="s">
        <v>175</v>
      </c>
      <c r="J50" s="70" t="s">
        <v>183</v>
      </c>
      <c r="K50" s="50"/>
      <c r="L50" s="49" t="s">
        <v>183</v>
      </c>
      <c r="M50" s="49" t="s">
        <v>170</v>
      </c>
      <c r="N50" s="50"/>
      <c r="O50" s="49" t="s">
        <v>170</v>
      </c>
      <c r="P50" s="49" t="s">
        <v>170</v>
      </c>
      <c r="Q50" s="50"/>
    </row>
    <row r="51" spans="1:17" ht="17.25" hidden="1" customHeight="1" outlineLevel="3">
      <c r="A51" s="46"/>
      <c r="B51" s="47" t="s">
        <v>218</v>
      </c>
      <c r="C51" s="48" t="s">
        <v>168</v>
      </c>
      <c r="D51" s="48" t="s">
        <v>219</v>
      </c>
      <c r="E51" s="49"/>
      <c r="F51" s="169" t="s">
        <v>175</v>
      </c>
      <c r="G51" s="50" t="s">
        <v>175</v>
      </c>
      <c r="H51" s="50"/>
      <c r="I51" s="49" t="s">
        <v>175</v>
      </c>
      <c r="J51" s="50" t="s">
        <v>183</v>
      </c>
      <c r="K51" s="50"/>
      <c r="L51" s="49" t="s">
        <v>170</v>
      </c>
      <c r="M51" s="49" t="s">
        <v>170</v>
      </c>
      <c r="N51" s="50"/>
      <c r="O51" s="49" t="s">
        <v>170</v>
      </c>
      <c r="P51" s="49" t="s">
        <v>170</v>
      </c>
      <c r="Q51" s="50"/>
    </row>
    <row r="52" spans="1:17" ht="17.25" hidden="1" customHeight="1" outlineLevel="3">
      <c r="A52" s="46"/>
      <c r="B52" s="47" t="s">
        <v>220</v>
      </c>
      <c r="C52" s="48" t="s">
        <v>168</v>
      </c>
      <c r="D52" s="48" t="s">
        <v>219</v>
      </c>
      <c r="E52" s="49"/>
      <c r="F52" s="169" t="s">
        <v>175</v>
      </c>
      <c r="G52" s="50" t="s">
        <v>175</v>
      </c>
      <c r="H52" s="50"/>
      <c r="I52" s="49" t="s">
        <v>175</v>
      </c>
      <c r="J52" s="50" t="s">
        <v>175</v>
      </c>
      <c r="K52" s="50"/>
      <c r="L52" s="49" t="s">
        <v>175</v>
      </c>
      <c r="M52" s="49" t="s">
        <v>175</v>
      </c>
      <c r="N52" s="50"/>
      <c r="O52" s="49" t="s">
        <v>175</v>
      </c>
      <c r="P52" s="49" t="s">
        <v>175</v>
      </c>
      <c r="Q52" s="50"/>
    </row>
    <row r="53" spans="1:17" ht="17.25" hidden="1" customHeight="1" outlineLevel="3">
      <c r="A53" s="46"/>
      <c r="B53" s="47" t="s">
        <v>221</v>
      </c>
      <c r="C53" s="48" t="s">
        <v>168</v>
      </c>
      <c r="D53" s="48" t="s">
        <v>219</v>
      </c>
      <c r="E53" s="49"/>
      <c r="F53" s="169" t="s">
        <v>175</v>
      </c>
      <c r="G53" s="50" t="s">
        <v>175</v>
      </c>
      <c r="H53" s="50"/>
      <c r="I53" s="49" t="s">
        <v>175</v>
      </c>
      <c r="J53" s="50" t="s">
        <v>183</v>
      </c>
      <c r="K53" s="50"/>
      <c r="L53" s="49" t="s">
        <v>183</v>
      </c>
      <c r="M53" s="172" t="s">
        <v>183</v>
      </c>
      <c r="N53" s="50"/>
      <c r="O53" s="49" t="s">
        <v>170</v>
      </c>
      <c r="P53" s="49" t="s">
        <v>170</v>
      </c>
      <c r="Q53" s="50"/>
    </row>
    <row r="54" spans="1:17" ht="17.25" hidden="1" customHeight="1" outlineLevel="3">
      <c r="A54" s="46"/>
      <c r="B54" s="47" t="s">
        <v>222</v>
      </c>
      <c r="C54" s="48" t="s">
        <v>168</v>
      </c>
      <c r="D54" s="48" t="s">
        <v>219</v>
      </c>
      <c r="E54" s="49"/>
      <c r="F54" s="169" t="s">
        <v>175</v>
      </c>
      <c r="G54" s="50" t="s">
        <v>170</v>
      </c>
      <c r="H54" s="50"/>
      <c r="I54" s="49" t="s">
        <v>175</v>
      </c>
      <c r="J54" s="50" t="s">
        <v>170</v>
      </c>
      <c r="K54" s="50"/>
      <c r="L54" s="49" t="s">
        <v>170</v>
      </c>
      <c r="M54" s="49" t="s">
        <v>170</v>
      </c>
      <c r="N54" s="50"/>
      <c r="O54" s="49" t="s">
        <v>170</v>
      </c>
      <c r="P54" s="49" t="s">
        <v>170</v>
      </c>
      <c r="Q54" s="50"/>
    </row>
    <row r="55" spans="1:17" ht="17.25" hidden="1" customHeight="1" outlineLevel="3">
      <c r="A55" s="46"/>
      <c r="B55" s="47" t="s">
        <v>185</v>
      </c>
      <c r="C55" s="48" t="s">
        <v>168</v>
      </c>
      <c r="D55" s="48" t="s">
        <v>219</v>
      </c>
      <c r="E55" s="49"/>
      <c r="F55" s="169" t="s">
        <v>175</v>
      </c>
      <c r="G55" s="50" t="s">
        <v>170</v>
      </c>
      <c r="H55" s="50"/>
      <c r="I55" s="49" t="s">
        <v>175</v>
      </c>
      <c r="J55" s="50" t="s">
        <v>170</v>
      </c>
      <c r="K55" s="50"/>
      <c r="L55" s="49" t="s">
        <v>170</v>
      </c>
      <c r="M55" s="49" t="s">
        <v>170</v>
      </c>
      <c r="N55" s="50"/>
      <c r="O55" s="49" t="s">
        <v>170</v>
      </c>
      <c r="P55" s="49" t="s">
        <v>170</v>
      </c>
      <c r="Q55" s="50"/>
    </row>
    <row r="56" spans="1:17" ht="17.25" hidden="1" customHeight="1" outlineLevel="3">
      <c r="A56" s="46"/>
      <c r="B56" s="47" t="s">
        <v>223</v>
      </c>
      <c r="C56" s="48" t="s">
        <v>168</v>
      </c>
      <c r="D56" s="48" t="s">
        <v>219</v>
      </c>
      <c r="E56" s="49"/>
      <c r="F56" s="169" t="s">
        <v>175</v>
      </c>
      <c r="G56" s="50" t="s">
        <v>175</v>
      </c>
      <c r="H56" s="50"/>
      <c r="I56" s="49" t="s">
        <v>175</v>
      </c>
      <c r="J56" s="50" t="s">
        <v>175</v>
      </c>
      <c r="K56" s="50"/>
      <c r="L56" s="49" t="s">
        <v>175</v>
      </c>
      <c r="M56" s="171" t="s">
        <v>175</v>
      </c>
      <c r="N56" s="50"/>
      <c r="O56" s="171" t="s">
        <v>175</v>
      </c>
      <c r="P56" s="171" t="s">
        <v>175</v>
      </c>
      <c r="Q56" s="50"/>
    </row>
    <row r="57" spans="1:17" ht="17.25" hidden="1" customHeight="1" outlineLevel="3">
      <c r="A57" s="46"/>
      <c r="B57" s="47" t="s">
        <v>178</v>
      </c>
      <c r="C57" s="48" t="s">
        <v>173</v>
      </c>
      <c r="D57" s="48" t="s">
        <v>224</v>
      </c>
      <c r="E57" s="49"/>
      <c r="F57" s="169" t="s">
        <v>175</v>
      </c>
      <c r="G57" s="50" t="s">
        <v>175</v>
      </c>
      <c r="H57" s="50"/>
      <c r="I57" s="49" t="s">
        <v>175</v>
      </c>
      <c r="J57" s="50" t="s">
        <v>175</v>
      </c>
      <c r="K57" s="50"/>
      <c r="L57" s="49" t="s">
        <v>175</v>
      </c>
      <c r="M57" s="171" t="s">
        <v>175</v>
      </c>
      <c r="N57" s="50"/>
      <c r="O57" s="171" t="s">
        <v>175</v>
      </c>
      <c r="P57" s="171" t="s">
        <v>175</v>
      </c>
      <c r="Q57" s="50"/>
    </row>
    <row r="58" spans="1:17" ht="17.25" hidden="1" customHeight="1" outlineLevel="2" collapsed="1">
      <c r="A58" s="40"/>
      <c r="B58" s="41" t="s">
        <v>810</v>
      </c>
      <c r="C58" s="42"/>
      <c r="D58" s="42"/>
      <c r="E58" s="44"/>
      <c r="F58" s="167"/>
      <c r="G58" s="61"/>
      <c r="H58" s="61"/>
      <c r="I58" s="44"/>
      <c r="J58" s="61"/>
      <c r="K58" s="61"/>
      <c r="L58" s="44"/>
      <c r="M58" s="44"/>
      <c r="N58" s="61"/>
      <c r="O58" s="44"/>
      <c r="P58" s="44"/>
      <c r="Q58" s="61"/>
    </row>
    <row r="59" spans="1:17" ht="17.25" hidden="1" customHeight="1" outlineLevel="3">
      <c r="A59" s="46"/>
      <c r="B59" s="47" t="s">
        <v>811</v>
      </c>
      <c r="C59" s="48" t="s">
        <v>168</v>
      </c>
      <c r="D59" s="48" t="s">
        <v>169</v>
      </c>
      <c r="E59" s="49"/>
      <c r="F59" s="169" t="s">
        <v>175</v>
      </c>
      <c r="G59" s="50" t="s">
        <v>175</v>
      </c>
      <c r="H59" s="50"/>
      <c r="I59" s="49" t="s">
        <v>175</v>
      </c>
      <c r="J59" s="50" t="s">
        <v>175</v>
      </c>
      <c r="K59" s="50"/>
      <c r="L59" s="49" t="s">
        <v>175</v>
      </c>
      <c r="M59" s="49" t="s">
        <v>175</v>
      </c>
      <c r="N59" s="50"/>
      <c r="O59" s="49" t="s">
        <v>175</v>
      </c>
      <c r="P59" s="49" t="s">
        <v>175</v>
      </c>
      <c r="Q59" s="50"/>
    </row>
    <row r="60" spans="1:17" ht="17.25" hidden="1" customHeight="1" outlineLevel="3">
      <c r="A60" s="46"/>
      <c r="B60" s="47" t="s">
        <v>812</v>
      </c>
      <c r="C60" s="48" t="s">
        <v>168</v>
      </c>
      <c r="D60" s="48" t="s">
        <v>169</v>
      </c>
      <c r="E60" s="49"/>
      <c r="F60" s="169" t="s">
        <v>175</v>
      </c>
      <c r="G60" s="50" t="s">
        <v>175</v>
      </c>
      <c r="H60" s="57"/>
      <c r="I60" s="49" t="s">
        <v>175</v>
      </c>
      <c r="J60" s="50" t="s">
        <v>175</v>
      </c>
      <c r="K60" s="57"/>
      <c r="L60" s="49" t="s">
        <v>175</v>
      </c>
      <c r="M60" s="49" t="s">
        <v>175</v>
      </c>
      <c r="N60" s="57"/>
      <c r="O60" s="49" t="s">
        <v>175</v>
      </c>
      <c r="P60" s="49" t="s">
        <v>175</v>
      </c>
      <c r="Q60" s="57"/>
    </row>
    <row r="61" spans="1:17" ht="17.25" hidden="1" customHeight="1" outlineLevel="1" collapsed="1">
      <c r="A61" s="40">
        <v>43252</v>
      </c>
      <c r="B61" s="41" t="s">
        <v>225</v>
      </c>
      <c r="C61" s="42" t="s">
        <v>166</v>
      </c>
      <c r="D61" s="42"/>
      <c r="E61" s="43">
        <v>0.9</v>
      </c>
      <c r="F61" s="167"/>
      <c r="G61" s="61"/>
      <c r="H61" s="65">
        <v>0.9</v>
      </c>
      <c r="I61" s="44"/>
      <c r="J61" s="61"/>
      <c r="K61" s="65">
        <v>0.9</v>
      </c>
      <c r="L61" s="44"/>
      <c r="M61" s="44"/>
      <c r="N61" s="65">
        <v>0.97</v>
      </c>
      <c r="O61" s="44"/>
      <c r="P61" s="44"/>
      <c r="Q61" s="168">
        <v>0.97</v>
      </c>
    </row>
    <row r="62" spans="1:17" ht="17.25" hidden="1" customHeight="1" outlineLevel="2">
      <c r="A62" s="46"/>
      <c r="B62" s="47" t="s">
        <v>226</v>
      </c>
      <c r="C62" s="48" t="s">
        <v>168</v>
      </c>
      <c r="D62" s="48" t="s">
        <v>169</v>
      </c>
      <c r="E62" s="49"/>
      <c r="F62" s="169" t="s">
        <v>170</v>
      </c>
      <c r="G62" s="50" t="s">
        <v>170</v>
      </c>
      <c r="H62" s="50"/>
      <c r="I62" s="49" t="s">
        <v>170</v>
      </c>
      <c r="J62" s="50" t="s">
        <v>170</v>
      </c>
      <c r="K62" s="50"/>
      <c r="L62" s="49" t="s">
        <v>170</v>
      </c>
      <c r="M62" s="49" t="s">
        <v>170</v>
      </c>
      <c r="N62" s="50"/>
      <c r="O62" s="49" t="s">
        <v>170</v>
      </c>
      <c r="P62" s="49" t="s">
        <v>170</v>
      </c>
      <c r="Q62" s="50"/>
    </row>
    <row r="63" spans="1:17" ht="17.25" hidden="1" customHeight="1" outlineLevel="2">
      <c r="A63" s="46"/>
      <c r="B63" s="47" t="s">
        <v>227</v>
      </c>
      <c r="C63" s="48" t="s">
        <v>168</v>
      </c>
      <c r="D63" s="48" t="s">
        <v>169</v>
      </c>
      <c r="E63" s="49"/>
      <c r="F63" s="169" t="s">
        <v>170</v>
      </c>
      <c r="G63" s="50" t="s">
        <v>170</v>
      </c>
      <c r="H63" s="50"/>
      <c r="I63" s="49" t="s">
        <v>170</v>
      </c>
      <c r="J63" s="50" t="s">
        <v>170</v>
      </c>
      <c r="K63" s="50"/>
      <c r="L63" s="49" t="s">
        <v>170</v>
      </c>
      <c r="M63" s="49" t="s">
        <v>170</v>
      </c>
      <c r="N63" s="50"/>
      <c r="O63" s="49" t="s">
        <v>170</v>
      </c>
      <c r="P63" s="49" t="s">
        <v>170</v>
      </c>
      <c r="Q63" s="50"/>
    </row>
    <row r="64" spans="1:17" ht="17.25" hidden="1" customHeight="1" outlineLevel="2">
      <c r="A64" s="46"/>
      <c r="B64" s="47" t="s">
        <v>228</v>
      </c>
      <c r="C64" s="48" t="s">
        <v>168</v>
      </c>
      <c r="D64" s="48" t="s">
        <v>199</v>
      </c>
      <c r="E64" s="49"/>
      <c r="F64" s="169" t="s">
        <v>175</v>
      </c>
      <c r="G64" s="50" t="s">
        <v>175</v>
      </c>
      <c r="H64" s="50"/>
      <c r="I64" s="49" t="s">
        <v>175</v>
      </c>
      <c r="J64" s="50" t="s">
        <v>175</v>
      </c>
      <c r="K64" s="50"/>
      <c r="L64" s="49" t="s">
        <v>170</v>
      </c>
      <c r="M64" s="49" t="s">
        <v>170</v>
      </c>
      <c r="N64" s="50"/>
      <c r="O64" s="49" t="s">
        <v>170</v>
      </c>
      <c r="P64" s="49" t="s">
        <v>170</v>
      </c>
      <c r="Q64" s="50"/>
    </row>
    <row r="65" spans="1:17" ht="17.25" hidden="1" customHeight="1" outlineLevel="2">
      <c r="A65" s="46"/>
      <c r="B65" s="47" t="s">
        <v>178</v>
      </c>
      <c r="C65" s="48" t="s">
        <v>173</v>
      </c>
      <c r="D65" s="48" t="s">
        <v>182</v>
      </c>
      <c r="E65" s="52"/>
      <c r="F65" s="169" t="s">
        <v>175</v>
      </c>
      <c r="G65" s="50" t="s">
        <v>175</v>
      </c>
      <c r="H65" s="50"/>
      <c r="I65" s="49" t="s">
        <v>175</v>
      </c>
      <c r="J65" s="50" t="s">
        <v>175</v>
      </c>
      <c r="K65" s="50"/>
      <c r="L65" s="49" t="s">
        <v>175</v>
      </c>
      <c r="M65" s="66" t="s">
        <v>170</v>
      </c>
      <c r="N65" s="50"/>
      <c r="O65" s="66" t="s">
        <v>170</v>
      </c>
      <c r="P65" s="66" t="s">
        <v>170</v>
      </c>
      <c r="Q65" s="50"/>
    </row>
    <row r="66" spans="1:17" ht="17.25" hidden="1" customHeight="1" outlineLevel="1" collapsed="1">
      <c r="A66" s="40">
        <v>43282</v>
      </c>
      <c r="B66" s="41" t="s">
        <v>229</v>
      </c>
      <c r="C66" s="42" t="s">
        <v>166</v>
      </c>
      <c r="D66" s="42"/>
      <c r="E66" s="53">
        <v>0.9</v>
      </c>
      <c r="F66" s="167"/>
      <c r="G66" s="61"/>
      <c r="H66" s="45" t="s">
        <v>230</v>
      </c>
      <c r="I66" s="44"/>
      <c r="J66" s="61"/>
      <c r="K66" s="45" t="s">
        <v>230</v>
      </c>
      <c r="L66" s="44"/>
      <c r="M66" s="44"/>
      <c r="N66" s="45" t="s">
        <v>230</v>
      </c>
      <c r="O66" s="44"/>
      <c r="P66" s="44"/>
      <c r="Q66" s="168" t="s">
        <v>230</v>
      </c>
    </row>
    <row r="67" spans="1:17" ht="17.25" hidden="1" customHeight="1" outlineLevel="2">
      <c r="A67" s="46"/>
      <c r="B67" s="47" t="s">
        <v>231</v>
      </c>
      <c r="C67" s="48" t="s">
        <v>173</v>
      </c>
      <c r="D67" s="48" t="s">
        <v>214</v>
      </c>
      <c r="E67" s="49"/>
      <c r="F67" s="169" t="s">
        <v>175</v>
      </c>
      <c r="G67" s="50" t="s">
        <v>175</v>
      </c>
      <c r="H67" s="50"/>
      <c r="I67" s="49" t="s">
        <v>170</v>
      </c>
      <c r="J67" s="50" t="s">
        <v>170</v>
      </c>
      <c r="K67" s="50"/>
      <c r="L67" s="49" t="s">
        <v>170</v>
      </c>
      <c r="M67" s="49" t="s">
        <v>170</v>
      </c>
      <c r="N67" s="50"/>
      <c r="O67" s="49" t="s">
        <v>170</v>
      </c>
      <c r="P67" s="49" t="s">
        <v>170</v>
      </c>
      <c r="Q67" s="50"/>
    </row>
    <row r="68" spans="1:17" ht="17.25" hidden="1" customHeight="1" outlineLevel="2">
      <c r="A68" s="46"/>
      <c r="B68" s="47" t="s">
        <v>232</v>
      </c>
      <c r="C68" s="48" t="s">
        <v>173</v>
      </c>
      <c r="D68" s="48" t="s">
        <v>214</v>
      </c>
      <c r="E68" s="49"/>
      <c r="F68" s="169" t="s">
        <v>175</v>
      </c>
      <c r="G68" s="50" t="s">
        <v>183</v>
      </c>
      <c r="H68" s="50"/>
      <c r="I68" s="49" t="s">
        <v>183</v>
      </c>
      <c r="J68" s="50" t="s">
        <v>183</v>
      </c>
      <c r="K68" s="50"/>
      <c r="L68" s="49" t="s">
        <v>183</v>
      </c>
      <c r="M68" s="49" t="s">
        <v>183</v>
      </c>
      <c r="N68" s="50"/>
      <c r="O68" s="49" t="s">
        <v>183</v>
      </c>
      <c r="P68" s="49" t="s">
        <v>183</v>
      </c>
      <c r="Q68" s="50"/>
    </row>
    <row r="69" spans="1:17" ht="17.25" hidden="1" customHeight="1" outlineLevel="2">
      <c r="A69" s="46"/>
      <c r="B69" s="47" t="s">
        <v>178</v>
      </c>
      <c r="C69" s="48" t="s">
        <v>173</v>
      </c>
      <c r="D69" s="48" t="s">
        <v>233</v>
      </c>
      <c r="E69" s="52"/>
      <c r="F69" s="169" t="s">
        <v>175</v>
      </c>
      <c r="G69" s="50" t="s">
        <v>175</v>
      </c>
      <c r="H69" s="50"/>
      <c r="I69" s="49" t="s">
        <v>175</v>
      </c>
      <c r="J69" s="50" t="s">
        <v>175</v>
      </c>
      <c r="K69" s="50"/>
      <c r="L69" s="49" t="s">
        <v>175</v>
      </c>
      <c r="M69" s="49" t="s">
        <v>175</v>
      </c>
      <c r="N69" s="50"/>
      <c r="O69" s="49" t="s">
        <v>175</v>
      </c>
      <c r="P69" s="49" t="s">
        <v>175</v>
      </c>
      <c r="Q69" s="50"/>
    </row>
    <row r="70" spans="1:17" ht="17.25" hidden="1" customHeight="1" outlineLevel="1" collapsed="1">
      <c r="A70" s="40">
        <v>43313</v>
      </c>
      <c r="B70" s="41" t="s">
        <v>234</v>
      </c>
      <c r="C70" s="42" t="s">
        <v>235</v>
      </c>
      <c r="D70" s="42"/>
      <c r="E70" s="55">
        <v>0.9</v>
      </c>
      <c r="F70" s="167"/>
      <c r="G70" s="61"/>
      <c r="H70" s="45">
        <v>0.95</v>
      </c>
      <c r="I70" s="44"/>
      <c r="J70" s="61"/>
      <c r="K70" s="45">
        <v>0.9</v>
      </c>
      <c r="L70" s="44"/>
      <c r="M70" s="44"/>
      <c r="N70" s="45">
        <v>0.95</v>
      </c>
      <c r="O70" s="44"/>
      <c r="P70" s="44"/>
      <c r="Q70" s="168">
        <v>0.95</v>
      </c>
    </row>
    <row r="71" spans="1:17" ht="17.25" hidden="1" customHeight="1" outlineLevel="2" collapsed="1">
      <c r="A71" s="40"/>
      <c r="B71" s="41" t="s">
        <v>236</v>
      </c>
      <c r="C71" s="42"/>
      <c r="D71" s="42"/>
      <c r="E71" s="44"/>
      <c r="F71" s="167"/>
      <c r="G71" s="61"/>
      <c r="H71" s="173"/>
      <c r="I71" s="44"/>
      <c r="J71" s="61"/>
      <c r="K71" s="61"/>
      <c r="L71" s="44"/>
      <c r="M71" s="44"/>
      <c r="N71" s="61"/>
      <c r="O71" s="44"/>
      <c r="P71" s="44"/>
      <c r="Q71" s="61"/>
    </row>
    <row r="72" spans="1:17" ht="17.25" hidden="1" customHeight="1" outlineLevel="3">
      <c r="A72" s="46"/>
      <c r="B72" s="47" t="s">
        <v>237</v>
      </c>
      <c r="C72" s="48" t="s">
        <v>238</v>
      </c>
      <c r="D72" s="48" t="s">
        <v>239</v>
      </c>
      <c r="E72" s="49"/>
      <c r="F72" s="169" t="s">
        <v>170</v>
      </c>
      <c r="G72" s="50" t="s">
        <v>170</v>
      </c>
      <c r="H72" s="50"/>
      <c r="I72" s="49" t="s">
        <v>170</v>
      </c>
      <c r="J72" s="50" t="s">
        <v>170</v>
      </c>
      <c r="K72" s="50"/>
      <c r="L72" s="49" t="s">
        <v>170</v>
      </c>
      <c r="M72" s="49" t="s">
        <v>170</v>
      </c>
      <c r="N72" s="50"/>
      <c r="O72" s="49" t="s">
        <v>170</v>
      </c>
      <c r="P72" s="49" t="s">
        <v>170</v>
      </c>
      <c r="Q72" s="50"/>
    </row>
    <row r="73" spans="1:17" ht="17.25" hidden="1" customHeight="1" outlineLevel="3">
      <c r="A73" s="46"/>
      <c r="B73" s="47" t="s">
        <v>240</v>
      </c>
      <c r="C73" s="48" t="s">
        <v>238</v>
      </c>
      <c r="D73" s="48" t="s">
        <v>239</v>
      </c>
      <c r="E73" s="49"/>
      <c r="F73" s="169" t="s">
        <v>170</v>
      </c>
      <c r="G73" s="50" t="s">
        <v>170</v>
      </c>
      <c r="H73" s="50"/>
      <c r="I73" s="49" t="s">
        <v>170</v>
      </c>
      <c r="J73" s="50" t="s">
        <v>170</v>
      </c>
      <c r="K73" s="50"/>
      <c r="L73" s="49" t="s">
        <v>170</v>
      </c>
      <c r="M73" s="49" t="s">
        <v>170</v>
      </c>
      <c r="N73" s="50"/>
      <c r="O73" s="49" t="s">
        <v>170</v>
      </c>
      <c r="P73" s="49" t="s">
        <v>170</v>
      </c>
      <c r="Q73" s="50"/>
    </row>
    <row r="74" spans="1:17" ht="17.25" hidden="1" customHeight="1" outlineLevel="3">
      <c r="A74" s="46"/>
      <c r="B74" s="47" t="s">
        <v>241</v>
      </c>
      <c r="C74" s="48" t="s">
        <v>238</v>
      </c>
      <c r="D74" s="48" t="s">
        <v>239</v>
      </c>
      <c r="E74" s="49"/>
      <c r="F74" s="169" t="s">
        <v>170</v>
      </c>
      <c r="G74" s="50" t="s">
        <v>170</v>
      </c>
      <c r="H74" s="50"/>
      <c r="I74" s="49" t="s">
        <v>170</v>
      </c>
      <c r="J74" s="50" t="s">
        <v>170</v>
      </c>
      <c r="K74" s="50"/>
      <c r="L74" s="49" t="s">
        <v>170</v>
      </c>
      <c r="M74" s="49" t="s">
        <v>170</v>
      </c>
      <c r="N74" s="50"/>
      <c r="O74" s="49" t="s">
        <v>170</v>
      </c>
      <c r="P74" s="49" t="s">
        <v>170</v>
      </c>
      <c r="Q74" s="50"/>
    </row>
    <row r="75" spans="1:17" ht="17.25" hidden="1" customHeight="1" outlineLevel="3">
      <c r="A75" s="46"/>
      <c r="B75" s="47" t="s">
        <v>220</v>
      </c>
      <c r="C75" s="48" t="s">
        <v>238</v>
      </c>
      <c r="D75" s="48" t="s">
        <v>239</v>
      </c>
      <c r="E75" s="49"/>
      <c r="F75" s="169" t="s">
        <v>175</v>
      </c>
      <c r="G75" s="50" t="s">
        <v>175</v>
      </c>
      <c r="H75" s="50"/>
      <c r="I75" s="49" t="s">
        <v>175</v>
      </c>
      <c r="J75" s="50" t="s">
        <v>175</v>
      </c>
      <c r="K75" s="50"/>
      <c r="L75" s="49" t="s">
        <v>175</v>
      </c>
      <c r="M75" s="66" t="s">
        <v>170</v>
      </c>
      <c r="N75" s="50"/>
      <c r="O75" s="66" t="s">
        <v>170</v>
      </c>
      <c r="P75" s="66" t="s">
        <v>170</v>
      </c>
      <c r="Q75" s="50"/>
    </row>
    <row r="76" spans="1:17" ht="17.25" hidden="1" customHeight="1" outlineLevel="3">
      <c r="A76" s="46"/>
      <c r="B76" s="47" t="s">
        <v>185</v>
      </c>
      <c r="C76" s="48" t="s">
        <v>238</v>
      </c>
      <c r="D76" s="48" t="s">
        <v>239</v>
      </c>
      <c r="E76" s="49"/>
      <c r="F76" s="169" t="s">
        <v>175</v>
      </c>
      <c r="G76" s="50" t="s">
        <v>170</v>
      </c>
      <c r="H76" s="50"/>
      <c r="I76" s="49" t="s">
        <v>170</v>
      </c>
      <c r="J76" s="50" t="s">
        <v>170</v>
      </c>
      <c r="K76" s="50"/>
      <c r="L76" s="49" t="s">
        <v>170</v>
      </c>
      <c r="M76" s="49" t="s">
        <v>170</v>
      </c>
      <c r="N76" s="50"/>
      <c r="O76" s="49" t="s">
        <v>170</v>
      </c>
      <c r="P76" s="49" t="s">
        <v>170</v>
      </c>
      <c r="Q76" s="50"/>
    </row>
    <row r="77" spans="1:17" ht="17.25" hidden="1" customHeight="1" outlineLevel="3">
      <c r="A77" s="46"/>
      <c r="B77" s="47" t="s">
        <v>178</v>
      </c>
      <c r="C77" s="48" t="s">
        <v>242</v>
      </c>
      <c r="D77" s="48" t="s">
        <v>243</v>
      </c>
      <c r="E77" s="49"/>
      <c r="F77" s="169" t="s">
        <v>175</v>
      </c>
      <c r="G77" s="50" t="s">
        <v>175</v>
      </c>
      <c r="H77" s="50"/>
      <c r="I77" s="49" t="s">
        <v>175</v>
      </c>
      <c r="J77" s="50" t="s">
        <v>175</v>
      </c>
      <c r="K77" s="50"/>
      <c r="L77" s="49" t="s">
        <v>175</v>
      </c>
      <c r="M77" s="171" t="s">
        <v>175</v>
      </c>
      <c r="N77" s="50"/>
      <c r="O77" s="171" t="s">
        <v>175</v>
      </c>
      <c r="P77" s="171" t="s">
        <v>175</v>
      </c>
      <c r="Q77" s="50"/>
    </row>
    <row r="78" spans="1:17" ht="17.25" hidden="1" customHeight="1" outlineLevel="2" collapsed="1">
      <c r="A78" s="40"/>
      <c r="B78" s="41" t="s">
        <v>813</v>
      </c>
      <c r="C78" s="42"/>
      <c r="D78" s="42"/>
      <c r="E78" s="44"/>
      <c r="F78" s="167"/>
      <c r="G78" s="61"/>
      <c r="H78" s="61"/>
      <c r="I78" s="44"/>
      <c r="J78" s="61"/>
      <c r="K78" s="61"/>
      <c r="L78" s="44"/>
      <c r="M78" s="44"/>
      <c r="N78" s="61"/>
      <c r="O78" s="44"/>
      <c r="P78" s="44"/>
      <c r="Q78" s="61"/>
    </row>
    <row r="79" spans="1:17" ht="17.25" hidden="1" customHeight="1" outlineLevel="3">
      <c r="A79" s="46"/>
      <c r="B79" s="47" t="s">
        <v>814</v>
      </c>
      <c r="C79" s="48" t="s">
        <v>238</v>
      </c>
      <c r="D79" s="48" t="s">
        <v>239</v>
      </c>
      <c r="E79" s="49"/>
      <c r="F79" s="169" t="s">
        <v>175</v>
      </c>
      <c r="G79" s="50" t="s">
        <v>175</v>
      </c>
      <c r="H79" s="50"/>
      <c r="I79" s="49" t="s">
        <v>175</v>
      </c>
      <c r="J79" s="50" t="s">
        <v>175</v>
      </c>
      <c r="K79" s="50"/>
      <c r="L79" s="49" t="s">
        <v>175</v>
      </c>
      <c r="M79" s="49" t="s">
        <v>175</v>
      </c>
      <c r="N79" s="50"/>
      <c r="O79" s="49" t="s">
        <v>175</v>
      </c>
      <c r="P79" s="49" t="s">
        <v>175</v>
      </c>
      <c r="Q79" s="50"/>
    </row>
    <row r="80" spans="1:17" ht="17.25" hidden="1" customHeight="1" outlineLevel="3">
      <c r="A80" s="46"/>
      <c r="B80" s="47" t="s">
        <v>815</v>
      </c>
      <c r="C80" s="48" t="s">
        <v>238</v>
      </c>
      <c r="D80" s="48" t="s">
        <v>239</v>
      </c>
      <c r="E80" s="49"/>
      <c r="F80" s="169" t="s">
        <v>175</v>
      </c>
      <c r="G80" s="50" t="s">
        <v>175</v>
      </c>
      <c r="H80" s="50"/>
      <c r="I80" s="49" t="s">
        <v>175</v>
      </c>
      <c r="J80" s="50" t="s">
        <v>175</v>
      </c>
      <c r="K80" s="50"/>
      <c r="L80" s="49" t="s">
        <v>175</v>
      </c>
      <c r="M80" s="49" t="s">
        <v>175</v>
      </c>
      <c r="N80" s="50"/>
      <c r="O80" s="49" t="s">
        <v>175</v>
      </c>
      <c r="P80" s="49" t="s">
        <v>175</v>
      </c>
      <c r="Q80" s="50"/>
    </row>
    <row r="81" spans="1:17" ht="17.25" hidden="1" customHeight="1" outlineLevel="1" collapsed="1">
      <c r="A81" s="40">
        <v>43344</v>
      </c>
      <c r="B81" s="41" t="s">
        <v>244</v>
      </c>
      <c r="C81" s="42" t="s">
        <v>235</v>
      </c>
      <c r="D81" s="42"/>
      <c r="E81" s="67">
        <v>0.9</v>
      </c>
      <c r="F81" s="167"/>
      <c r="G81" s="61"/>
      <c r="H81" s="56">
        <v>0.95</v>
      </c>
      <c r="I81" s="44"/>
      <c r="J81" s="61"/>
      <c r="K81" s="56">
        <v>0.9</v>
      </c>
      <c r="L81" s="44"/>
      <c r="M81" s="44"/>
      <c r="N81" s="56">
        <v>0.95</v>
      </c>
      <c r="O81" s="44"/>
      <c r="P81" s="44"/>
      <c r="Q81" s="168">
        <v>0.95</v>
      </c>
    </row>
    <row r="82" spans="1:17" ht="17.25" hidden="1" customHeight="1" outlineLevel="2" collapsed="1">
      <c r="A82" s="40"/>
      <c r="B82" s="41" t="s">
        <v>245</v>
      </c>
      <c r="C82" s="42"/>
      <c r="D82" s="42"/>
      <c r="E82" s="44"/>
      <c r="F82" s="167"/>
      <c r="G82" s="61"/>
      <c r="H82" s="173"/>
      <c r="I82" s="44"/>
      <c r="J82" s="61"/>
      <c r="K82" s="56"/>
      <c r="L82" s="44"/>
      <c r="M82" s="44"/>
      <c r="N82" s="56"/>
      <c r="O82" s="44"/>
      <c r="P82" s="44"/>
      <c r="Q82" s="56"/>
    </row>
    <row r="83" spans="1:17" ht="17.25" hidden="1" customHeight="1" outlineLevel="3">
      <c r="A83" s="46"/>
      <c r="B83" s="47" t="s">
        <v>246</v>
      </c>
      <c r="C83" s="48" t="s">
        <v>168</v>
      </c>
      <c r="D83" s="48" t="s">
        <v>239</v>
      </c>
      <c r="E83" s="49"/>
      <c r="F83" s="169" t="s">
        <v>170</v>
      </c>
      <c r="G83" s="50" t="s">
        <v>170</v>
      </c>
      <c r="H83" s="50"/>
      <c r="I83" s="49" t="s">
        <v>170</v>
      </c>
      <c r="J83" s="50" t="s">
        <v>170</v>
      </c>
      <c r="K83" s="50"/>
      <c r="L83" s="49" t="s">
        <v>170</v>
      </c>
      <c r="M83" s="49" t="s">
        <v>170</v>
      </c>
      <c r="N83" s="50"/>
      <c r="O83" s="49" t="s">
        <v>170</v>
      </c>
      <c r="P83" s="49" t="s">
        <v>170</v>
      </c>
      <c r="Q83" s="50"/>
    </row>
    <row r="84" spans="1:17" ht="17.25" hidden="1" customHeight="1" outlineLevel="3">
      <c r="A84" s="46"/>
      <c r="B84" s="47" t="s">
        <v>220</v>
      </c>
      <c r="C84" s="48" t="s">
        <v>238</v>
      </c>
      <c r="D84" s="48" t="s">
        <v>239</v>
      </c>
      <c r="E84" s="49"/>
      <c r="F84" s="169" t="s">
        <v>170</v>
      </c>
      <c r="G84" s="50" t="s">
        <v>170</v>
      </c>
      <c r="H84" s="50"/>
      <c r="I84" s="49" t="s">
        <v>170</v>
      </c>
      <c r="J84" s="50" t="s">
        <v>170</v>
      </c>
      <c r="K84" s="50"/>
      <c r="L84" s="49" t="s">
        <v>170</v>
      </c>
      <c r="M84" s="49" t="s">
        <v>170</v>
      </c>
      <c r="N84" s="50"/>
      <c r="O84" s="49" t="s">
        <v>170</v>
      </c>
      <c r="P84" s="49" t="s">
        <v>170</v>
      </c>
      <c r="Q84" s="50"/>
    </row>
    <row r="85" spans="1:17" ht="17.25" hidden="1" customHeight="1" outlineLevel="3">
      <c r="A85" s="46"/>
      <c r="B85" s="47" t="s">
        <v>247</v>
      </c>
      <c r="C85" s="48" t="s">
        <v>238</v>
      </c>
      <c r="D85" s="48" t="s">
        <v>239</v>
      </c>
      <c r="E85" s="49"/>
      <c r="F85" s="169" t="s">
        <v>175</v>
      </c>
      <c r="G85" s="50" t="s">
        <v>175</v>
      </c>
      <c r="H85" s="50"/>
      <c r="I85" s="49" t="s">
        <v>175</v>
      </c>
      <c r="J85" s="89" t="s">
        <v>183</v>
      </c>
      <c r="K85" s="50"/>
      <c r="L85" s="49" t="s">
        <v>183</v>
      </c>
      <c r="M85" s="49" t="s">
        <v>170</v>
      </c>
      <c r="N85" s="50"/>
      <c r="O85" s="49" t="s">
        <v>170</v>
      </c>
      <c r="P85" s="49" t="s">
        <v>170</v>
      </c>
      <c r="Q85" s="50"/>
    </row>
    <row r="86" spans="1:17" ht="17.25" hidden="1" customHeight="1" outlineLevel="3">
      <c r="A86" s="46"/>
      <c r="B86" s="47" t="s">
        <v>248</v>
      </c>
      <c r="C86" s="48" t="s">
        <v>238</v>
      </c>
      <c r="D86" s="48" t="s">
        <v>239</v>
      </c>
      <c r="E86" s="49"/>
      <c r="F86" s="169" t="s">
        <v>175</v>
      </c>
      <c r="G86" s="50" t="s">
        <v>175</v>
      </c>
      <c r="H86" s="50"/>
      <c r="I86" s="49" t="s">
        <v>175</v>
      </c>
      <c r="J86" s="89" t="s">
        <v>183</v>
      </c>
      <c r="K86" s="50"/>
      <c r="L86" s="49" t="s">
        <v>183</v>
      </c>
      <c r="M86" s="172" t="s">
        <v>183</v>
      </c>
      <c r="N86" s="50"/>
      <c r="O86" s="172" t="s">
        <v>183</v>
      </c>
      <c r="P86" s="49" t="s">
        <v>170</v>
      </c>
      <c r="Q86" s="50"/>
    </row>
    <row r="87" spans="1:17" ht="17.25" hidden="1" customHeight="1" outlineLevel="3">
      <c r="A87" s="46"/>
      <c r="B87" s="47" t="s">
        <v>249</v>
      </c>
      <c r="C87" s="48" t="s">
        <v>238</v>
      </c>
      <c r="D87" s="48" t="s">
        <v>239</v>
      </c>
      <c r="E87" s="49"/>
      <c r="F87" s="169" t="s">
        <v>175</v>
      </c>
      <c r="G87" s="50" t="s">
        <v>170</v>
      </c>
      <c r="H87" s="50"/>
      <c r="I87" s="49" t="s">
        <v>175</v>
      </c>
      <c r="J87" s="50" t="s">
        <v>170</v>
      </c>
      <c r="K87" s="50"/>
      <c r="L87" s="49" t="s">
        <v>170</v>
      </c>
      <c r="M87" s="49" t="s">
        <v>170</v>
      </c>
      <c r="N87" s="50"/>
      <c r="O87" s="49" t="s">
        <v>170</v>
      </c>
      <c r="P87" s="49" t="s">
        <v>170</v>
      </c>
      <c r="Q87" s="50"/>
    </row>
    <row r="88" spans="1:17" ht="17.25" hidden="1" customHeight="1" outlineLevel="3">
      <c r="A88" s="46"/>
      <c r="B88" s="47" t="s">
        <v>250</v>
      </c>
      <c r="C88" s="48" t="s">
        <v>238</v>
      </c>
      <c r="D88" s="48" t="s">
        <v>239</v>
      </c>
      <c r="E88" s="49"/>
      <c r="F88" s="169" t="s">
        <v>170</v>
      </c>
      <c r="G88" s="50" t="s">
        <v>170</v>
      </c>
      <c r="H88" s="50"/>
      <c r="I88" s="49" t="s">
        <v>170</v>
      </c>
      <c r="J88" s="50" t="s">
        <v>170</v>
      </c>
      <c r="K88" s="50"/>
      <c r="L88" s="49" t="s">
        <v>170</v>
      </c>
      <c r="M88" s="49" t="s">
        <v>170</v>
      </c>
      <c r="N88" s="50"/>
      <c r="O88" s="49" t="s">
        <v>170</v>
      </c>
      <c r="P88" s="49" t="s">
        <v>170</v>
      </c>
      <c r="Q88" s="50"/>
    </row>
    <row r="89" spans="1:17" ht="17.25" hidden="1" customHeight="1" outlineLevel="3">
      <c r="A89" s="46"/>
      <c r="B89" s="47" t="s">
        <v>251</v>
      </c>
      <c r="C89" s="48" t="s">
        <v>238</v>
      </c>
      <c r="D89" s="48" t="s">
        <v>239</v>
      </c>
      <c r="E89" s="49"/>
      <c r="F89" s="169" t="s">
        <v>175</v>
      </c>
      <c r="G89" s="50" t="s">
        <v>175</v>
      </c>
      <c r="H89" s="50"/>
      <c r="I89" s="49" t="s">
        <v>175</v>
      </c>
      <c r="J89" s="50" t="s">
        <v>170</v>
      </c>
      <c r="K89" s="50"/>
      <c r="L89" s="49" t="s">
        <v>170</v>
      </c>
      <c r="M89" s="49" t="s">
        <v>170</v>
      </c>
      <c r="N89" s="174"/>
      <c r="O89" s="49" t="s">
        <v>170</v>
      </c>
      <c r="P89" s="49" t="s">
        <v>170</v>
      </c>
      <c r="Q89" s="174"/>
    </row>
    <row r="90" spans="1:17" ht="17.25" hidden="1" customHeight="1" outlineLevel="3">
      <c r="A90" s="46"/>
      <c r="B90" s="47" t="s">
        <v>252</v>
      </c>
      <c r="C90" s="48" t="s">
        <v>238</v>
      </c>
      <c r="D90" s="48" t="s">
        <v>239</v>
      </c>
      <c r="E90" s="49"/>
      <c r="F90" s="169" t="s">
        <v>175</v>
      </c>
      <c r="G90" s="50" t="s">
        <v>175</v>
      </c>
      <c r="H90" s="50"/>
      <c r="I90" s="49" t="s">
        <v>175</v>
      </c>
      <c r="J90" s="50" t="s">
        <v>175</v>
      </c>
      <c r="K90" s="50"/>
      <c r="L90" s="49" t="s">
        <v>175</v>
      </c>
      <c r="M90" s="171" t="s">
        <v>175</v>
      </c>
      <c r="N90" s="174"/>
      <c r="O90" s="171" t="s">
        <v>175</v>
      </c>
      <c r="P90" s="49" t="s">
        <v>170</v>
      </c>
      <c r="Q90" s="174"/>
    </row>
    <row r="91" spans="1:17" ht="17.25" hidden="1" customHeight="1" outlineLevel="3">
      <c r="A91" s="46"/>
      <c r="B91" s="47" t="s">
        <v>253</v>
      </c>
      <c r="C91" s="48" t="s">
        <v>238</v>
      </c>
      <c r="D91" s="48" t="s">
        <v>239</v>
      </c>
      <c r="E91" s="49"/>
      <c r="F91" s="169" t="s">
        <v>175</v>
      </c>
      <c r="G91" s="50" t="s">
        <v>175</v>
      </c>
      <c r="H91" s="50"/>
      <c r="I91" s="49" t="s">
        <v>175</v>
      </c>
      <c r="J91" s="50" t="s">
        <v>175</v>
      </c>
      <c r="K91" s="50"/>
      <c r="L91" s="49" t="s">
        <v>175</v>
      </c>
      <c r="M91" s="171" t="s">
        <v>175</v>
      </c>
      <c r="N91" s="174"/>
      <c r="O91" s="171" t="s">
        <v>175</v>
      </c>
      <c r="P91" s="175" t="s">
        <v>183</v>
      </c>
      <c r="Q91" s="174"/>
    </row>
    <row r="92" spans="1:17" ht="17.25" hidden="1" customHeight="1" outlineLevel="3">
      <c r="A92" s="46"/>
      <c r="B92" s="47" t="s">
        <v>178</v>
      </c>
      <c r="C92" s="48" t="s">
        <v>254</v>
      </c>
      <c r="D92" s="48" t="s">
        <v>255</v>
      </c>
      <c r="E92" s="49"/>
      <c r="F92" s="169" t="s">
        <v>175</v>
      </c>
      <c r="G92" s="50" t="s">
        <v>175</v>
      </c>
      <c r="H92" s="50"/>
      <c r="I92" s="49" t="s">
        <v>175</v>
      </c>
      <c r="J92" s="50" t="s">
        <v>175</v>
      </c>
      <c r="K92" s="50"/>
      <c r="L92" s="49" t="s">
        <v>175</v>
      </c>
      <c r="M92" s="66" t="s">
        <v>170</v>
      </c>
      <c r="N92" s="174"/>
      <c r="O92" s="66" t="s">
        <v>170</v>
      </c>
      <c r="P92" s="66" t="s">
        <v>170</v>
      </c>
      <c r="Q92" s="174"/>
    </row>
    <row r="93" spans="1:17" ht="17.25" hidden="1" customHeight="1" outlineLevel="2" collapsed="1">
      <c r="A93" s="40"/>
      <c r="B93" s="41" t="s">
        <v>816</v>
      </c>
      <c r="C93" s="42"/>
      <c r="D93" s="42"/>
      <c r="E93" s="44"/>
      <c r="F93" s="167"/>
      <c r="G93" s="61"/>
      <c r="H93" s="61">
        <v>0</v>
      </c>
      <c r="I93" s="44"/>
      <c r="J93" s="61"/>
      <c r="K93" s="61"/>
      <c r="L93" s="44"/>
      <c r="M93" s="44"/>
      <c r="N93" s="61"/>
      <c r="O93" s="44"/>
      <c r="P93" s="44"/>
      <c r="Q93" s="61"/>
    </row>
    <row r="94" spans="1:17" ht="17.25" hidden="1" customHeight="1" outlineLevel="3">
      <c r="A94" s="46"/>
      <c r="B94" s="47" t="s">
        <v>817</v>
      </c>
      <c r="C94" s="48" t="s">
        <v>238</v>
      </c>
      <c r="D94" s="48" t="s">
        <v>239</v>
      </c>
      <c r="E94" s="49"/>
      <c r="F94" s="169" t="s">
        <v>175</v>
      </c>
      <c r="G94" s="50" t="s">
        <v>175</v>
      </c>
      <c r="H94" s="50"/>
      <c r="I94" s="49" t="s">
        <v>175</v>
      </c>
      <c r="J94" s="50" t="s">
        <v>175</v>
      </c>
      <c r="K94" s="50"/>
      <c r="L94" s="49" t="s">
        <v>175</v>
      </c>
      <c r="M94" s="49" t="s">
        <v>175</v>
      </c>
      <c r="N94" s="50"/>
      <c r="O94" s="49" t="s">
        <v>175</v>
      </c>
      <c r="P94" s="49" t="s">
        <v>175</v>
      </c>
      <c r="Q94" s="50"/>
    </row>
    <row r="95" spans="1:17" ht="17.25" hidden="1" customHeight="1" outlineLevel="3">
      <c r="A95" s="46"/>
      <c r="B95" s="47" t="s">
        <v>818</v>
      </c>
      <c r="C95" s="48" t="s">
        <v>238</v>
      </c>
      <c r="D95" s="48" t="s">
        <v>239</v>
      </c>
      <c r="E95" s="49"/>
      <c r="F95" s="169" t="s">
        <v>175</v>
      </c>
      <c r="G95" s="50" t="s">
        <v>175</v>
      </c>
      <c r="H95" s="50"/>
      <c r="I95" s="49" t="s">
        <v>175</v>
      </c>
      <c r="J95" s="50" t="s">
        <v>175</v>
      </c>
      <c r="K95" s="50"/>
      <c r="L95" s="49" t="s">
        <v>175</v>
      </c>
      <c r="M95" s="49" t="s">
        <v>175</v>
      </c>
      <c r="N95" s="50"/>
      <c r="O95" s="49" t="s">
        <v>175</v>
      </c>
      <c r="P95" s="49" t="s">
        <v>175</v>
      </c>
      <c r="Q95" s="50"/>
    </row>
    <row r="96" spans="1:17" ht="17.25" hidden="1" customHeight="1" outlineLevel="3">
      <c r="A96" s="46"/>
      <c r="B96" s="47" t="s">
        <v>819</v>
      </c>
      <c r="C96" s="48" t="s">
        <v>238</v>
      </c>
      <c r="D96" s="48" t="s">
        <v>239</v>
      </c>
      <c r="E96" s="49"/>
      <c r="F96" s="169" t="s">
        <v>175</v>
      </c>
      <c r="G96" s="50" t="s">
        <v>175</v>
      </c>
      <c r="H96" s="50"/>
      <c r="I96" s="49" t="s">
        <v>175</v>
      </c>
      <c r="J96" s="50" t="s">
        <v>175</v>
      </c>
      <c r="K96" s="50"/>
      <c r="L96" s="49" t="s">
        <v>175</v>
      </c>
      <c r="M96" s="49" t="s">
        <v>175</v>
      </c>
      <c r="N96" s="50"/>
      <c r="O96" s="49" t="s">
        <v>175</v>
      </c>
      <c r="P96" s="49" t="s">
        <v>175</v>
      </c>
      <c r="Q96" s="50"/>
    </row>
    <row r="97" spans="1:17" ht="17.25" hidden="1" customHeight="1" outlineLevel="3">
      <c r="A97" s="46"/>
      <c r="B97" s="47" t="s">
        <v>178</v>
      </c>
      <c r="C97" s="48" t="s">
        <v>254</v>
      </c>
      <c r="D97" s="54" t="s">
        <v>820</v>
      </c>
      <c r="E97" s="49"/>
      <c r="F97" s="169" t="s">
        <v>175</v>
      </c>
      <c r="G97" s="50" t="s">
        <v>175</v>
      </c>
      <c r="H97" s="57"/>
      <c r="I97" s="49" t="s">
        <v>175</v>
      </c>
      <c r="J97" s="50" t="s">
        <v>175</v>
      </c>
      <c r="K97" s="57"/>
      <c r="L97" s="49" t="s">
        <v>175</v>
      </c>
      <c r="M97" s="49" t="s">
        <v>175</v>
      </c>
      <c r="N97" s="57"/>
      <c r="O97" s="49" t="s">
        <v>175</v>
      </c>
      <c r="P97" s="49" t="s">
        <v>175</v>
      </c>
      <c r="Q97" s="57"/>
    </row>
    <row r="98" spans="1:17" ht="17.25" hidden="1" customHeight="1" outlineLevel="1" collapsed="1">
      <c r="A98" s="40">
        <v>43374</v>
      </c>
      <c r="B98" s="41" t="s">
        <v>256</v>
      </c>
      <c r="C98" s="42" t="s">
        <v>166</v>
      </c>
      <c r="D98" s="42"/>
      <c r="E98" s="43">
        <v>0.9</v>
      </c>
      <c r="F98" s="167"/>
      <c r="G98" s="61"/>
      <c r="H98" s="65">
        <v>0.9</v>
      </c>
      <c r="I98" s="44"/>
      <c r="J98" s="61"/>
      <c r="K98" s="65">
        <v>0.9</v>
      </c>
      <c r="L98" s="44"/>
      <c r="M98" s="44"/>
      <c r="N98" s="65">
        <v>1</v>
      </c>
      <c r="O98" s="44"/>
      <c r="P98" s="44"/>
      <c r="Q98" s="168">
        <v>1</v>
      </c>
    </row>
    <row r="99" spans="1:17" ht="17.25" hidden="1" customHeight="1" outlineLevel="2">
      <c r="A99" s="46"/>
      <c r="B99" s="47" t="s">
        <v>220</v>
      </c>
      <c r="C99" s="48" t="s">
        <v>168</v>
      </c>
      <c r="D99" s="48" t="s">
        <v>214</v>
      </c>
      <c r="E99" s="49"/>
      <c r="F99" s="169" t="s">
        <v>175</v>
      </c>
      <c r="G99" s="50" t="s">
        <v>175</v>
      </c>
      <c r="H99" s="50"/>
      <c r="I99" s="49" t="s">
        <v>175</v>
      </c>
      <c r="J99" s="50" t="s">
        <v>170</v>
      </c>
      <c r="K99" s="50"/>
      <c r="L99" s="49" t="s">
        <v>170</v>
      </c>
      <c r="M99" s="49" t="s">
        <v>170</v>
      </c>
      <c r="N99" s="50"/>
      <c r="O99" s="49" t="s">
        <v>170</v>
      </c>
      <c r="P99" s="49" t="s">
        <v>170</v>
      </c>
      <c r="Q99" s="50"/>
    </row>
    <row r="100" spans="1:17" ht="17.25" hidden="1" customHeight="1" outlineLevel="2">
      <c r="A100" s="46"/>
      <c r="B100" s="47" t="s">
        <v>257</v>
      </c>
      <c r="C100" s="48" t="s">
        <v>168</v>
      </c>
      <c r="D100" s="48" t="s">
        <v>214</v>
      </c>
      <c r="E100" s="49"/>
      <c r="F100" s="169" t="s">
        <v>175</v>
      </c>
      <c r="G100" s="50" t="s">
        <v>175</v>
      </c>
      <c r="H100" s="50"/>
      <c r="I100" s="49" t="s">
        <v>175</v>
      </c>
      <c r="J100" s="50" t="s">
        <v>170</v>
      </c>
      <c r="K100" s="50"/>
      <c r="L100" s="49" t="s">
        <v>170</v>
      </c>
      <c r="M100" s="49" t="s">
        <v>170</v>
      </c>
      <c r="N100" s="50"/>
      <c r="O100" s="49" t="s">
        <v>170</v>
      </c>
      <c r="P100" s="49" t="s">
        <v>170</v>
      </c>
      <c r="Q100" s="50"/>
    </row>
    <row r="101" spans="1:17" ht="17.25" hidden="1" customHeight="1" outlineLevel="2">
      <c r="A101" s="46"/>
      <c r="B101" s="47" t="s">
        <v>178</v>
      </c>
      <c r="C101" s="48" t="s">
        <v>173</v>
      </c>
      <c r="D101" s="48" t="s">
        <v>258</v>
      </c>
      <c r="E101" s="52"/>
      <c r="F101" s="169" t="s">
        <v>175</v>
      </c>
      <c r="G101" s="50" t="s">
        <v>175</v>
      </c>
      <c r="H101" s="50"/>
      <c r="I101" s="49" t="s">
        <v>175</v>
      </c>
      <c r="J101" s="50" t="s">
        <v>175</v>
      </c>
      <c r="K101" s="50"/>
      <c r="L101" s="49" t="s">
        <v>175</v>
      </c>
      <c r="M101" s="49" t="s">
        <v>170</v>
      </c>
      <c r="N101" s="50"/>
      <c r="O101" s="49" t="s">
        <v>170</v>
      </c>
      <c r="P101" s="49" t="s">
        <v>170</v>
      </c>
      <c r="Q101" s="50"/>
    </row>
    <row r="102" spans="1:17" ht="17.25" hidden="1" customHeight="1" outlineLevel="1" collapsed="1">
      <c r="A102" s="40">
        <v>43405</v>
      </c>
      <c r="B102" s="41" t="s">
        <v>259</v>
      </c>
      <c r="C102" s="42" t="s">
        <v>166</v>
      </c>
      <c r="D102" s="42"/>
      <c r="E102" s="55">
        <v>0.9</v>
      </c>
      <c r="F102" s="167"/>
      <c r="G102" s="61"/>
      <c r="H102" s="56">
        <v>0.95</v>
      </c>
      <c r="I102" s="44"/>
      <c r="J102" s="61"/>
      <c r="K102" s="65">
        <v>0.9</v>
      </c>
      <c r="L102" s="44"/>
      <c r="M102" s="44"/>
      <c r="N102" s="65">
        <v>0.92</v>
      </c>
      <c r="O102" s="44"/>
      <c r="P102" s="44"/>
      <c r="Q102" s="168">
        <v>0.92</v>
      </c>
    </row>
    <row r="103" spans="1:17" ht="17.25" hidden="1" customHeight="1" outlineLevel="2">
      <c r="A103" s="46"/>
      <c r="B103" s="47" t="s">
        <v>260</v>
      </c>
      <c r="C103" s="48" t="s">
        <v>168</v>
      </c>
      <c r="D103" s="48" t="s">
        <v>261</v>
      </c>
      <c r="E103" s="49"/>
      <c r="F103" s="169" t="s">
        <v>175</v>
      </c>
      <c r="G103" s="50" t="s">
        <v>183</v>
      </c>
      <c r="H103" s="50"/>
      <c r="I103" s="49" t="s">
        <v>170</v>
      </c>
      <c r="J103" s="50" t="s">
        <v>170</v>
      </c>
      <c r="K103" s="50"/>
      <c r="L103" s="49" t="s">
        <v>170</v>
      </c>
      <c r="M103" s="49" t="s">
        <v>170</v>
      </c>
      <c r="N103" s="50"/>
      <c r="O103" s="49" t="s">
        <v>170</v>
      </c>
      <c r="P103" s="49" t="s">
        <v>170</v>
      </c>
      <c r="Q103" s="50"/>
    </row>
    <row r="104" spans="1:17" ht="17.25" hidden="1" customHeight="1" outlineLevel="2">
      <c r="A104" s="46"/>
      <c r="B104" s="47" t="s">
        <v>262</v>
      </c>
      <c r="C104" s="48" t="s">
        <v>168</v>
      </c>
      <c r="D104" s="48" t="s">
        <v>261</v>
      </c>
      <c r="E104" s="49"/>
      <c r="F104" s="169" t="s">
        <v>170</v>
      </c>
      <c r="G104" s="50" t="s">
        <v>170</v>
      </c>
      <c r="H104" s="50"/>
      <c r="I104" s="49" t="s">
        <v>170</v>
      </c>
      <c r="J104" s="50" t="s">
        <v>170</v>
      </c>
      <c r="K104" s="50"/>
      <c r="L104" s="49" t="s">
        <v>170</v>
      </c>
      <c r="M104" s="49" t="s">
        <v>170</v>
      </c>
      <c r="N104" s="50"/>
      <c r="O104" s="49" t="s">
        <v>170</v>
      </c>
      <c r="P104" s="49" t="s">
        <v>170</v>
      </c>
      <c r="Q104" s="50"/>
    </row>
    <row r="105" spans="1:17" ht="17.25" hidden="1" customHeight="1" outlineLevel="2">
      <c r="A105" s="46"/>
      <c r="B105" s="47" t="s">
        <v>263</v>
      </c>
      <c r="C105" s="48" t="s">
        <v>168</v>
      </c>
      <c r="D105" s="48" t="s">
        <v>264</v>
      </c>
      <c r="E105" s="49"/>
      <c r="F105" s="169" t="s">
        <v>175</v>
      </c>
      <c r="G105" s="50" t="s">
        <v>175</v>
      </c>
      <c r="H105" s="50"/>
      <c r="I105" s="49" t="s">
        <v>170</v>
      </c>
      <c r="J105" s="50" t="s">
        <v>170</v>
      </c>
      <c r="K105" s="50"/>
      <c r="L105" s="49" t="s">
        <v>170</v>
      </c>
      <c r="M105" s="49" t="s">
        <v>170</v>
      </c>
      <c r="N105" s="50"/>
      <c r="O105" s="49" t="s">
        <v>170</v>
      </c>
      <c r="P105" s="49" t="s">
        <v>170</v>
      </c>
      <c r="Q105" s="50"/>
    </row>
    <row r="106" spans="1:17" ht="17.25" hidden="1" customHeight="1" outlineLevel="2">
      <c r="A106" s="46"/>
      <c r="B106" s="47" t="s">
        <v>178</v>
      </c>
      <c r="C106" s="48" t="s">
        <v>265</v>
      </c>
      <c r="D106" s="48" t="s">
        <v>264</v>
      </c>
      <c r="E106" s="49"/>
      <c r="F106" s="169" t="s">
        <v>175</v>
      </c>
      <c r="G106" s="50" t="s">
        <v>175</v>
      </c>
      <c r="H106" s="57"/>
      <c r="I106" s="49" t="s">
        <v>175</v>
      </c>
      <c r="J106" s="50" t="s">
        <v>175</v>
      </c>
      <c r="K106" s="50"/>
      <c r="L106" s="49" t="s">
        <v>175</v>
      </c>
      <c r="M106" s="171" t="s">
        <v>175</v>
      </c>
      <c r="N106" s="50"/>
      <c r="O106" s="171" t="s">
        <v>175</v>
      </c>
      <c r="P106" s="176" t="s">
        <v>170</v>
      </c>
      <c r="Q106" s="50"/>
    </row>
    <row r="107" spans="1:17" ht="22.95" hidden="1" customHeight="1" outlineLevel="1" collapsed="1">
      <c r="A107" s="40">
        <v>43435</v>
      </c>
      <c r="B107" s="41" t="s">
        <v>266</v>
      </c>
      <c r="C107" s="42" t="s">
        <v>166</v>
      </c>
      <c r="D107" s="42"/>
      <c r="E107" s="68">
        <v>0.9</v>
      </c>
      <c r="F107" s="167"/>
      <c r="G107" s="61"/>
      <c r="H107" s="65">
        <v>0.9</v>
      </c>
      <c r="I107" s="44"/>
      <c r="J107" s="61"/>
      <c r="K107" s="65">
        <v>0.9</v>
      </c>
      <c r="L107" s="44"/>
      <c r="M107" s="44"/>
      <c r="N107" s="65">
        <v>0.92</v>
      </c>
      <c r="O107" s="44"/>
      <c r="P107" s="44"/>
      <c r="Q107" s="168">
        <v>0.92</v>
      </c>
    </row>
    <row r="108" spans="1:17" ht="17.25" hidden="1" customHeight="1" outlineLevel="2">
      <c r="A108" s="47"/>
      <c r="B108" s="69" t="s">
        <v>267</v>
      </c>
      <c r="C108" s="48" t="s">
        <v>168</v>
      </c>
      <c r="D108" s="48" t="s">
        <v>199</v>
      </c>
      <c r="E108" s="49"/>
      <c r="F108" s="50" t="s">
        <v>170</v>
      </c>
      <c r="G108" s="50" t="s">
        <v>170</v>
      </c>
      <c r="H108" s="50"/>
      <c r="I108" s="49" t="s">
        <v>170</v>
      </c>
      <c r="J108" s="50" t="s">
        <v>170</v>
      </c>
      <c r="K108" s="50"/>
      <c r="L108" s="50" t="s">
        <v>170</v>
      </c>
      <c r="M108" s="50" t="s">
        <v>170</v>
      </c>
      <c r="N108" s="50"/>
      <c r="O108" s="50" t="s">
        <v>170</v>
      </c>
      <c r="P108" s="50" t="s">
        <v>170</v>
      </c>
      <c r="Q108" s="50"/>
    </row>
    <row r="109" spans="1:17" ht="17.25" hidden="1" customHeight="1" outlineLevel="2">
      <c r="A109" s="47"/>
      <c r="B109" s="69" t="s">
        <v>268</v>
      </c>
      <c r="C109" s="48" t="s">
        <v>269</v>
      </c>
      <c r="D109" s="48" t="s">
        <v>199</v>
      </c>
      <c r="E109" s="49"/>
      <c r="F109" s="50" t="s">
        <v>175</v>
      </c>
      <c r="G109" s="50" t="s">
        <v>175</v>
      </c>
      <c r="H109" s="50"/>
      <c r="I109" s="49" t="s">
        <v>175</v>
      </c>
      <c r="J109" s="50" t="s">
        <v>175</v>
      </c>
      <c r="K109" s="50"/>
      <c r="L109" s="50" t="s">
        <v>175</v>
      </c>
      <c r="M109" s="70" t="s">
        <v>170</v>
      </c>
      <c r="N109" s="50"/>
      <c r="O109" s="70" t="s">
        <v>170</v>
      </c>
      <c r="P109" s="70" t="s">
        <v>170</v>
      </c>
      <c r="Q109" s="50"/>
    </row>
    <row r="110" spans="1:17" ht="17.25" hidden="1" customHeight="1" outlineLevel="2">
      <c r="A110" s="47"/>
      <c r="B110" s="47" t="s">
        <v>178</v>
      </c>
      <c r="C110" s="48" t="s">
        <v>269</v>
      </c>
      <c r="D110" s="48" t="s">
        <v>270</v>
      </c>
      <c r="E110" s="49"/>
      <c r="F110" s="57" t="s">
        <v>175</v>
      </c>
      <c r="G110" s="50" t="s">
        <v>175</v>
      </c>
      <c r="H110" s="50"/>
      <c r="I110" s="52" t="s">
        <v>175</v>
      </c>
      <c r="J110" s="50" t="s">
        <v>175</v>
      </c>
      <c r="K110" s="50"/>
      <c r="L110" s="50" t="s">
        <v>175</v>
      </c>
      <c r="M110" s="87" t="s">
        <v>175</v>
      </c>
      <c r="N110" s="50"/>
      <c r="O110" s="87" t="s">
        <v>175</v>
      </c>
      <c r="P110" s="87" t="s">
        <v>175</v>
      </c>
      <c r="Q110" s="50"/>
    </row>
    <row r="111" spans="1:17" ht="17.25" customHeight="1" collapsed="1">
      <c r="A111" s="35">
        <v>2</v>
      </c>
      <c r="B111" s="36" t="s">
        <v>271</v>
      </c>
      <c r="C111" s="492" t="s">
        <v>821</v>
      </c>
      <c r="D111" s="493"/>
      <c r="E111" s="38">
        <f>+AVERAGE(E112:E124)</f>
        <v>0.81</v>
      </c>
      <c r="F111" s="177"/>
      <c r="G111" s="37"/>
      <c r="H111" s="37"/>
      <c r="I111" s="177"/>
      <c r="J111" s="37"/>
      <c r="K111" s="37"/>
      <c r="L111" s="37"/>
      <c r="M111" s="37"/>
      <c r="N111" s="37"/>
      <c r="O111" s="37"/>
      <c r="P111" s="37"/>
      <c r="Q111" s="38">
        <v>0.85</v>
      </c>
    </row>
    <row r="112" spans="1:17" ht="25.5" hidden="1" customHeight="1" outlineLevel="1" collapsed="1">
      <c r="A112" s="46">
        <v>43102</v>
      </c>
      <c r="B112" s="72" t="s">
        <v>272</v>
      </c>
      <c r="C112" s="48" t="s">
        <v>273</v>
      </c>
      <c r="D112" s="48"/>
      <c r="E112" s="73">
        <v>0.81</v>
      </c>
      <c r="F112" s="178"/>
      <c r="G112" s="50"/>
      <c r="H112" s="74">
        <v>0.85</v>
      </c>
      <c r="I112" s="49"/>
      <c r="J112" s="50"/>
      <c r="K112" s="74">
        <v>0.85</v>
      </c>
      <c r="L112" s="50"/>
      <c r="M112" s="50"/>
      <c r="N112" s="74">
        <v>0.85</v>
      </c>
      <c r="O112" s="50"/>
      <c r="P112" s="50"/>
      <c r="Q112" s="179">
        <v>0.85</v>
      </c>
    </row>
    <row r="113" spans="1:17" ht="17.25" hidden="1" customHeight="1" outlineLevel="2">
      <c r="A113" s="46"/>
      <c r="B113" s="47" t="s">
        <v>274</v>
      </c>
      <c r="C113" s="48" t="s">
        <v>173</v>
      </c>
      <c r="D113" s="48" t="s">
        <v>275</v>
      </c>
      <c r="E113" s="49"/>
      <c r="F113" s="178" t="s">
        <v>170</v>
      </c>
      <c r="G113" s="50" t="s">
        <v>170</v>
      </c>
      <c r="H113" s="50"/>
      <c r="I113" s="49" t="s">
        <v>170</v>
      </c>
      <c r="J113" s="75" t="s">
        <v>170</v>
      </c>
      <c r="K113" s="76"/>
      <c r="L113" s="75" t="s">
        <v>170</v>
      </c>
      <c r="M113" s="75" t="s">
        <v>170</v>
      </c>
      <c r="N113" s="76"/>
      <c r="O113" s="75" t="s">
        <v>170</v>
      </c>
      <c r="P113" s="75" t="s">
        <v>170</v>
      </c>
      <c r="Q113" s="76"/>
    </row>
    <row r="114" spans="1:17" ht="17.25" hidden="1" customHeight="1" outlineLevel="2">
      <c r="A114" s="46"/>
      <c r="B114" s="47" t="s">
        <v>276</v>
      </c>
      <c r="C114" s="48" t="s">
        <v>173</v>
      </c>
      <c r="D114" s="48" t="s">
        <v>275</v>
      </c>
      <c r="E114" s="49"/>
      <c r="F114" s="178" t="s">
        <v>175</v>
      </c>
      <c r="G114" s="50" t="s">
        <v>175</v>
      </c>
      <c r="H114" s="50"/>
      <c r="I114" s="49" t="s">
        <v>175</v>
      </c>
      <c r="J114" s="115" t="s">
        <v>175</v>
      </c>
      <c r="K114" s="76"/>
      <c r="L114" s="115" t="s">
        <v>175</v>
      </c>
      <c r="M114" s="180" t="s">
        <v>175</v>
      </c>
      <c r="N114" s="76"/>
      <c r="O114" s="180" t="s">
        <v>175</v>
      </c>
      <c r="P114" s="77" t="s">
        <v>170</v>
      </c>
      <c r="Q114" s="76"/>
    </row>
    <row r="115" spans="1:17" ht="17.25" hidden="1" customHeight="1" outlineLevel="2">
      <c r="A115" s="46"/>
      <c r="B115" s="47" t="s">
        <v>277</v>
      </c>
      <c r="C115" s="48" t="s">
        <v>173</v>
      </c>
      <c r="D115" s="48" t="s">
        <v>275</v>
      </c>
      <c r="E115" s="49"/>
      <c r="F115" s="178" t="s">
        <v>170</v>
      </c>
      <c r="G115" s="50" t="s">
        <v>170</v>
      </c>
      <c r="H115" s="50"/>
      <c r="I115" s="49" t="s">
        <v>170</v>
      </c>
      <c r="J115" s="115" t="s">
        <v>170</v>
      </c>
      <c r="K115" s="76"/>
      <c r="L115" s="75" t="s">
        <v>170</v>
      </c>
      <c r="M115" s="75" t="s">
        <v>170</v>
      </c>
      <c r="N115" s="76"/>
      <c r="O115" s="75" t="s">
        <v>170</v>
      </c>
      <c r="P115" s="75" t="s">
        <v>170</v>
      </c>
      <c r="Q115" s="76"/>
    </row>
    <row r="116" spans="1:17" ht="17.25" hidden="1" customHeight="1" outlineLevel="2">
      <c r="A116" s="46"/>
      <c r="B116" s="47" t="s">
        <v>278</v>
      </c>
      <c r="C116" s="48" t="s">
        <v>279</v>
      </c>
      <c r="D116" s="48" t="s">
        <v>280</v>
      </c>
      <c r="E116" s="49"/>
      <c r="F116" s="178" t="s">
        <v>175</v>
      </c>
      <c r="G116" s="50" t="s">
        <v>175</v>
      </c>
      <c r="H116" s="50"/>
      <c r="I116" s="49" t="s">
        <v>175</v>
      </c>
      <c r="J116" s="115" t="s">
        <v>175</v>
      </c>
      <c r="K116" s="76"/>
      <c r="L116" s="115" t="s">
        <v>175</v>
      </c>
      <c r="M116" s="180" t="s">
        <v>175</v>
      </c>
      <c r="N116" s="76"/>
      <c r="O116" s="180" t="s">
        <v>175</v>
      </c>
      <c r="P116" s="77" t="s">
        <v>170</v>
      </c>
      <c r="Q116" s="76"/>
    </row>
    <row r="117" spans="1:17" ht="17.25" hidden="1" customHeight="1" outlineLevel="2">
      <c r="A117" s="46"/>
      <c r="B117" s="47" t="s">
        <v>281</v>
      </c>
      <c r="C117" s="48" t="s">
        <v>238</v>
      </c>
      <c r="D117" s="48" t="s">
        <v>282</v>
      </c>
      <c r="E117" s="49"/>
      <c r="F117" s="178" t="s">
        <v>175</v>
      </c>
      <c r="G117" s="50" t="s">
        <v>175</v>
      </c>
      <c r="H117" s="50"/>
      <c r="I117" s="49" t="s">
        <v>175</v>
      </c>
      <c r="J117" s="115" t="s">
        <v>175</v>
      </c>
      <c r="K117" s="76"/>
      <c r="L117" s="115" t="s">
        <v>175</v>
      </c>
      <c r="M117" s="180" t="s">
        <v>175</v>
      </c>
      <c r="N117" s="76"/>
      <c r="O117" s="180" t="s">
        <v>175</v>
      </c>
      <c r="P117" s="181" t="s">
        <v>183</v>
      </c>
      <c r="Q117" s="76"/>
    </row>
    <row r="118" spans="1:17" ht="17.25" hidden="1" customHeight="1" outlineLevel="2">
      <c r="A118" s="46"/>
      <c r="B118" s="47" t="s">
        <v>283</v>
      </c>
      <c r="C118" s="48" t="s">
        <v>279</v>
      </c>
      <c r="D118" s="48" t="s">
        <v>280</v>
      </c>
      <c r="E118" s="49"/>
      <c r="F118" s="178" t="s">
        <v>175</v>
      </c>
      <c r="G118" s="50" t="s">
        <v>175</v>
      </c>
      <c r="H118" s="50"/>
      <c r="I118" s="49" t="s">
        <v>175</v>
      </c>
      <c r="J118" s="115" t="s">
        <v>175</v>
      </c>
      <c r="K118" s="76"/>
      <c r="L118" s="115" t="s">
        <v>175</v>
      </c>
      <c r="M118" s="180" t="s">
        <v>175</v>
      </c>
      <c r="N118" s="76"/>
      <c r="O118" s="180" t="s">
        <v>175</v>
      </c>
      <c r="P118" s="181" t="s">
        <v>183</v>
      </c>
      <c r="Q118" s="76"/>
    </row>
    <row r="119" spans="1:17" ht="17.25" hidden="1" customHeight="1" outlineLevel="2">
      <c r="A119" s="46"/>
      <c r="B119" s="47" t="s">
        <v>284</v>
      </c>
      <c r="C119" s="48" t="s">
        <v>279</v>
      </c>
      <c r="D119" s="48" t="s">
        <v>280</v>
      </c>
      <c r="E119" s="49"/>
      <c r="F119" s="178" t="s">
        <v>175</v>
      </c>
      <c r="G119" s="50" t="s">
        <v>175</v>
      </c>
      <c r="H119" s="50"/>
      <c r="I119" s="49" t="s">
        <v>175</v>
      </c>
      <c r="J119" s="115" t="s">
        <v>170</v>
      </c>
      <c r="K119" s="76"/>
      <c r="L119" s="75" t="s">
        <v>170</v>
      </c>
      <c r="M119" s="75" t="s">
        <v>170</v>
      </c>
      <c r="N119" s="76"/>
      <c r="O119" s="75" t="s">
        <v>170</v>
      </c>
      <c r="P119" s="75" t="s">
        <v>170</v>
      </c>
      <c r="Q119" s="76"/>
    </row>
    <row r="120" spans="1:17" ht="17.25" hidden="1" customHeight="1" outlineLevel="2">
      <c r="A120" s="46"/>
      <c r="B120" s="47" t="s">
        <v>285</v>
      </c>
      <c r="C120" s="48" t="s">
        <v>173</v>
      </c>
      <c r="D120" s="48" t="s">
        <v>275</v>
      </c>
      <c r="E120" s="49"/>
      <c r="F120" s="182" t="s">
        <v>170</v>
      </c>
      <c r="G120" s="50" t="s">
        <v>170</v>
      </c>
      <c r="H120" s="183"/>
      <c r="I120" s="184" t="s">
        <v>170</v>
      </c>
      <c r="J120" s="115" t="s">
        <v>170</v>
      </c>
      <c r="K120" s="185"/>
      <c r="L120" s="75" t="s">
        <v>170</v>
      </c>
      <c r="M120" s="75" t="s">
        <v>170</v>
      </c>
      <c r="N120" s="185"/>
      <c r="O120" s="75" t="s">
        <v>170</v>
      </c>
      <c r="P120" s="75" t="s">
        <v>170</v>
      </c>
      <c r="Q120" s="185"/>
    </row>
    <row r="121" spans="1:17" ht="17.25" hidden="1" customHeight="1" outlineLevel="2">
      <c r="A121" s="46"/>
      <c r="B121" s="47" t="s">
        <v>286</v>
      </c>
      <c r="C121" s="48" t="s">
        <v>279</v>
      </c>
      <c r="D121" s="48" t="s">
        <v>280</v>
      </c>
      <c r="E121" s="49"/>
      <c r="F121" s="182" t="s">
        <v>170</v>
      </c>
      <c r="G121" s="50" t="s">
        <v>170</v>
      </c>
      <c r="H121" s="183"/>
      <c r="I121" s="184" t="s">
        <v>170</v>
      </c>
      <c r="J121" s="115" t="s">
        <v>170</v>
      </c>
      <c r="K121" s="185"/>
      <c r="L121" s="75" t="s">
        <v>170</v>
      </c>
      <c r="M121" s="75" t="s">
        <v>170</v>
      </c>
      <c r="N121" s="185"/>
      <c r="O121" s="75" t="s">
        <v>170</v>
      </c>
      <c r="P121" s="75" t="s">
        <v>170</v>
      </c>
      <c r="Q121" s="185"/>
    </row>
    <row r="122" spans="1:17" ht="17.25" hidden="1" customHeight="1" outlineLevel="2">
      <c r="A122" s="46"/>
      <c r="B122" s="47" t="s">
        <v>287</v>
      </c>
      <c r="C122" s="48" t="s">
        <v>279</v>
      </c>
      <c r="D122" s="48" t="s">
        <v>280</v>
      </c>
      <c r="E122" s="49"/>
      <c r="F122" s="178" t="s">
        <v>175</v>
      </c>
      <c r="G122" s="50" t="s">
        <v>175</v>
      </c>
      <c r="H122" s="50"/>
      <c r="I122" s="49" t="s">
        <v>175</v>
      </c>
      <c r="J122" s="115" t="s">
        <v>183</v>
      </c>
      <c r="K122" s="76"/>
      <c r="L122" s="78" t="s">
        <v>175</v>
      </c>
      <c r="M122" s="78" t="s">
        <v>170</v>
      </c>
      <c r="N122" s="76"/>
      <c r="O122" s="78" t="s">
        <v>170</v>
      </c>
      <c r="P122" s="78" t="s">
        <v>170</v>
      </c>
      <c r="Q122" s="76"/>
    </row>
    <row r="123" spans="1:17" ht="17.25" hidden="1" customHeight="1" outlineLevel="2">
      <c r="A123" s="46"/>
      <c r="B123" s="47" t="s">
        <v>178</v>
      </c>
      <c r="C123" s="51" t="s">
        <v>288</v>
      </c>
      <c r="D123" s="48" t="s">
        <v>289</v>
      </c>
      <c r="E123" s="52"/>
      <c r="F123" s="178" t="s">
        <v>175</v>
      </c>
      <c r="G123" s="50" t="s">
        <v>175</v>
      </c>
      <c r="H123" s="57"/>
      <c r="I123" s="49" t="s">
        <v>175</v>
      </c>
      <c r="J123" s="75" t="s">
        <v>183</v>
      </c>
      <c r="K123" s="79"/>
      <c r="L123" s="78" t="s">
        <v>175</v>
      </c>
      <c r="M123" s="181" t="s">
        <v>175</v>
      </c>
      <c r="N123" s="79"/>
      <c r="O123" s="181" t="s">
        <v>175</v>
      </c>
      <c r="P123" s="181" t="s">
        <v>183</v>
      </c>
      <c r="Q123" s="79"/>
    </row>
    <row r="124" spans="1:17" ht="17.25" hidden="1" customHeight="1" outlineLevel="1" collapsed="1">
      <c r="A124" s="46">
        <v>43133</v>
      </c>
      <c r="B124" s="80" t="s">
        <v>290</v>
      </c>
      <c r="C124" s="48" t="s">
        <v>273</v>
      </c>
      <c r="D124" s="48"/>
      <c r="E124" s="81">
        <v>0.81</v>
      </c>
      <c r="F124" s="178"/>
      <c r="G124" s="50"/>
      <c r="H124" s="82">
        <v>0.85</v>
      </c>
      <c r="I124" s="49"/>
      <c r="J124" s="50"/>
      <c r="K124" s="82">
        <v>0.85</v>
      </c>
      <c r="L124" s="50"/>
      <c r="M124" s="50"/>
      <c r="N124" s="82">
        <v>0.85</v>
      </c>
      <c r="O124" s="50"/>
      <c r="P124" s="50"/>
      <c r="Q124" s="186">
        <v>0.85</v>
      </c>
    </row>
    <row r="125" spans="1:17" ht="17.25" hidden="1" customHeight="1" outlineLevel="2">
      <c r="A125" s="46"/>
      <c r="B125" s="47" t="s">
        <v>291</v>
      </c>
      <c r="C125" s="48" t="s">
        <v>279</v>
      </c>
      <c r="D125" s="48" t="s">
        <v>280</v>
      </c>
      <c r="E125" s="187"/>
      <c r="F125" s="178" t="s">
        <v>170</v>
      </c>
      <c r="G125" s="50" t="s">
        <v>170</v>
      </c>
      <c r="H125" s="188"/>
      <c r="I125" s="49" t="s">
        <v>170</v>
      </c>
      <c r="J125" s="50" t="s">
        <v>170</v>
      </c>
      <c r="K125" s="188"/>
      <c r="L125" s="50" t="s">
        <v>170</v>
      </c>
      <c r="M125" s="50" t="s">
        <v>170</v>
      </c>
      <c r="N125" s="188"/>
      <c r="O125" s="50" t="s">
        <v>170</v>
      </c>
      <c r="P125" s="50" t="s">
        <v>170</v>
      </c>
      <c r="Q125" s="188"/>
    </row>
    <row r="126" spans="1:17" ht="17.25" hidden="1" customHeight="1" outlineLevel="2">
      <c r="A126" s="46"/>
      <c r="B126" s="47" t="s">
        <v>292</v>
      </c>
      <c r="C126" s="48" t="s">
        <v>279</v>
      </c>
      <c r="D126" s="48" t="s">
        <v>280</v>
      </c>
      <c r="E126" s="189"/>
      <c r="F126" s="178" t="s">
        <v>170</v>
      </c>
      <c r="G126" s="50" t="s">
        <v>170</v>
      </c>
      <c r="H126" s="183"/>
      <c r="I126" s="49" t="s">
        <v>170</v>
      </c>
      <c r="J126" s="50" t="s">
        <v>170</v>
      </c>
      <c r="K126" s="183"/>
      <c r="L126" s="50" t="s">
        <v>170</v>
      </c>
      <c r="M126" s="50" t="s">
        <v>170</v>
      </c>
      <c r="N126" s="183"/>
      <c r="O126" s="50" t="s">
        <v>170</v>
      </c>
      <c r="P126" s="50" t="s">
        <v>170</v>
      </c>
      <c r="Q126" s="183"/>
    </row>
    <row r="127" spans="1:17" ht="17.25" hidden="1" customHeight="1" outlineLevel="2">
      <c r="A127" s="46"/>
      <c r="B127" s="47" t="s">
        <v>293</v>
      </c>
      <c r="C127" s="83" t="s">
        <v>173</v>
      </c>
      <c r="D127" s="48" t="s">
        <v>294</v>
      </c>
      <c r="E127" s="189"/>
      <c r="F127" s="178" t="s">
        <v>175</v>
      </c>
      <c r="G127" s="70" t="s">
        <v>183</v>
      </c>
      <c r="H127" s="183"/>
      <c r="I127" s="49" t="s">
        <v>183</v>
      </c>
      <c r="J127" s="89" t="s">
        <v>183</v>
      </c>
      <c r="K127" s="183"/>
      <c r="L127" s="50" t="s">
        <v>183</v>
      </c>
      <c r="M127" s="89" t="s">
        <v>183</v>
      </c>
      <c r="N127" s="183"/>
      <c r="O127" s="89" t="s">
        <v>183</v>
      </c>
      <c r="P127" s="89" t="s">
        <v>183</v>
      </c>
      <c r="Q127" s="183"/>
    </row>
    <row r="128" spans="1:17" ht="17.25" customHeight="1" collapsed="1">
      <c r="A128" s="35">
        <v>3</v>
      </c>
      <c r="B128" s="36" t="s">
        <v>295</v>
      </c>
      <c r="C128" s="492" t="s">
        <v>822</v>
      </c>
      <c r="D128" s="493"/>
      <c r="E128" s="38">
        <f>+AVERAGE(E129:E154)</f>
        <v>0.47500000000000003</v>
      </c>
      <c r="F128" s="177"/>
      <c r="G128" s="37"/>
      <c r="H128" s="37"/>
      <c r="I128" s="177"/>
      <c r="J128" s="37"/>
      <c r="K128" s="37"/>
      <c r="L128" s="37"/>
      <c r="M128" s="37"/>
      <c r="N128" s="37"/>
      <c r="O128" s="37"/>
      <c r="P128" s="37"/>
      <c r="Q128" s="38">
        <v>0.78</v>
      </c>
    </row>
    <row r="129" spans="1:17" ht="17.25" hidden="1" customHeight="1" outlineLevel="1" collapsed="1">
      <c r="A129" s="85" t="s">
        <v>296</v>
      </c>
      <c r="B129" s="72" t="s">
        <v>297</v>
      </c>
      <c r="C129" s="48" t="s">
        <v>298</v>
      </c>
      <c r="D129" s="48"/>
      <c r="E129" s="86">
        <v>0.55000000000000004</v>
      </c>
      <c r="F129" s="178"/>
      <c r="G129" s="50"/>
      <c r="H129" s="190">
        <v>0.55000000000000004</v>
      </c>
      <c r="I129" s="49"/>
      <c r="J129" s="178"/>
      <c r="K129" s="190">
        <v>0.55000000000000004</v>
      </c>
      <c r="L129" s="50"/>
      <c r="M129" s="50"/>
      <c r="N129" s="86">
        <v>0.7</v>
      </c>
      <c r="O129" s="50"/>
      <c r="P129" s="50"/>
      <c r="Q129" s="191">
        <v>0.7</v>
      </c>
    </row>
    <row r="130" spans="1:17" ht="17.25" hidden="1" customHeight="1" outlineLevel="2">
      <c r="A130" s="85"/>
      <c r="B130" s="47" t="s">
        <v>299</v>
      </c>
      <c r="C130" s="48" t="s">
        <v>168</v>
      </c>
      <c r="D130" s="48" t="s">
        <v>300</v>
      </c>
      <c r="E130" s="49"/>
      <c r="F130" s="178" t="s">
        <v>170</v>
      </c>
      <c r="G130" s="50" t="s">
        <v>170</v>
      </c>
      <c r="H130" s="50"/>
      <c r="I130" s="49" t="s">
        <v>170</v>
      </c>
      <c r="J130" s="50" t="s">
        <v>170</v>
      </c>
      <c r="K130" s="50"/>
      <c r="L130" s="50" t="s">
        <v>170</v>
      </c>
      <c r="M130" s="50" t="s">
        <v>170</v>
      </c>
      <c r="N130" s="50"/>
      <c r="O130" s="50" t="s">
        <v>170</v>
      </c>
      <c r="P130" s="50" t="s">
        <v>170</v>
      </c>
      <c r="Q130" s="50"/>
    </row>
    <row r="131" spans="1:17" ht="49.5" hidden="1" customHeight="1" outlineLevel="2">
      <c r="A131" s="85"/>
      <c r="B131" s="47" t="s">
        <v>301</v>
      </c>
      <c r="C131" s="48" t="s">
        <v>168</v>
      </c>
      <c r="D131" s="48" t="s">
        <v>300</v>
      </c>
      <c r="E131" s="49"/>
      <c r="F131" s="178" t="s">
        <v>175</v>
      </c>
      <c r="G131" s="50" t="s">
        <v>175</v>
      </c>
      <c r="H131" s="50"/>
      <c r="I131" s="178" t="s">
        <v>175</v>
      </c>
      <c r="J131" s="50" t="s">
        <v>175</v>
      </c>
      <c r="K131" s="50"/>
      <c r="L131" s="50" t="s">
        <v>175</v>
      </c>
      <c r="M131" s="87" t="s">
        <v>175</v>
      </c>
      <c r="N131" s="50"/>
      <c r="O131" s="87" t="s">
        <v>175</v>
      </c>
      <c r="P131" s="87" t="s">
        <v>175</v>
      </c>
      <c r="Q131" s="50"/>
    </row>
    <row r="132" spans="1:17" ht="17.25" hidden="1" customHeight="1" outlineLevel="2">
      <c r="A132" s="85"/>
      <c r="B132" s="47" t="s">
        <v>302</v>
      </c>
      <c r="C132" s="48" t="s">
        <v>168</v>
      </c>
      <c r="D132" s="48" t="s">
        <v>300</v>
      </c>
      <c r="E132" s="49"/>
      <c r="F132" s="178" t="s">
        <v>170</v>
      </c>
      <c r="G132" s="50" t="s">
        <v>170</v>
      </c>
      <c r="H132" s="50"/>
      <c r="I132" s="49" t="s">
        <v>170</v>
      </c>
      <c r="J132" s="50" t="s">
        <v>170</v>
      </c>
      <c r="K132" s="50"/>
      <c r="L132" s="50" t="s">
        <v>170</v>
      </c>
      <c r="M132" s="50" t="s">
        <v>170</v>
      </c>
      <c r="N132" s="50"/>
      <c r="O132" s="50" t="s">
        <v>170</v>
      </c>
      <c r="P132" s="50" t="s">
        <v>170</v>
      </c>
      <c r="Q132" s="50"/>
    </row>
    <row r="133" spans="1:17" ht="17.25" hidden="1" customHeight="1" outlineLevel="2">
      <c r="A133" s="85"/>
      <c r="B133" s="47" t="s">
        <v>303</v>
      </c>
      <c r="C133" s="48" t="s">
        <v>168</v>
      </c>
      <c r="D133" s="48" t="s">
        <v>300</v>
      </c>
      <c r="E133" s="49"/>
      <c r="F133" s="192" t="s">
        <v>170</v>
      </c>
      <c r="G133" s="70" t="s">
        <v>170</v>
      </c>
      <c r="H133" s="50"/>
      <c r="I133" s="66" t="s">
        <v>170</v>
      </c>
      <c r="J133" s="70" t="s">
        <v>170</v>
      </c>
      <c r="K133" s="50"/>
      <c r="L133" s="70" t="s">
        <v>170</v>
      </c>
      <c r="M133" s="70" t="s">
        <v>170</v>
      </c>
      <c r="N133" s="50"/>
      <c r="O133" s="70" t="s">
        <v>170</v>
      </c>
      <c r="P133" s="70" t="s">
        <v>170</v>
      </c>
      <c r="Q133" s="50"/>
    </row>
    <row r="134" spans="1:17" ht="17.25" hidden="1" customHeight="1" outlineLevel="2">
      <c r="A134" s="85"/>
      <c r="B134" s="88" t="s">
        <v>304</v>
      </c>
      <c r="C134" s="48" t="s">
        <v>168</v>
      </c>
      <c r="D134" s="48" t="s">
        <v>300</v>
      </c>
      <c r="E134" s="49"/>
      <c r="F134" s="178" t="s">
        <v>170</v>
      </c>
      <c r="G134" s="50" t="s">
        <v>170</v>
      </c>
      <c r="H134" s="50"/>
      <c r="I134" s="49" t="s">
        <v>170</v>
      </c>
      <c r="J134" s="50" t="s">
        <v>170</v>
      </c>
      <c r="K134" s="50"/>
      <c r="L134" s="50" t="s">
        <v>170</v>
      </c>
      <c r="M134" s="50" t="s">
        <v>170</v>
      </c>
      <c r="N134" s="50"/>
      <c r="O134" s="50" t="s">
        <v>170</v>
      </c>
      <c r="P134" s="50" t="s">
        <v>170</v>
      </c>
      <c r="Q134" s="50"/>
    </row>
    <row r="135" spans="1:17" ht="37.5" hidden="1" customHeight="1" outlineLevel="2">
      <c r="A135" s="85"/>
      <c r="B135" s="47" t="s">
        <v>305</v>
      </c>
      <c r="C135" s="48" t="s">
        <v>168</v>
      </c>
      <c r="D135" s="48" t="s">
        <v>306</v>
      </c>
      <c r="E135" s="49"/>
      <c r="F135" s="178"/>
      <c r="G135" s="50"/>
      <c r="H135" s="50"/>
      <c r="I135" s="49" t="s">
        <v>175</v>
      </c>
      <c r="J135" s="50" t="s">
        <v>175</v>
      </c>
      <c r="K135" s="50"/>
      <c r="L135" s="50" t="s">
        <v>175</v>
      </c>
      <c r="M135" s="87" t="s">
        <v>175</v>
      </c>
      <c r="N135" s="50"/>
      <c r="O135" s="87" t="s">
        <v>175</v>
      </c>
      <c r="P135" s="87" t="s">
        <v>175</v>
      </c>
      <c r="Q135" s="50"/>
    </row>
    <row r="136" spans="1:17" ht="17.25" hidden="1" customHeight="1" outlineLevel="2">
      <c r="A136" s="85"/>
      <c r="B136" s="47" t="s">
        <v>307</v>
      </c>
      <c r="C136" s="48" t="s">
        <v>288</v>
      </c>
      <c r="D136" s="48" t="s">
        <v>308</v>
      </c>
      <c r="E136" s="49"/>
      <c r="F136" s="192" t="s">
        <v>183</v>
      </c>
      <c r="G136" s="89" t="s">
        <v>183</v>
      </c>
      <c r="H136" s="50"/>
      <c r="I136" s="66" t="s">
        <v>183</v>
      </c>
      <c r="J136" s="49" t="s">
        <v>183</v>
      </c>
      <c r="K136" s="50"/>
      <c r="L136" s="49" t="s">
        <v>170</v>
      </c>
      <c r="M136" s="49" t="s">
        <v>170</v>
      </c>
      <c r="N136" s="50"/>
      <c r="O136" s="49" t="s">
        <v>170</v>
      </c>
      <c r="P136" s="49" t="s">
        <v>170</v>
      </c>
      <c r="Q136" s="50"/>
    </row>
    <row r="137" spans="1:17" ht="17.25" hidden="1" customHeight="1" outlineLevel="2">
      <c r="A137" s="85"/>
      <c r="B137" s="47" t="s">
        <v>309</v>
      </c>
      <c r="C137" s="48" t="s">
        <v>279</v>
      </c>
      <c r="D137" s="48" t="s">
        <v>310</v>
      </c>
      <c r="E137" s="49"/>
      <c r="F137" s="178" t="s">
        <v>175</v>
      </c>
      <c r="G137" s="89" t="s">
        <v>183</v>
      </c>
      <c r="H137" s="50"/>
      <c r="I137" s="66" t="s">
        <v>183</v>
      </c>
      <c r="J137" s="172" t="s">
        <v>183</v>
      </c>
      <c r="K137" s="50"/>
      <c r="L137" s="49" t="s">
        <v>183</v>
      </c>
      <c r="M137" s="172" t="s">
        <v>183</v>
      </c>
      <c r="N137" s="50"/>
      <c r="O137" s="172" t="s">
        <v>183</v>
      </c>
      <c r="P137" s="89" t="s">
        <v>170</v>
      </c>
      <c r="Q137" s="50"/>
    </row>
    <row r="138" spans="1:17" ht="17.25" hidden="1" customHeight="1" outlineLevel="2">
      <c r="A138" s="85"/>
      <c r="B138" s="47" t="s">
        <v>311</v>
      </c>
      <c r="C138" s="48" t="s">
        <v>288</v>
      </c>
      <c r="D138" s="48" t="s">
        <v>312</v>
      </c>
      <c r="E138" s="49"/>
      <c r="F138" s="178" t="s">
        <v>175</v>
      </c>
      <c r="G138" s="89" t="s">
        <v>183</v>
      </c>
      <c r="H138" s="50"/>
      <c r="I138" s="66" t="s">
        <v>183</v>
      </c>
      <c r="J138" s="89" t="s">
        <v>183</v>
      </c>
      <c r="K138" s="50"/>
      <c r="L138" s="50" t="s">
        <v>183</v>
      </c>
      <c r="M138" s="89" t="s">
        <v>183</v>
      </c>
      <c r="N138" s="50"/>
      <c r="O138" s="89" t="s">
        <v>183</v>
      </c>
      <c r="P138" s="89" t="s">
        <v>170</v>
      </c>
      <c r="Q138" s="50"/>
    </row>
    <row r="139" spans="1:17" ht="17.25" hidden="1" customHeight="1" outlineLevel="2">
      <c r="A139" s="85"/>
      <c r="B139" s="47" t="s">
        <v>313</v>
      </c>
      <c r="C139" s="48" t="s">
        <v>168</v>
      </c>
      <c r="D139" s="48" t="s">
        <v>314</v>
      </c>
      <c r="E139" s="49"/>
      <c r="F139" s="178" t="s">
        <v>175</v>
      </c>
      <c r="G139" s="178" t="s">
        <v>175</v>
      </c>
      <c r="H139" s="50"/>
      <c r="I139" s="66" t="s">
        <v>183</v>
      </c>
      <c r="J139" s="89" t="s">
        <v>183</v>
      </c>
      <c r="K139" s="50"/>
      <c r="L139" s="50" t="s">
        <v>183</v>
      </c>
      <c r="M139" s="89" t="s">
        <v>183</v>
      </c>
      <c r="N139" s="50"/>
      <c r="O139" s="89" t="s">
        <v>183</v>
      </c>
      <c r="P139" s="89" t="s">
        <v>183</v>
      </c>
      <c r="Q139" s="50"/>
    </row>
    <row r="140" spans="1:17" ht="17.25" hidden="1" customHeight="1" outlineLevel="2">
      <c r="A140" s="85"/>
      <c r="B140" s="47" t="s">
        <v>315</v>
      </c>
      <c r="C140" s="48" t="s">
        <v>279</v>
      </c>
      <c r="D140" s="48" t="s">
        <v>316</v>
      </c>
      <c r="E140" s="49"/>
      <c r="F140" s="178" t="s">
        <v>175</v>
      </c>
      <c r="G140" s="178" t="s">
        <v>175</v>
      </c>
      <c r="H140" s="50"/>
      <c r="I140" s="49" t="s">
        <v>175</v>
      </c>
      <c r="J140" s="87" t="s">
        <v>175</v>
      </c>
      <c r="K140" s="50"/>
      <c r="L140" s="50" t="s">
        <v>175</v>
      </c>
      <c r="M140" s="89" t="s">
        <v>183</v>
      </c>
      <c r="N140" s="50"/>
      <c r="O140" s="89" t="s">
        <v>183</v>
      </c>
      <c r="P140" s="89" t="s">
        <v>183</v>
      </c>
      <c r="Q140" s="50"/>
    </row>
    <row r="141" spans="1:17" ht="17.25" hidden="1" customHeight="1" outlineLevel="2">
      <c r="A141" s="85"/>
      <c r="B141" s="47" t="s">
        <v>317</v>
      </c>
      <c r="C141" s="48" t="s">
        <v>279</v>
      </c>
      <c r="D141" s="48" t="s">
        <v>318</v>
      </c>
      <c r="E141" s="49"/>
      <c r="F141" s="178" t="s">
        <v>175</v>
      </c>
      <c r="G141" s="178" t="s">
        <v>175</v>
      </c>
      <c r="H141" s="50"/>
      <c r="I141" s="49" t="s">
        <v>175</v>
      </c>
      <c r="J141" s="87" t="s">
        <v>175</v>
      </c>
      <c r="K141" s="50"/>
      <c r="L141" s="50" t="s">
        <v>175</v>
      </c>
      <c r="M141" s="89" t="s">
        <v>183</v>
      </c>
      <c r="N141" s="50"/>
      <c r="O141" s="89" t="s">
        <v>183</v>
      </c>
      <c r="P141" s="89" t="s">
        <v>183</v>
      </c>
      <c r="Q141" s="50"/>
    </row>
    <row r="142" spans="1:17" ht="17.25" hidden="1" customHeight="1" outlineLevel="2">
      <c r="A142" s="85"/>
      <c r="B142" s="47" t="s">
        <v>319</v>
      </c>
      <c r="C142" s="48" t="s">
        <v>168</v>
      </c>
      <c r="D142" s="48" t="s">
        <v>318</v>
      </c>
      <c r="E142" s="49"/>
      <c r="F142" s="178" t="s">
        <v>175</v>
      </c>
      <c r="G142" s="178" t="s">
        <v>175</v>
      </c>
      <c r="H142" s="50"/>
      <c r="I142" s="49"/>
      <c r="J142" s="49" t="s">
        <v>175</v>
      </c>
      <c r="K142" s="50"/>
      <c r="L142" s="50" t="s">
        <v>175</v>
      </c>
      <c r="M142" s="87" t="s">
        <v>175</v>
      </c>
      <c r="N142" s="50"/>
      <c r="O142" s="87" t="s">
        <v>175</v>
      </c>
      <c r="P142" s="89" t="s">
        <v>175</v>
      </c>
      <c r="Q142" s="50"/>
    </row>
    <row r="143" spans="1:17" ht="17.25" hidden="1" customHeight="1" outlineLevel="2">
      <c r="A143" s="85"/>
      <c r="B143" s="47" t="s">
        <v>320</v>
      </c>
      <c r="C143" s="48" t="s">
        <v>279</v>
      </c>
      <c r="D143" s="48" t="s">
        <v>308</v>
      </c>
      <c r="E143" s="49"/>
      <c r="F143" s="178" t="s">
        <v>175</v>
      </c>
      <c r="G143" s="178" t="s">
        <v>175</v>
      </c>
      <c r="H143" s="50"/>
      <c r="I143" s="49" t="s">
        <v>175</v>
      </c>
      <c r="J143" s="49" t="s">
        <v>175</v>
      </c>
      <c r="K143" s="50"/>
      <c r="L143" s="50" t="s">
        <v>175</v>
      </c>
      <c r="M143" s="87" t="s">
        <v>175</v>
      </c>
      <c r="N143" s="50"/>
      <c r="O143" s="87" t="s">
        <v>175</v>
      </c>
      <c r="P143" s="89" t="s">
        <v>175</v>
      </c>
      <c r="Q143" s="50"/>
    </row>
    <row r="144" spans="1:17" ht="17.25" hidden="1" customHeight="1" outlineLevel="2">
      <c r="A144" s="85"/>
      <c r="B144" s="47" t="s">
        <v>321</v>
      </c>
      <c r="C144" s="48" t="s">
        <v>168</v>
      </c>
      <c r="D144" s="48" t="s">
        <v>322</v>
      </c>
      <c r="E144" s="49"/>
      <c r="F144" s="178" t="s">
        <v>175</v>
      </c>
      <c r="G144" s="178" t="s">
        <v>175</v>
      </c>
      <c r="H144" s="50"/>
      <c r="I144" s="49" t="s">
        <v>175</v>
      </c>
      <c r="J144" s="49" t="s">
        <v>175</v>
      </c>
      <c r="K144" s="50"/>
      <c r="L144" s="50" t="s">
        <v>175</v>
      </c>
      <c r="M144" s="50" t="s">
        <v>175</v>
      </c>
      <c r="N144" s="50"/>
      <c r="O144" s="50" t="s">
        <v>175</v>
      </c>
      <c r="P144" s="89" t="s">
        <v>175</v>
      </c>
      <c r="Q144" s="50"/>
    </row>
    <row r="145" spans="1:17" ht="17.25" hidden="1" customHeight="1" outlineLevel="2">
      <c r="A145" s="85"/>
      <c r="B145" s="47" t="s">
        <v>323</v>
      </c>
      <c r="C145" s="48" t="s">
        <v>324</v>
      </c>
      <c r="D145" s="48" t="s">
        <v>325</v>
      </c>
      <c r="E145" s="49"/>
      <c r="F145" s="178" t="s">
        <v>175</v>
      </c>
      <c r="G145" s="178" t="s">
        <v>175</v>
      </c>
      <c r="H145" s="50"/>
      <c r="I145" s="49" t="s">
        <v>175</v>
      </c>
      <c r="J145" s="49" t="s">
        <v>175</v>
      </c>
      <c r="K145" s="50"/>
      <c r="L145" s="50" t="s">
        <v>175</v>
      </c>
      <c r="M145" s="50" t="s">
        <v>175</v>
      </c>
      <c r="N145" s="50"/>
      <c r="O145" s="50" t="s">
        <v>175</v>
      </c>
      <c r="P145" s="89" t="s">
        <v>175</v>
      </c>
      <c r="Q145" s="50"/>
    </row>
    <row r="146" spans="1:17" ht="17.25" hidden="1" customHeight="1" outlineLevel="2">
      <c r="A146" s="85"/>
      <c r="B146" s="47" t="s">
        <v>326</v>
      </c>
      <c r="C146" s="48" t="s">
        <v>324</v>
      </c>
      <c r="D146" s="48" t="s">
        <v>325</v>
      </c>
      <c r="E146" s="49"/>
      <c r="F146" s="178" t="s">
        <v>175</v>
      </c>
      <c r="G146" s="178" t="s">
        <v>175</v>
      </c>
      <c r="H146" s="50"/>
      <c r="I146" s="49" t="s">
        <v>175</v>
      </c>
      <c r="J146" s="49" t="s">
        <v>175</v>
      </c>
      <c r="K146" s="50"/>
      <c r="L146" s="50" t="s">
        <v>175</v>
      </c>
      <c r="M146" s="50" t="s">
        <v>175</v>
      </c>
      <c r="N146" s="50"/>
      <c r="O146" s="50" t="s">
        <v>175</v>
      </c>
      <c r="P146" s="89" t="s">
        <v>175</v>
      </c>
      <c r="Q146" s="50"/>
    </row>
    <row r="147" spans="1:17" ht="17.25" hidden="1" customHeight="1" outlineLevel="2">
      <c r="A147" s="85"/>
      <c r="B147" s="47" t="s">
        <v>327</v>
      </c>
      <c r="C147" s="48" t="s">
        <v>168</v>
      </c>
      <c r="D147" s="48" t="s">
        <v>318</v>
      </c>
      <c r="E147" s="49"/>
      <c r="F147" s="178" t="s">
        <v>175</v>
      </c>
      <c r="G147" s="178" t="s">
        <v>175</v>
      </c>
      <c r="H147" s="50"/>
      <c r="I147" s="49" t="s">
        <v>175</v>
      </c>
      <c r="J147" s="49" t="s">
        <v>175</v>
      </c>
      <c r="K147" s="50"/>
      <c r="L147" s="50" t="s">
        <v>175</v>
      </c>
      <c r="M147" s="87" t="s">
        <v>175</v>
      </c>
      <c r="N147" s="50"/>
      <c r="O147" s="87" t="s">
        <v>175</v>
      </c>
      <c r="P147" s="89" t="s">
        <v>175</v>
      </c>
      <c r="Q147" s="50"/>
    </row>
    <row r="148" spans="1:17" ht="17.25" hidden="1" customHeight="1" outlineLevel="2">
      <c r="A148" s="85"/>
      <c r="B148" s="47" t="s">
        <v>223</v>
      </c>
      <c r="C148" s="48" t="s">
        <v>279</v>
      </c>
      <c r="D148" s="48" t="s">
        <v>318</v>
      </c>
      <c r="E148" s="49"/>
      <c r="F148" s="178" t="s">
        <v>175</v>
      </c>
      <c r="G148" s="178" t="s">
        <v>175</v>
      </c>
      <c r="H148" s="50"/>
      <c r="I148" s="49" t="s">
        <v>175</v>
      </c>
      <c r="J148" s="87" t="s">
        <v>175</v>
      </c>
      <c r="K148" s="50"/>
      <c r="L148" s="50" t="s">
        <v>175</v>
      </c>
      <c r="M148" s="87" t="s">
        <v>175</v>
      </c>
      <c r="N148" s="50"/>
      <c r="O148" s="87" t="s">
        <v>175</v>
      </c>
      <c r="P148" s="48" t="s">
        <v>170</v>
      </c>
      <c r="Q148" s="50"/>
    </row>
    <row r="149" spans="1:17" ht="17.25" hidden="1" customHeight="1" outlineLevel="2">
      <c r="A149" s="85"/>
      <c r="B149" s="47" t="s">
        <v>328</v>
      </c>
      <c r="C149" s="48" t="s">
        <v>324</v>
      </c>
      <c r="D149" s="48" t="s">
        <v>329</v>
      </c>
      <c r="E149" s="49"/>
      <c r="F149" s="178" t="s">
        <v>175</v>
      </c>
      <c r="G149" s="178" t="s">
        <v>175</v>
      </c>
      <c r="H149" s="50"/>
      <c r="I149" s="49" t="s">
        <v>175</v>
      </c>
      <c r="J149" s="49" t="s">
        <v>175</v>
      </c>
      <c r="K149" s="50"/>
      <c r="L149" s="50" t="s">
        <v>175</v>
      </c>
      <c r="M149" s="87" t="s">
        <v>175</v>
      </c>
      <c r="N149" s="50"/>
      <c r="O149" s="87" t="s">
        <v>175</v>
      </c>
      <c r="P149" s="87" t="s">
        <v>175</v>
      </c>
      <c r="Q149" s="50"/>
    </row>
    <row r="150" spans="1:17" ht="17.25" hidden="1" customHeight="1" outlineLevel="2">
      <c r="A150" s="85"/>
      <c r="B150" s="47" t="s">
        <v>330</v>
      </c>
      <c r="C150" s="48" t="s">
        <v>279</v>
      </c>
      <c r="D150" s="48" t="s">
        <v>318</v>
      </c>
      <c r="E150" s="49"/>
      <c r="F150" s="178" t="s">
        <v>175</v>
      </c>
      <c r="G150" s="178" t="s">
        <v>175</v>
      </c>
      <c r="H150" s="50"/>
      <c r="I150" s="49" t="s">
        <v>175</v>
      </c>
      <c r="J150" s="49" t="s">
        <v>175</v>
      </c>
      <c r="K150" s="50"/>
      <c r="L150" s="50" t="s">
        <v>175</v>
      </c>
      <c r="M150" s="50" t="s">
        <v>175</v>
      </c>
      <c r="N150" s="50"/>
      <c r="O150" s="50" t="s">
        <v>175</v>
      </c>
      <c r="P150" s="50" t="s">
        <v>175</v>
      </c>
      <c r="Q150" s="50"/>
    </row>
    <row r="151" spans="1:17" ht="17.25" hidden="1" customHeight="1" outlineLevel="2">
      <c r="A151" s="85"/>
      <c r="B151" s="69" t="s">
        <v>333</v>
      </c>
      <c r="C151" s="48" t="s">
        <v>168</v>
      </c>
      <c r="D151" s="48" t="s">
        <v>322</v>
      </c>
      <c r="E151" s="49"/>
      <c r="F151" s="178" t="s">
        <v>175</v>
      </c>
      <c r="G151" s="178" t="s">
        <v>175</v>
      </c>
      <c r="H151" s="50"/>
      <c r="I151" s="178" t="s">
        <v>175</v>
      </c>
      <c r="J151" s="178" t="s">
        <v>175</v>
      </c>
      <c r="K151" s="50"/>
      <c r="L151" s="50" t="s">
        <v>175</v>
      </c>
      <c r="M151" s="50" t="s">
        <v>175</v>
      </c>
      <c r="N151" s="50"/>
      <c r="O151" s="50" t="s">
        <v>175</v>
      </c>
      <c r="P151" s="50" t="s">
        <v>175</v>
      </c>
      <c r="Q151" s="50"/>
    </row>
    <row r="152" spans="1:17" ht="17.25" hidden="1" customHeight="1" outlineLevel="2">
      <c r="A152" s="85"/>
      <c r="B152" s="47" t="s">
        <v>334</v>
      </c>
      <c r="C152" s="48" t="s">
        <v>168</v>
      </c>
      <c r="D152" s="48" t="s">
        <v>322</v>
      </c>
      <c r="E152" s="49"/>
      <c r="F152" s="178" t="s">
        <v>175</v>
      </c>
      <c r="G152" s="178" t="s">
        <v>175</v>
      </c>
      <c r="H152" s="50"/>
      <c r="I152" s="178" t="s">
        <v>175</v>
      </c>
      <c r="J152" s="178" t="s">
        <v>175</v>
      </c>
      <c r="K152" s="50"/>
      <c r="L152" s="50" t="s">
        <v>175</v>
      </c>
      <c r="M152" s="50" t="s">
        <v>175</v>
      </c>
      <c r="N152" s="50"/>
      <c r="O152" s="50" t="s">
        <v>175</v>
      </c>
      <c r="P152" s="50" t="s">
        <v>175</v>
      </c>
      <c r="Q152" s="50"/>
    </row>
    <row r="153" spans="1:17" ht="17.25" hidden="1" customHeight="1" outlineLevel="2">
      <c r="A153" s="85"/>
      <c r="B153" s="47" t="s">
        <v>335</v>
      </c>
      <c r="C153" s="48" t="s">
        <v>332</v>
      </c>
      <c r="D153" s="48" t="s">
        <v>331</v>
      </c>
      <c r="E153" s="49"/>
      <c r="F153" s="178" t="s">
        <v>175</v>
      </c>
      <c r="G153" s="178" t="s">
        <v>175</v>
      </c>
      <c r="H153" s="50"/>
      <c r="I153" s="178" t="s">
        <v>175</v>
      </c>
      <c r="J153" s="178" t="s">
        <v>175</v>
      </c>
      <c r="K153" s="50"/>
      <c r="L153" s="50" t="s">
        <v>175</v>
      </c>
      <c r="M153" s="50" t="s">
        <v>175</v>
      </c>
      <c r="N153" s="50"/>
      <c r="O153" s="50" t="s">
        <v>175</v>
      </c>
      <c r="P153" s="50" t="s">
        <v>175</v>
      </c>
      <c r="Q153" s="50"/>
    </row>
    <row r="154" spans="1:17" ht="28.5" hidden="1" customHeight="1" outlineLevel="1" collapsed="1">
      <c r="A154" s="85" t="s">
        <v>823</v>
      </c>
      <c r="B154" s="72" t="s">
        <v>336</v>
      </c>
      <c r="C154" s="48" t="s">
        <v>337</v>
      </c>
      <c r="D154" s="48"/>
      <c r="E154" s="81">
        <v>0.4</v>
      </c>
      <c r="F154" s="178"/>
      <c r="G154" s="178"/>
      <c r="H154" s="82">
        <v>0.4</v>
      </c>
      <c r="I154" s="49"/>
      <c r="J154" s="50"/>
      <c r="K154" s="82">
        <v>0.4</v>
      </c>
      <c r="L154" s="50"/>
      <c r="M154" s="50"/>
      <c r="N154" s="86">
        <v>0.85</v>
      </c>
      <c r="O154" s="50"/>
      <c r="P154" s="50"/>
      <c r="Q154" s="191">
        <v>0.85</v>
      </c>
    </row>
    <row r="155" spans="1:17" ht="17.25" hidden="1" customHeight="1" outlineLevel="2">
      <c r="A155" s="46"/>
      <c r="B155" s="47" t="s">
        <v>338</v>
      </c>
      <c r="C155" s="48" t="s">
        <v>339</v>
      </c>
      <c r="D155" s="48" t="s">
        <v>331</v>
      </c>
      <c r="E155" s="91"/>
      <c r="F155" s="178" t="s">
        <v>175</v>
      </c>
      <c r="G155" s="50" t="s">
        <v>175</v>
      </c>
      <c r="H155" s="92"/>
      <c r="I155" s="49" t="s">
        <v>175</v>
      </c>
      <c r="J155" s="89" t="s">
        <v>183</v>
      </c>
      <c r="K155" s="92"/>
      <c r="L155" s="50" t="s">
        <v>183</v>
      </c>
      <c r="M155" s="48" t="s">
        <v>170</v>
      </c>
      <c r="N155" s="92"/>
      <c r="O155" s="48" t="s">
        <v>170</v>
      </c>
      <c r="P155" s="48" t="s">
        <v>170</v>
      </c>
      <c r="Q155" s="92"/>
    </row>
    <row r="156" spans="1:17" ht="17.25" hidden="1" customHeight="1" outlineLevel="2">
      <c r="A156" s="93"/>
      <c r="B156" s="47" t="s">
        <v>340</v>
      </c>
      <c r="C156" s="94" t="s">
        <v>341</v>
      </c>
      <c r="D156" s="48" t="s">
        <v>342</v>
      </c>
      <c r="E156" s="52"/>
      <c r="F156" s="193" t="s">
        <v>175</v>
      </c>
      <c r="G156" s="50" t="s">
        <v>175</v>
      </c>
      <c r="H156" s="57"/>
      <c r="I156" s="52" t="s">
        <v>175</v>
      </c>
      <c r="J156" s="89" t="s">
        <v>183</v>
      </c>
      <c r="K156" s="57"/>
      <c r="L156" s="50" t="s">
        <v>183</v>
      </c>
      <c r="M156" s="48" t="s">
        <v>170</v>
      </c>
      <c r="N156" s="57"/>
      <c r="O156" s="48" t="s">
        <v>170</v>
      </c>
      <c r="P156" s="48" t="s">
        <v>170</v>
      </c>
      <c r="Q156" s="57"/>
    </row>
    <row r="157" spans="1:17" ht="17.25" customHeight="1" collapsed="1">
      <c r="A157" s="35">
        <v>4</v>
      </c>
      <c r="B157" s="36" t="s">
        <v>343</v>
      </c>
      <c r="C157" s="492" t="s">
        <v>824</v>
      </c>
      <c r="D157" s="493"/>
      <c r="E157" s="38">
        <f>+AVERAGE(E158:E182)</f>
        <v>0.80333333333333334</v>
      </c>
      <c r="F157" s="177"/>
      <c r="G157" s="37"/>
      <c r="H157" s="37"/>
      <c r="I157" s="177"/>
      <c r="J157" s="37"/>
      <c r="K157" s="37"/>
      <c r="L157" s="37"/>
      <c r="M157" s="37"/>
      <c r="N157" s="37"/>
      <c r="O157" s="37"/>
      <c r="P157" s="37"/>
      <c r="Q157" s="38">
        <f>+AVERAGE(Q158:Q182)</f>
        <v>0.82666666666666666</v>
      </c>
    </row>
    <row r="158" spans="1:17" ht="17.25" hidden="1" customHeight="1" outlineLevel="1" collapsed="1">
      <c r="A158" s="46">
        <v>43104</v>
      </c>
      <c r="B158" s="72" t="s">
        <v>344</v>
      </c>
      <c r="C158" s="48" t="s">
        <v>345</v>
      </c>
      <c r="D158" s="48"/>
      <c r="E158" s="95">
        <v>0.7</v>
      </c>
      <c r="F158" s="178"/>
      <c r="G158" s="50"/>
      <c r="H158" s="96">
        <v>0.72</v>
      </c>
      <c r="I158" s="49"/>
      <c r="J158" s="50"/>
      <c r="K158" s="96">
        <v>0.72</v>
      </c>
      <c r="L158" s="50"/>
      <c r="M158" s="50"/>
      <c r="N158" s="96">
        <v>0.72</v>
      </c>
      <c r="O158" s="50"/>
      <c r="P158" s="50"/>
      <c r="Q158" s="194">
        <v>0.72</v>
      </c>
    </row>
    <row r="159" spans="1:17" ht="17.25" hidden="1" customHeight="1" outlineLevel="2">
      <c r="A159" s="46"/>
      <c r="B159" s="47" t="s">
        <v>346</v>
      </c>
      <c r="C159" s="48" t="s">
        <v>168</v>
      </c>
      <c r="D159" s="48" t="s">
        <v>347</v>
      </c>
      <c r="E159" s="49"/>
      <c r="F159" s="178" t="s">
        <v>183</v>
      </c>
      <c r="G159" s="89" t="s">
        <v>183</v>
      </c>
      <c r="H159" s="50"/>
      <c r="I159" s="66" t="s">
        <v>183</v>
      </c>
      <c r="J159" s="89" t="s">
        <v>183</v>
      </c>
      <c r="K159" s="50"/>
      <c r="L159" s="50" t="s">
        <v>183</v>
      </c>
      <c r="M159" s="89" t="s">
        <v>183</v>
      </c>
      <c r="N159" s="50"/>
      <c r="O159" s="89" t="s">
        <v>183</v>
      </c>
      <c r="P159" s="50" t="s">
        <v>170</v>
      </c>
      <c r="Q159" s="50"/>
    </row>
    <row r="160" spans="1:17" ht="17.25" hidden="1" customHeight="1" outlineLevel="2">
      <c r="A160" s="46"/>
      <c r="B160" s="47" t="s">
        <v>348</v>
      </c>
      <c r="C160" s="48" t="s">
        <v>168</v>
      </c>
      <c r="D160" s="48" t="s">
        <v>349</v>
      </c>
      <c r="E160" s="49"/>
      <c r="F160" s="178" t="s">
        <v>170</v>
      </c>
      <c r="G160" s="50" t="s">
        <v>170</v>
      </c>
      <c r="H160" s="50"/>
      <c r="I160" s="49" t="s">
        <v>170</v>
      </c>
      <c r="J160" s="50" t="s">
        <v>170</v>
      </c>
      <c r="K160" s="50"/>
      <c r="L160" s="50" t="s">
        <v>170</v>
      </c>
      <c r="M160" s="50" t="s">
        <v>170</v>
      </c>
      <c r="N160" s="50"/>
      <c r="O160" s="50" t="s">
        <v>170</v>
      </c>
      <c r="P160" s="50" t="s">
        <v>170</v>
      </c>
      <c r="Q160" s="50"/>
    </row>
    <row r="161" spans="1:17" ht="17.25" hidden="1" customHeight="1" outlineLevel="2">
      <c r="A161" s="46"/>
      <c r="B161" s="47" t="s">
        <v>350</v>
      </c>
      <c r="C161" s="48" t="s">
        <v>351</v>
      </c>
      <c r="D161" s="48" t="s">
        <v>270</v>
      </c>
      <c r="E161" s="49"/>
      <c r="F161" s="178" t="s">
        <v>170</v>
      </c>
      <c r="G161" s="50" t="s">
        <v>170</v>
      </c>
      <c r="H161" s="50"/>
      <c r="I161" s="49" t="s">
        <v>170</v>
      </c>
      <c r="J161" s="50" t="s">
        <v>170</v>
      </c>
      <c r="K161" s="50"/>
      <c r="L161" s="50" t="s">
        <v>170</v>
      </c>
      <c r="M161" s="50" t="s">
        <v>170</v>
      </c>
      <c r="N161" s="50"/>
      <c r="O161" s="50" t="s">
        <v>170</v>
      </c>
      <c r="P161" s="50" t="s">
        <v>170</v>
      </c>
      <c r="Q161" s="50"/>
    </row>
    <row r="162" spans="1:17" ht="17.25" hidden="1" customHeight="1" outlineLevel="2">
      <c r="A162" s="46"/>
      <c r="B162" s="47" t="s">
        <v>352</v>
      </c>
      <c r="C162" s="48" t="s">
        <v>168</v>
      </c>
      <c r="D162" s="48" t="s">
        <v>347</v>
      </c>
      <c r="E162" s="49"/>
      <c r="F162" s="178" t="s">
        <v>175</v>
      </c>
      <c r="G162" s="50" t="s">
        <v>175</v>
      </c>
      <c r="H162" s="50"/>
      <c r="I162" s="49" t="s">
        <v>175</v>
      </c>
      <c r="J162" s="89" t="s">
        <v>183</v>
      </c>
      <c r="K162" s="50"/>
      <c r="L162" s="50" t="s">
        <v>183</v>
      </c>
      <c r="M162" s="89" t="s">
        <v>183</v>
      </c>
      <c r="N162" s="50"/>
      <c r="O162" s="89" t="s">
        <v>183</v>
      </c>
      <c r="P162" s="89" t="s">
        <v>183</v>
      </c>
      <c r="Q162" s="50"/>
    </row>
    <row r="163" spans="1:17" ht="17.25" hidden="1" customHeight="1" outlineLevel="2">
      <c r="A163" s="46"/>
      <c r="B163" s="47" t="s">
        <v>353</v>
      </c>
      <c r="C163" s="48" t="s">
        <v>168</v>
      </c>
      <c r="D163" s="48" t="s">
        <v>347</v>
      </c>
      <c r="E163" s="49"/>
      <c r="F163" s="178" t="s">
        <v>175</v>
      </c>
      <c r="G163" s="89" t="s">
        <v>183</v>
      </c>
      <c r="H163" s="50"/>
      <c r="I163" s="66" t="s">
        <v>183</v>
      </c>
      <c r="J163" s="89" t="s">
        <v>183</v>
      </c>
      <c r="K163" s="50"/>
      <c r="L163" s="50" t="s">
        <v>170</v>
      </c>
      <c r="M163" s="50" t="s">
        <v>170</v>
      </c>
      <c r="N163" s="50"/>
      <c r="O163" s="50" t="s">
        <v>170</v>
      </c>
      <c r="P163" s="50" t="s">
        <v>170</v>
      </c>
      <c r="Q163" s="50"/>
    </row>
    <row r="164" spans="1:17" ht="17.25" hidden="1" customHeight="1" outlineLevel="2">
      <c r="A164" s="46"/>
      <c r="B164" s="47" t="s">
        <v>354</v>
      </c>
      <c r="C164" s="48" t="s">
        <v>168</v>
      </c>
      <c r="D164" s="48" t="s">
        <v>347</v>
      </c>
      <c r="E164" s="49"/>
      <c r="F164" s="178" t="s">
        <v>175</v>
      </c>
      <c r="G164" s="89" t="s">
        <v>183</v>
      </c>
      <c r="H164" s="50"/>
      <c r="I164" s="66" t="s">
        <v>183</v>
      </c>
      <c r="J164" s="89" t="s">
        <v>183</v>
      </c>
      <c r="K164" s="50"/>
      <c r="L164" s="50" t="s">
        <v>170</v>
      </c>
      <c r="M164" s="50" t="s">
        <v>170</v>
      </c>
      <c r="N164" s="50"/>
      <c r="O164" s="50" t="s">
        <v>170</v>
      </c>
      <c r="P164" s="50" t="s">
        <v>170</v>
      </c>
      <c r="Q164" s="50"/>
    </row>
    <row r="165" spans="1:17" ht="17.25" hidden="1" customHeight="1" outlineLevel="2">
      <c r="A165" s="46"/>
      <c r="B165" s="47" t="s">
        <v>355</v>
      </c>
      <c r="C165" s="48" t="s">
        <v>168</v>
      </c>
      <c r="D165" s="48" t="s">
        <v>347</v>
      </c>
      <c r="E165" s="49"/>
      <c r="F165" s="178" t="s">
        <v>175</v>
      </c>
      <c r="G165" s="89" t="s">
        <v>183</v>
      </c>
      <c r="H165" s="50"/>
      <c r="I165" s="66" t="s">
        <v>183</v>
      </c>
      <c r="J165" s="89" t="s">
        <v>183</v>
      </c>
      <c r="K165" s="50"/>
      <c r="L165" s="50" t="s">
        <v>170</v>
      </c>
      <c r="M165" s="50" t="s">
        <v>170</v>
      </c>
      <c r="N165" s="50"/>
      <c r="O165" s="50" t="s">
        <v>170</v>
      </c>
      <c r="P165" s="50" t="s">
        <v>170</v>
      </c>
      <c r="Q165" s="50"/>
    </row>
    <row r="166" spans="1:17" ht="17.25" hidden="1" customHeight="1" outlineLevel="2">
      <c r="A166" s="46"/>
      <c r="B166" s="47" t="s">
        <v>356</v>
      </c>
      <c r="C166" s="48" t="s">
        <v>173</v>
      </c>
      <c r="D166" s="48" t="s">
        <v>357</v>
      </c>
      <c r="E166" s="49"/>
      <c r="F166" s="178" t="s">
        <v>175</v>
      </c>
      <c r="G166" s="89" t="s">
        <v>183</v>
      </c>
      <c r="H166" s="50"/>
      <c r="I166" s="66" t="s">
        <v>183</v>
      </c>
      <c r="J166" s="89" t="s">
        <v>183</v>
      </c>
      <c r="K166" s="50"/>
      <c r="L166" s="50" t="s">
        <v>183</v>
      </c>
      <c r="M166" s="50" t="s">
        <v>170</v>
      </c>
      <c r="N166" s="50"/>
      <c r="O166" s="50" t="s">
        <v>170</v>
      </c>
      <c r="P166" s="50" t="s">
        <v>170</v>
      </c>
      <c r="Q166" s="50"/>
    </row>
    <row r="167" spans="1:17" ht="17.25" hidden="1" customHeight="1" outlineLevel="2">
      <c r="A167" s="46"/>
      <c r="B167" s="47" t="s">
        <v>358</v>
      </c>
      <c r="C167" s="48" t="s">
        <v>238</v>
      </c>
      <c r="D167" s="48" t="s">
        <v>359</v>
      </c>
      <c r="E167" s="49"/>
      <c r="F167" s="178" t="s">
        <v>175</v>
      </c>
      <c r="G167" s="50" t="s">
        <v>175</v>
      </c>
      <c r="H167" s="50"/>
      <c r="I167" s="49" t="s">
        <v>175</v>
      </c>
      <c r="J167" s="89" t="s">
        <v>183</v>
      </c>
      <c r="K167" s="50"/>
      <c r="L167" s="50" t="s">
        <v>183</v>
      </c>
      <c r="M167" s="89" t="s">
        <v>183</v>
      </c>
      <c r="N167" s="50"/>
      <c r="O167" s="89" t="s">
        <v>183</v>
      </c>
      <c r="P167" s="50" t="s">
        <v>170</v>
      </c>
      <c r="Q167" s="50"/>
    </row>
    <row r="168" spans="1:17" ht="17.25" hidden="1" customHeight="1" outlineLevel="2">
      <c r="A168" s="46"/>
      <c r="B168" s="47" t="s">
        <v>360</v>
      </c>
      <c r="C168" s="48" t="s">
        <v>361</v>
      </c>
      <c r="D168" s="48" t="s">
        <v>362</v>
      </c>
      <c r="E168" s="49"/>
      <c r="F168" s="178" t="s">
        <v>170</v>
      </c>
      <c r="G168" s="50" t="s">
        <v>170</v>
      </c>
      <c r="H168" s="50"/>
      <c r="I168" s="49" t="s">
        <v>170</v>
      </c>
      <c r="J168" s="50" t="s">
        <v>170</v>
      </c>
      <c r="K168" s="50"/>
      <c r="L168" s="50" t="s">
        <v>170</v>
      </c>
      <c r="M168" s="50" t="s">
        <v>170</v>
      </c>
      <c r="N168" s="50"/>
      <c r="O168" s="50" t="s">
        <v>170</v>
      </c>
      <c r="P168" s="50" t="s">
        <v>170</v>
      </c>
      <c r="Q168" s="50"/>
    </row>
    <row r="169" spans="1:17" ht="17.25" hidden="1" customHeight="1" outlineLevel="2">
      <c r="A169" s="46"/>
      <c r="B169" s="47" t="s">
        <v>363</v>
      </c>
      <c r="C169" s="48" t="s">
        <v>364</v>
      </c>
      <c r="D169" s="48" t="s">
        <v>347</v>
      </c>
      <c r="E169" s="49"/>
      <c r="F169" s="178" t="s">
        <v>175</v>
      </c>
      <c r="G169" s="50" t="s">
        <v>175</v>
      </c>
      <c r="H169" s="50"/>
      <c r="I169" s="66" t="s">
        <v>183</v>
      </c>
      <c r="J169" s="89" t="s">
        <v>183</v>
      </c>
      <c r="K169" s="50"/>
      <c r="L169" s="50" t="s">
        <v>170</v>
      </c>
      <c r="M169" s="50" t="s">
        <v>170</v>
      </c>
      <c r="N169" s="50"/>
      <c r="O169" s="50" t="s">
        <v>170</v>
      </c>
      <c r="P169" s="50" t="s">
        <v>170</v>
      </c>
      <c r="Q169" s="50"/>
    </row>
    <row r="170" spans="1:17" ht="17.25" hidden="1" customHeight="1" outlineLevel="2">
      <c r="A170" s="46"/>
      <c r="B170" s="47" t="s">
        <v>365</v>
      </c>
      <c r="C170" s="48" t="s">
        <v>364</v>
      </c>
      <c r="D170" s="48" t="s">
        <v>347</v>
      </c>
      <c r="E170" s="49"/>
      <c r="F170" s="178" t="s">
        <v>175</v>
      </c>
      <c r="G170" s="50" t="s">
        <v>175</v>
      </c>
      <c r="H170" s="50"/>
      <c r="I170" s="49" t="s">
        <v>175</v>
      </c>
      <c r="J170" s="87" t="s">
        <v>175</v>
      </c>
      <c r="K170" s="50"/>
      <c r="L170" s="50" t="s">
        <v>175</v>
      </c>
      <c r="M170" s="87" t="s">
        <v>175</v>
      </c>
      <c r="N170" s="50"/>
      <c r="O170" s="87" t="s">
        <v>175</v>
      </c>
      <c r="P170" s="87" t="s">
        <v>175</v>
      </c>
      <c r="Q170" s="50"/>
    </row>
    <row r="171" spans="1:17" ht="17.25" hidden="1" customHeight="1" outlineLevel="2">
      <c r="A171" s="46"/>
      <c r="B171" s="47" t="s">
        <v>366</v>
      </c>
      <c r="C171" s="48" t="s">
        <v>364</v>
      </c>
      <c r="D171" s="48" t="s">
        <v>347</v>
      </c>
      <c r="E171" s="49"/>
      <c r="F171" s="178" t="s">
        <v>175</v>
      </c>
      <c r="G171" s="50" t="s">
        <v>175</v>
      </c>
      <c r="H171" s="50"/>
      <c r="I171" s="49" t="s">
        <v>175</v>
      </c>
      <c r="J171" s="89" t="s">
        <v>183</v>
      </c>
      <c r="K171" s="50"/>
      <c r="L171" s="50" t="s">
        <v>183</v>
      </c>
      <c r="M171" s="89" t="s">
        <v>183</v>
      </c>
      <c r="N171" s="50"/>
      <c r="O171" s="89" t="s">
        <v>183</v>
      </c>
      <c r="P171" s="89" t="s">
        <v>183</v>
      </c>
      <c r="Q171" s="50"/>
    </row>
    <row r="172" spans="1:17" ht="17.25" hidden="1" customHeight="1" outlineLevel="2">
      <c r="A172" s="46"/>
      <c r="B172" s="47" t="s">
        <v>328</v>
      </c>
      <c r="C172" s="48" t="s">
        <v>269</v>
      </c>
      <c r="D172" s="48" t="s">
        <v>270</v>
      </c>
      <c r="E172" s="49"/>
      <c r="F172" s="178" t="s">
        <v>175</v>
      </c>
      <c r="G172" s="50" t="s">
        <v>175</v>
      </c>
      <c r="H172" s="50"/>
      <c r="I172" s="49" t="s">
        <v>175</v>
      </c>
      <c r="J172" s="89" t="s">
        <v>183</v>
      </c>
      <c r="K172" s="50"/>
      <c r="L172" s="50" t="s">
        <v>183</v>
      </c>
      <c r="M172" s="89" t="s">
        <v>183</v>
      </c>
      <c r="N172" s="50"/>
      <c r="O172" s="89" t="s">
        <v>183</v>
      </c>
      <c r="P172" s="89" t="s">
        <v>183</v>
      </c>
      <c r="Q172" s="50"/>
    </row>
    <row r="173" spans="1:17" ht="17.25" hidden="1" customHeight="1" outlineLevel="1" collapsed="1">
      <c r="A173" s="46">
        <v>45355</v>
      </c>
      <c r="B173" s="72" t="s">
        <v>367</v>
      </c>
      <c r="C173" s="51" t="s">
        <v>345</v>
      </c>
      <c r="D173" s="51"/>
      <c r="E173" s="95">
        <v>0.81</v>
      </c>
      <c r="F173" s="195"/>
      <c r="G173" s="50"/>
      <c r="H173" s="97">
        <v>0.81</v>
      </c>
      <c r="I173" s="196"/>
      <c r="J173" s="50"/>
      <c r="K173" s="97">
        <v>0.81</v>
      </c>
      <c r="L173" s="50"/>
      <c r="M173" s="50"/>
      <c r="N173" s="97">
        <v>0.81</v>
      </c>
      <c r="O173" s="50"/>
      <c r="P173" s="50"/>
      <c r="Q173" s="197">
        <v>0.81</v>
      </c>
    </row>
    <row r="174" spans="1:17" ht="17.25" hidden="1" customHeight="1" outlineLevel="2">
      <c r="A174" s="46"/>
      <c r="B174" s="47" t="s">
        <v>368</v>
      </c>
      <c r="C174" s="51" t="s">
        <v>238</v>
      </c>
      <c r="D174" s="48" t="s">
        <v>369</v>
      </c>
      <c r="E174" s="98"/>
      <c r="F174" s="192" t="s">
        <v>183</v>
      </c>
      <c r="G174" s="90" t="s">
        <v>170</v>
      </c>
      <c r="H174" s="99"/>
      <c r="I174" s="66" t="s">
        <v>170</v>
      </c>
      <c r="J174" s="90" t="s">
        <v>170</v>
      </c>
      <c r="K174" s="99"/>
      <c r="L174" s="90" t="s">
        <v>170</v>
      </c>
      <c r="M174" s="90" t="s">
        <v>170</v>
      </c>
      <c r="N174" s="99"/>
      <c r="O174" s="90" t="s">
        <v>170</v>
      </c>
      <c r="P174" s="90" t="s">
        <v>170</v>
      </c>
      <c r="Q174" s="99"/>
    </row>
    <row r="175" spans="1:17" ht="17.25" hidden="1" customHeight="1" outlineLevel="2">
      <c r="A175" s="46"/>
      <c r="B175" s="47" t="s">
        <v>825</v>
      </c>
      <c r="C175" s="51" t="s">
        <v>168</v>
      </c>
      <c r="D175" s="48" t="s">
        <v>347</v>
      </c>
      <c r="E175" s="98"/>
      <c r="F175" s="178" t="s">
        <v>175</v>
      </c>
      <c r="G175" s="99"/>
      <c r="H175" s="99"/>
      <c r="I175" s="49" t="s">
        <v>175</v>
      </c>
      <c r="J175" s="172" t="s">
        <v>183</v>
      </c>
      <c r="K175" s="99"/>
      <c r="L175" s="49" t="s">
        <v>183</v>
      </c>
      <c r="M175" s="172" t="s">
        <v>183</v>
      </c>
      <c r="N175" s="99"/>
      <c r="O175" s="172" t="s">
        <v>183</v>
      </c>
      <c r="P175" s="172" t="s">
        <v>183</v>
      </c>
      <c r="Q175" s="99"/>
    </row>
    <row r="176" spans="1:17" ht="17.25" hidden="1" customHeight="1" outlineLevel="2">
      <c r="A176" s="46"/>
      <c r="B176" s="47" t="s">
        <v>826</v>
      </c>
      <c r="C176" s="51" t="s">
        <v>168</v>
      </c>
      <c r="D176" s="48" t="s">
        <v>347</v>
      </c>
      <c r="E176" s="98"/>
      <c r="F176" s="178" t="s">
        <v>175</v>
      </c>
      <c r="G176" s="99"/>
      <c r="H176" s="99"/>
      <c r="I176" s="49" t="s">
        <v>175</v>
      </c>
      <c r="J176" s="49" t="s">
        <v>175</v>
      </c>
      <c r="K176" s="99"/>
      <c r="L176" s="49" t="s">
        <v>175</v>
      </c>
      <c r="M176" s="172" t="s">
        <v>183</v>
      </c>
      <c r="N176" s="99"/>
      <c r="O176" s="172" t="s">
        <v>183</v>
      </c>
      <c r="P176" s="172" t="s">
        <v>183</v>
      </c>
      <c r="Q176" s="99"/>
    </row>
    <row r="177" spans="1:17" ht="17.25" hidden="1" customHeight="1" outlineLevel="2">
      <c r="A177" s="46"/>
      <c r="B177" s="47" t="s">
        <v>827</v>
      </c>
      <c r="C177" s="51" t="s">
        <v>168</v>
      </c>
      <c r="D177" s="48" t="s">
        <v>347</v>
      </c>
      <c r="E177" s="98"/>
      <c r="F177" s="178" t="s">
        <v>175</v>
      </c>
      <c r="G177" s="99"/>
      <c r="H177" s="99"/>
      <c r="I177" s="49" t="s">
        <v>175</v>
      </c>
      <c r="J177" s="49" t="s">
        <v>175</v>
      </c>
      <c r="K177" s="99"/>
      <c r="L177" s="49" t="s">
        <v>175</v>
      </c>
      <c r="M177" s="172" t="s">
        <v>183</v>
      </c>
      <c r="N177" s="99"/>
      <c r="O177" s="172" t="s">
        <v>183</v>
      </c>
      <c r="P177" s="172" t="s">
        <v>183</v>
      </c>
      <c r="Q177" s="99"/>
    </row>
    <row r="178" spans="1:17" ht="17.25" hidden="1" customHeight="1" outlineLevel="2">
      <c r="A178" s="46"/>
      <c r="B178" s="47" t="s">
        <v>358</v>
      </c>
      <c r="C178" s="51" t="s">
        <v>168</v>
      </c>
      <c r="D178" s="48" t="s">
        <v>347</v>
      </c>
      <c r="E178" s="98"/>
      <c r="F178" s="178" t="s">
        <v>175</v>
      </c>
      <c r="G178" s="99"/>
      <c r="H178" s="99"/>
      <c r="I178" s="49" t="s">
        <v>175</v>
      </c>
      <c r="J178" s="49" t="s">
        <v>175</v>
      </c>
      <c r="K178" s="99"/>
      <c r="L178" s="49" t="s">
        <v>175</v>
      </c>
      <c r="M178" s="49" t="s">
        <v>175</v>
      </c>
      <c r="N178" s="99"/>
      <c r="O178" s="49" t="s">
        <v>175</v>
      </c>
      <c r="P178" s="49" t="s">
        <v>175</v>
      </c>
      <c r="Q178" s="99"/>
    </row>
    <row r="179" spans="1:17" ht="17.25" hidden="1" customHeight="1" outlineLevel="2">
      <c r="A179" s="46"/>
      <c r="B179" s="47" t="s">
        <v>828</v>
      </c>
      <c r="C179" s="51" t="s">
        <v>238</v>
      </c>
      <c r="D179" s="48" t="s">
        <v>369</v>
      </c>
      <c r="E179" s="198"/>
      <c r="F179" s="178" t="s">
        <v>175</v>
      </c>
      <c r="G179" s="199"/>
      <c r="H179" s="199"/>
      <c r="I179" s="49" t="s">
        <v>175</v>
      </c>
      <c r="J179" s="49" t="s">
        <v>175</v>
      </c>
      <c r="K179" s="199"/>
      <c r="L179" s="49" t="s">
        <v>175</v>
      </c>
      <c r="M179" s="49" t="s">
        <v>175</v>
      </c>
      <c r="N179" s="199"/>
      <c r="O179" s="49" t="s">
        <v>175</v>
      </c>
      <c r="P179" s="49" t="s">
        <v>175</v>
      </c>
      <c r="Q179" s="199"/>
    </row>
    <row r="180" spans="1:17" ht="17.25" hidden="1" customHeight="1" outlineLevel="2">
      <c r="A180" s="46"/>
      <c r="B180" s="47" t="s">
        <v>223</v>
      </c>
      <c r="C180" s="51" t="s">
        <v>168</v>
      </c>
      <c r="D180" s="48" t="s">
        <v>347</v>
      </c>
      <c r="E180" s="198"/>
      <c r="F180" s="178" t="s">
        <v>175</v>
      </c>
      <c r="G180" s="199"/>
      <c r="H180" s="199"/>
      <c r="I180" s="49" t="s">
        <v>175</v>
      </c>
      <c r="J180" s="49" t="s">
        <v>175</v>
      </c>
      <c r="K180" s="199"/>
      <c r="L180" s="49" t="s">
        <v>175</v>
      </c>
      <c r="M180" s="49" t="s">
        <v>175</v>
      </c>
      <c r="N180" s="199"/>
      <c r="O180" s="49" t="s">
        <v>175</v>
      </c>
      <c r="P180" s="49" t="s">
        <v>175</v>
      </c>
      <c r="Q180" s="199"/>
    </row>
    <row r="181" spans="1:17" ht="17.25" hidden="1" customHeight="1" outlineLevel="2">
      <c r="A181" s="46"/>
      <c r="B181" s="47" t="s">
        <v>328</v>
      </c>
      <c r="C181" s="51" t="s">
        <v>829</v>
      </c>
      <c r="D181" s="48" t="s">
        <v>830</v>
      </c>
      <c r="E181" s="198"/>
      <c r="F181" s="178" t="s">
        <v>175</v>
      </c>
      <c r="G181" s="199"/>
      <c r="H181" s="199"/>
      <c r="I181" s="49" t="s">
        <v>175</v>
      </c>
      <c r="J181" s="49" t="s">
        <v>175</v>
      </c>
      <c r="K181" s="199"/>
      <c r="L181" s="49" t="s">
        <v>175</v>
      </c>
      <c r="M181" s="49" t="s">
        <v>175</v>
      </c>
      <c r="N181" s="199"/>
      <c r="O181" s="49" t="s">
        <v>175</v>
      </c>
      <c r="P181" s="49" t="s">
        <v>175</v>
      </c>
      <c r="Q181" s="199"/>
    </row>
    <row r="182" spans="1:17" ht="17.25" hidden="1" customHeight="1" outlineLevel="1" collapsed="1">
      <c r="A182" s="46">
        <v>45386</v>
      </c>
      <c r="B182" s="72" t="s">
        <v>370</v>
      </c>
      <c r="C182" s="48" t="s">
        <v>166</v>
      </c>
      <c r="D182" s="48"/>
      <c r="E182" s="95">
        <v>0.9</v>
      </c>
      <c r="F182" s="178"/>
      <c r="G182" s="50"/>
      <c r="H182" s="96">
        <v>0.95</v>
      </c>
      <c r="I182" s="49"/>
      <c r="J182" s="50"/>
      <c r="K182" s="96">
        <v>0.95</v>
      </c>
      <c r="L182" s="50"/>
      <c r="M182" s="50"/>
      <c r="N182" s="96">
        <v>0.95</v>
      </c>
      <c r="O182" s="50"/>
      <c r="P182" s="50"/>
      <c r="Q182" s="194">
        <v>0.95</v>
      </c>
    </row>
    <row r="183" spans="1:17" ht="17.25" hidden="1" customHeight="1" outlineLevel="2">
      <c r="A183" s="46"/>
      <c r="B183" s="47" t="s">
        <v>371</v>
      </c>
      <c r="C183" s="51" t="s">
        <v>238</v>
      </c>
      <c r="D183" s="48" t="s">
        <v>372</v>
      </c>
      <c r="E183" s="100"/>
      <c r="F183" s="178" t="s">
        <v>170</v>
      </c>
      <c r="G183" s="178" t="s">
        <v>170</v>
      </c>
      <c r="H183" s="101"/>
      <c r="I183" s="49" t="s">
        <v>170</v>
      </c>
      <c r="J183" s="49" t="s">
        <v>170</v>
      </c>
      <c r="K183" s="101"/>
      <c r="L183" s="49" t="s">
        <v>170</v>
      </c>
      <c r="M183" s="49" t="s">
        <v>170</v>
      </c>
      <c r="N183" s="101"/>
      <c r="O183" s="49" t="s">
        <v>170</v>
      </c>
      <c r="P183" s="49" t="s">
        <v>170</v>
      </c>
      <c r="Q183" s="101"/>
    </row>
    <row r="184" spans="1:17" ht="17.25" hidden="1" customHeight="1" outlineLevel="2">
      <c r="A184" s="46"/>
      <c r="B184" s="47" t="s">
        <v>373</v>
      </c>
      <c r="C184" s="51" t="s">
        <v>173</v>
      </c>
      <c r="D184" s="48" t="s">
        <v>374</v>
      </c>
      <c r="E184" s="100"/>
      <c r="F184" s="178" t="s">
        <v>170</v>
      </c>
      <c r="G184" s="178" t="s">
        <v>170</v>
      </c>
      <c r="H184" s="101"/>
      <c r="I184" s="49" t="s">
        <v>170</v>
      </c>
      <c r="J184" s="49" t="s">
        <v>170</v>
      </c>
      <c r="K184" s="101"/>
      <c r="L184" s="49" t="s">
        <v>170</v>
      </c>
      <c r="M184" s="49" t="s">
        <v>170</v>
      </c>
      <c r="N184" s="101"/>
      <c r="O184" s="49" t="s">
        <v>170</v>
      </c>
      <c r="P184" s="49" t="s">
        <v>170</v>
      </c>
      <c r="Q184" s="101"/>
    </row>
    <row r="185" spans="1:17" ht="17.25" hidden="1" customHeight="1" outlineLevel="2">
      <c r="A185" s="46"/>
      <c r="B185" s="47" t="s">
        <v>375</v>
      </c>
      <c r="C185" s="51" t="s">
        <v>168</v>
      </c>
      <c r="D185" s="48" t="s">
        <v>376</v>
      </c>
      <c r="E185" s="100"/>
      <c r="F185" s="178" t="s">
        <v>170</v>
      </c>
      <c r="G185" s="178" t="s">
        <v>170</v>
      </c>
      <c r="H185" s="101"/>
      <c r="I185" s="49" t="s">
        <v>170</v>
      </c>
      <c r="J185" s="49" t="s">
        <v>170</v>
      </c>
      <c r="K185" s="101"/>
      <c r="L185" s="49" t="s">
        <v>170</v>
      </c>
      <c r="M185" s="49" t="s">
        <v>170</v>
      </c>
      <c r="N185" s="101"/>
      <c r="O185" s="49" t="s">
        <v>170</v>
      </c>
      <c r="P185" s="49" t="s">
        <v>170</v>
      </c>
      <c r="Q185" s="101"/>
    </row>
    <row r="186" spans="1:17" ht="17.25" hidden="1" customHeight="1" outlineLevel="2">
      <c r="A186" s="46"/>
      <c r="B186" s="47" t="s">
        <v>328</v>
      </c>
      <c r="C186" s="51" t="s">
        <v>173</v>
      </c>
      <c r="D186" s="48" t="s">
        <v>374</v>
      </c>
      <c r="E186" s="102"/>
      <c r="F186" s="193" t="s">
        <v>175</v>
      </c>
      <c r="G186" s="101"/>
      <c r="H186" s="101"/>
      <c r="I186" s="52" t="s">
        <v>175</v>
      </c>
      <c r="J186" s="200" t="s">
        <v>175</v>
      </c>
      <c r="K186" s="101"/>
      <c r="L186" s="52" t="s">
        <v>175</v>
      </c>
      <c r="M186" s="200" t="s">
        <v>175</v>
      </c>
      <c r="N186" s="101"/>
      <c r="O186" s="200" t="s">
        <v>175</v>
      </c>
      <c r="P186" s="201" t="s">
        <v>183</v>
      </c>
      <c r="Q186" s="101"/>
    </row>
    <row r="187" spans="1:17" ht="17.25" customHeight="1" collapsed="1">
      <c r="A187" s="35">
        <v>5</v>
      </c>
      <c r="B187" s="36" t="s">
        <v>377</v>
      </c>
      <c r="C187" s="492" t="s">
        <v>831</v>
      </c>
      <c r="D187" s="493"/>
      <c r="E187" s="38">
        <f>+AVERAGE(E188:E210)</f>
        <v>0.71666666666666667</v>
      </c>
      <c r="F187" s="177"/>
      <c r="G187" s="37"/>
      <c r="H187" s="37"/>
      <c r="I187" s="177"/>
      <c r="J187" s="37"/>
      <c r="K187" s="37"/>
      <c r="L187" s="37"/>
      <c r="M187" s="37"/>
      <c r="N187" s="37"/>
      <c r="O187" s="37"/>
      <c r="P187" s="37"/>
      <c r="Q187" s="38">
        <f>+AVERAGE(Q188,Q191,Q210)</f>
        <v>0.79999999999999993</v>
      </c>
    </row>
    <row r="188" spans="1:17" ht="17.25" hidden="1" customHeight="1" outlineLevel="1" collapsed="1">
      <c r="A188" s="46">
        <v>5</v>
      </c>
      <c r="B188" s="72" t="s">
        <v>378</v>
      </c>
      <c r="C188" s="48" t="s">
        <v>379</v>
      </c>
      <c r="D188" s="48"/>
      <c r="E188" s="103">
        <v>0.95</v>
      </c>
      <c r="F188" s="178"/>
      <c r="G188" s="50"/>
      <c r="H188" s="104">
        <v>0.98</v>
      </c>
      <c r="I188" s="49"/>
      <c r="J188" s="50"/>
      <c r="K188" s="104">
        <v>0.98</v>
      </c>
      <c r="L188" s="50"/>
      <c r="M188" s="50"/>
      <c r="N188" s="104">
        <v>0.98</v>
      </c>
      <c r="O188" s="50"/>
      <c r="P188" s="50"/>
      <c r="Q188" s="202">
        <v>0.98</v>
      </c>
    </row>
    <row r="189" spans="1:17" ht="17.25" hidden="1" customHeight="1" outlineLevel="2">
      <c r="A189" s="46"/>
      <c r="B189" s="47" t="s">
        <v>380</v>
      </c>
      <c r="C189" s="48" t="s">
        <v>381</v>
      </c>
      <c r="D189" s="48" t="s">
        <v>382</v>
      </c>
      <c r="E189" s="49"/>
      <c r="F189" s="178" t="s">
        <v>175</v>
      </c>
      <c r="G189" s="50" t="s">
        <v>175</v>
      </c>
      <c r="H189" s="50"/>
      <c r="I189" s="49" t="s">
        <v>175</v>
      </c>
      <c r="J189" s="48" t="s">
        <v>170</v>
      </c>
      <c r="K189" s="50"/>
      <c r="L189" s="48" t="s">
        <v>170</v>
      </c>
      <c r="M189" s="48" t="s">
        <v>170</v>
      </c>
      <c r="N189" s="50"/>
      <c r="O189" s="48" t="s">
        <v>170</v>
      </c>
      <c r="P189" s="48" t="s">
        <v>170</v>
      </c>
      <c r="Q189" s="50"/>
    </row>
    <row r="190" spans="1:17" ht="17.25" hidden="1" customHeight="1" outlineLevel="2">
      <c r="A190" s="46"/>
      <c r="B190" s="47" t="s">
        <v>383</v>
      </c>
      <c r="C190" s="48" t="s">
        <v>381</v>
      </c>
      <c r="D190" s="48" t="s">
        <v>384</v>
      </c>
      <c r="E190" s="49"/>
      <c r="F190" s="178" t="s">
        <v>175</v>
      </c>
      <c r="G190" s="50" t="s">
        <v>175</v>
      </c>
      <c r="H190" s="50"/>
      <c r="I190" s="49" t="s">
        <v>175</v>
      </c>
      <c r="J190" s="48" t="s">
        <v>170</v>
      </c>
      <c r="K190" s="50"/>
      <c r="L190" s="48" t="s">
        <v>170</v>
      </c>
      <c r="M190" s="48" t="s">
        <v>170</v>
      </c>
      <c r="N190" s="50"/>
      <c r="O190" s="48" t="s">
        <v>170</v>
      </c>
      <c r="P190" s="48" t="s">
        <v>170</v>
      </c>
      <c r="Q190" s="50"/>
    </row>
    <row r="191" spans="1:17" ht="26.55" hidden="1" customHeight="1" outlineLevel="1" collapsed="1">
      <c r="A191" s="46" t="s">
        <v>385</v>
      </c>
      <c r="B191" s="72" t="s">
        <v>386</v>
      </c>
      <c r="C191" s="48" t="s">
        <v>379</v>
      </c>
      <c r="D191" s="48"/>
      <c r="E191" s="105">
        <v>0.3</v>
      </c>
      <c r="F191" s="178"/>
      <c r="G191" s="50"/>
      <c r="H191" s="106">
        <v>0.5</v>
      </c>
      <c r="I191" s="49"/>
      <c r="J191" s="50"/>
      <c r="K191" s="106">
        <v>0.5</v>
      </c>
      <c r="L191" s="50"/>
      <c r="M191" s="50"/>
      <c r="N191" s="106">
        <v>0.52</v>
      </c>
      <c r="O191" s="50"/>
      <c r="P191" s="50"/>
      <c r="Q191" s="203">
        <v>0.52</v>
      </c>
    </row>
    <row r="192" spans="1:17" ht="17.25" hidden="1" customHeight="1" outlineLevel="3">
      <c r="A192" s="46"/>
      <c r="B192" s="47" t="s">
        <v>387</v>
      </c>
      <c r="C192" s="48" t="s">
        <v>173</v>
      </c>
      <c r="D192" s="48" t="s">
        <v>388</v>
      </c>
      <c r="E192" s="49"/>
      <c r="F192" s="178" t="s">
        <v>170</v>
      </c>
      <c r="G192" s="50" t="s">
        <v>170</v>
      </c>
      <c r="H192" s="50"/>
      <c r="I192" s="49" t="s">
        <v>170</v>
      </c>
      <c r="J192" s="50" t="s">
        <v>170</v>
      </c>
      <c r="K192" s="50"/>
      <c r="L192" s="50" t="s">
        <v>170</v>
      </c>
      <c r="M192" s="50" t="s">
        <v>170</v>
      </c>
      <c r="N192" s="50"/>
      <c r="O192" s="50" t="s">
        <v>170</v>
      </c>
      <c r="P192" s="50" t="s">
        <v>170</v>
      </c>
      <c r="Q192" s="50"/>
    </row>
    <row r="193" spans="1:17" ht="17.25" hidden="1" customHeight="1" outlineLevel="3">
      <c r="A193" s="46"/>
      <c r="B193" s="47" t="s">
        <v>389</v>
      </c>
      <c r="C193" s="48" t="s">
        <v>390</v>
      </c>
      <c r="D193" s="48" t="s">
        <v>391</v>
      </c>
      <c r="E193" s="49"/>
      <c r="F193" s="178" t="s">
        <v>175</v>
      </c>
      <c r="G193" s="50" t="s">
        <v>183</v>
      </c>
      <c r="H193" s="50"/>
      <c r="I193" s="49" t="s">
        <v>170</v>
      </c>
      <c r="J193" s="50" t="s">
        <v>170</v>
      </c>
      <c r="K193" s="50"/>
      <c r="L193" s="50" t="s">
        <v>170</v>
      </c>
      <c r="M193" s="50" t="s">
        <v>170</v>
      </c>
      <c r="N193" s="50"/>
      <c r="O193" s="50" t="s">
        <v>170</v>
      </c>
      <c r="P193" s="50" t="s">
        <v>170</v>
      </c>
      <c r="Q193" s="50"/>
    </row>
    <row r="194" spans="1:17" ht="17.25" hidden="1" customHeight="1" outlineLevel="3">
      <c r="A194" s="46"/>
      <c r="B194" s="69" t="s">
        <v>392</v>
      </c>
      <c r="C194" s="48" t="s">
        <v>173</v>
      </c>
      <c r="D194" s="48" t="s">
        <v>388</v>
      </c>
      <c r="E194" s="49"/>
      <c r="F194" s="178" t="s">
        <v>175</v>
      </c>
      <c r="G194" s="50" t="s">
        <v>175</v>
      </c>
      <c r="H194" s="50"/>
      <c r="I194" s="49" t="s">
        <v>170</v>
      </c>
      <c r="J194" s="50" t="s">
        <v>170</v>
      </c>
      <c r="K194" s="50"/>
      <c r="L194" s="50" t="s">
        <v>170</v>
      </c>
      <c r="M194" s="50" t="s">
        <v>170</v>
      </c>
      <c r="N194" s="50"/>
      <c r="O194" s="50" t="s">
        <v>170</v>
      </c>
      <c r="P194" s="50" t="s">
        <v>170</v>
      </c>
      <c r="Q194" s="50"/>
    </row>
    <row r="195" spans="1:17" ht="17.25" hidden="1" customHeight="1" outlineLevel="3">
      <c r="A195" s="46"/>
      <c r="B195" s="47" t="s">
        <v>393</v>
      </c>
      <c r="C195" s="48" t="s">
        <v>173</v>
      </c>
      <c r="D195" s="48" t="s">
        <v>388</v>
      </c>
      <c r="E195" s="49"/>
      <c r="F195" s="178" t="s">
        <v>170</v>
      </c>
      <c r="G195" s="50" t="s">
        <v>170</v>
      </c>
      <c r="H195" s="50"/>
      <c r="I195" s="49" t="s">
        <v>170</v>
      </c>
      <c r="J195" s="50" t="s">
        <v>170</v>
      </c>
      <c r="K195" s="50"/>
      <c r="L195" s="50" t="s">
        <v>170</v>
      </c>
      <c r="M195" s="50" t="s">
        <v>170</v>
      </c>
      <c r="N195" s="50"/>
      <c r="O195" s="50" t="s">
        <v>170</v>
      </c>
      <c r="P195" s="50" t="s">
        <v>170</v>
      </c>
      <c r="Q195" s="50"/>
    </row>
    <row r="196" spans="1:17" ht="17.25" hidden="1" customHeight="1" outlineLevel="3">
      <c r="A196" s="46"/>
      <c r="B196" s="47" t="s">
        <v>394</v>
      </c>
      <c r="C196" s="48" t="s">
        <v>390</v>
      </c>
      <c r="D196" s="48" t="s">
        <v>395</v>
      </c>
      <c r="E196" s="49"/>
      <c r="F196" s="178" t="s">
        <v>175</v>
      </c>
      <c r="G196" s="50" t="s">
        <v>175</v>
      </c>
      <c r="H196" s="50"/>
      <c r="I196" s="66" t="s">
        <v>183</v>
      </c>
      <c r="J196" s="50" t="s">
        <v>183</v>
      </c>
      <c r="K196" s="50"/>
      <c r="L196" s="50" t="s">
        <v>170</v>
      </c>
      <c r="M196" s="50" t="s">
        <v>170</v>
      </c>
      <c r="N196" s="50"/>
      <c r="O196" s="50" t="s">
        <v>170</v>
      </c>
      <c r="P196" s="50" t="s">
        <v>170</v>
      </c>
      <c r="Q196" s="50"/>
    </row>
    <row r="197" spans="1:17" ht="17.25" hidden="1" customHeight="1" outlineLevel="3">
      <c r="A197" s="46"/>
      <c r="B197" s="47" t="s">
        <v>396</v>
      </c>
      <c r="C197" s="48" t="s">
        <v>173</v>
      </c>
      <c r="D197" s="48" t="s">
        <v>388</v>
      </c>
      <c r="E197" s="49"/>
      <c r="F197" s="178" t="s">
        <v>170</v>
      </c>
      <c r="G197" s="48" t="s">
        <v>170</v>
      </c>
      <c r="H197" s="50"/>
      <c r="I197" s="49" t="s">
        <v>170</v>
      </c>
      <c r="J197" s="48" t="s">
        <v>170</v>
      </c>
      <c r="K197" s="50"/>
      <c r="L197" s="48" t="s">
        <v>170</v>
      </c>
      <c r="M197" s="48" t="s">
        <v>170</v>
      </c>
      <c r="N197" s="50"/>
      <c r="O197" s="48" t="s">
        <v>170</v>
      </c>
      <c r="P197" s="48" t="s">
        <v>170</v>
      </c>
      <c r="Q197" s="50"/>
    </row>
    <row r="198" spans="1:17" ht="17.25" hidden="1" customHeight="1" outlineLevel="3">
      <c r="A198" s="46"/>
      <c r="B198" s="47" t="s">
        <v>397</v>
      </c>
      <c r="C198" s="48" t="s">
        <v>390</v>
      </c>
      <c r="D198" s="48" t="s">
        <v>398</v>
      </c>
      <c r="E198" s="49"/>
      <c r="F198" s="178" t="s">
        <v>175</v>
      </c>
      <c r="G198" s="50" t="s">
        <v>175</v>
      </c>
      <c r="H198" s="50"/>
      <c r="I198" s="49" t="s">
        <v>175</v>
      </c>
      <c r="J198" s="50" t="s">
        <v>183</v>
      </c>
      <c r="K198" s="50"/>
      <c r="L198" s="48" t="s">
        <v>170</v>
      </c>
      <c r="M198" s="48" t="s">
        <v>170</v>
      </c>
      <c r="N198" s="50"/>
      <c r="O198" s="48" t="s">
        <v>170</v>
      </c>
      <c r="P198" s="48" t="s">
        <v>170</v>
      </c>
      <c r="Q198" s="50"/>
    </row>
    <row r="199" spans="1:17" ht="17.25" hidden="1" customHeight="1" outlineLevel="3">
      <c r="A199" s="46"/>
      <c r="B199" s="69" t="s">
        <v>392</v>
      </c>
      <c r="C199" s="48" t="s">
        <v>173</v>
      </c>
      <c r="D199" s="48" t="s">
        <v>388</v>
      </c>
      <c r="E199" s="49"/>
      <c r="F199" s="178" t="s">
        <v>175</v>
      </c>
      <c r="G199" s="50" t="s">
        <v>175</v>
      </c>
      <c r="H199" s="50"/>
      <c r="I199" s="49" t="s">
        <v>175</v>
      </c>
      <c r="J199" s="50" t="s">
        <v>183</v>
      </c>
      <c r="K199" s="50"/>
      <c r="L199" s="48" t="s">
        <v>170</v>
      </c>
      <c r="M199" s="48" t="s">
        <v>170</v>
      </c>
      <c r="N199" s="50"/>
      <c r="O199" s="48" t="s">
        <v>170</v>
      </c>
      <c r="P199" s="48" t="s">
        <v>170</v>
      </c>
      <c r="Q199" s="50"/>
    </row>
    <row r="200" spans="1:17" ht="17.25" hidden="1" customHeight="1" outlineLevel="3">
      <c r="A200" s="46"/>
      <c r="B200" s="47" t="s">
        <v>399</v>
      </c>
      <c r="C200" s="48" t="s">
        <v>173</v>
      </c>
      <c r="D200" s="48" t="s">
        <v>388</v>
      </c>
      <c r="E200" s="49"/>
      <c r="F200" s="178" t="s">
        <v>175</v>
      </c>
      <c r="G200" s="50" t="s">
        <v>183</v>
      </c>
      <c r="H200" s="50"/>
      <c r="I200" s="66" t="s">
        <v>183</v>
      </c>
      <c r="J200" s="123" t="s">
        <v>183</v>
      </c>
      <c r="K200" s="50"/>
      <c r="L200" s="123" t="s">
        <v>183</v>
      </c>
      <c r="M200" s="89" t="s">
        <v>183</v>
      </c>
      <c r="N200" s="50"/>
      <c r="O200" s="70" t="s">
        <v>170</v>
      </c>
      <c r="P200" s="70" t="s">
        <v>170</v>
      </c>
      <c r="Q200" s="50"/>
    </row>
    <row r="201" spans="1:17" ht="17.25" hidden="1" customHeight="1" outlineLevel="3">
      <c r="A201" s="46"/>
      <c r="B201" s="47" t="s">
        <v>400</v>
      </c>
      <c r="C201" s="48" t="s">
        <v>390</v>
      </c>
      <c r="D201" s="48" t="s">
        <v>401</v>
      </c>
      <c r="E201" s="49"/>
      <c r="F201" s="178" t="s">
        <v>175</v>
      </c>
      <c r="G201" s="50" t="s">
        <v>175</v>
      </c>
      <c r="H201" s="50"/>
      <c r="I201" s="49" t="s">
        <v>175</v>
      </c>
      <c r="J201" s="50" t="s">
        <v>175</v>
      </c>
      <c r="K201" s="50"/>
      <c r="L201" s="50" t="s">
        <v>175</v>
      </c>
      <c r="M201" s="89" t="s">
        <v>183</v>
      </c>
      <c r="N201" s="50"/>
      <c r="O201" s="89" t="s">
        <v>183</v>
      </c>
      <c r="P201" s="89" t="s">
        <v>183</v>
      </c>
      <c r="Q201" s="50"/>
    </row>
    <row r="202" spans="1:17" ht="17.25" hidden="1" customHeight="1" outlineLevel="3">
      <c r="A202" s="46"/>
      <c r="B202" s="69" t="s">
        <v>392</v>
      </c>
      <c r="C202" s="48" t="s">
        <v>173</v>
      </c>
      <c r="D202" s="48" t="s">
        <v>388</v>
      </c>
      <c r="E202" s="49"/>
      <c r="F202" s="178" t="s">
        <v>175</v>
      </c>
      <c r="G202" s="50" t="s">
        <v>175</v>
      </c>
      <c r="H202" s="50"/>
      <c r="I202" s="49" t="s">
        <v>175</v>
      </c>
      <c r="J202" s="50" t="s">
        <v>175</v>
      </c>
      <c r="K202" s="50"/>
      <c r="L202" s="50" t="s">
        <v>175</v>
      </c>
      <c r="M202" s="89" t="s">
        <v>183</v>
      </c>
      <c r="N202" s="50"/>
      <c r="O202" s="89" t="s">
        <v>183</v>
      </c>
      <c r="P202" s="89" t="s">
        <v>183</v>
      </c>
      <c r="Q202" s="50"/>
    </row>
    <row r="203" spans="1:17" ht="17.25" hidden="1" customHeight="1" outlineLevel="3">
      <c r="A203" s="46"/>
      <c r="B203" s="69" t="s">
        <v>402</v>
      </c>
      <c r="C203" s="48" t="s">
        <v>173</v>
      </c>
      <c r="D203" s="48" t="s">
        <v>388</v>
      </c>
      <c r="E203" s="49"/>
      <c r="F203" s="178" t="s">
        <v>175</v>
      </c>
      <c r="G203" s="50" t="s">
        <v>175</v>
      </c>
      <c r="H203" s="50"/>
      <c r="I203" s="49" t="s">
        <v>175</v>
      </c>
      <c r="J203" s="50" t="s">
        <v>170</v>
      </c>
      <c r="K203" s="50"/>
      <c r="L203" s="50" t="s">
        <v>170</v>
      </c>
      <c r="M203" s="50" t="s">
        <v>170</v>
      </c>
      <c r="N203" s="50"/>
      <c r="O203" s="50" t="s">
        <v>170</v>
      </c>
      <c r="P203" s="50" t="s">
        <v>170</v>
      </c>
      <c r="Q203" s="50"/>
    </row>
    <row r="204" spans="1:17" ht="17.25" hidden="1" customHeight="1" outlineLevel="3">
      <c r="A204" s="46"/>
      <c r="B204" s="47" t="s">
        <v>403</v>
      </c>
      <c r="C204" s="48" t="s">
        <v>390</v>
      </c>
      <c r="D204" s="48" t="s">
        <v>391</v>
      </c>
      <c r="E204" s="49"/>
      <c r="F204" s="178" t="s">
        <v>175</v>
      </c>
      <c r="G204" s="50" t="s">
        <v>175</v>
      </c>
      <c r="H204" s="50"/>
      <c r="I204" s="49" t="s">
        <v>175</v>
      </c>
      <c r="J204" s="50" t="s">
        <v>170</v>
      </c>
      <c r="K204" s="50"/>
      <c r="L204" s="50" t="s">
        <v>170</v>
      </c>
      <c r="M204" s="50" t="s">
        <v>170</v>
      </c>
      <c r="N204" s="50"/>
      <c r="O204" s="50" t="s">
        <v>170</v>
      </c>
      <c r="P204" s="50" t="s">
        <v>170</v>
      </c>
      <c r="Q204" s="50"/>
    </row>
    <row r="205" spans="1:17" ht="17.25" hidden="1" customHeight="1" outlineLevel="3">
      <c r="A205" s="46"/>
      <c r="B205" s="47" t="s">
        <v>404</v>
      </c>
      <c r="C205" s="48" t="s">
        <v>173</v>
      </c>
      <c r="D205" s="48" t="s">
        <v>388</v>
      </c>
      <c r="E205" s="49"/>
      <c r="F205" s="178" t="s">
        <v>175</v>
      </c>
      <c r="G205" s="50" t="s">
        <v>175</v>
      </c>
      <c r="H205" s="50"/>
      <c r="I205" s="49" t="s">
        <v>175</v>
      </c>
      <c r="J205" s="50" t="s">
        <v>175</v>
      </c>
      <c r="K205" s="50"/>
      <c r="L205" s="50" t="s">
        <v>175</v>
      </c>
      <c r="M205" s="87" t="s">
        <v>175</v>
      </c>
      <c r="N205" s="50"/>
      <c r="O205" s="87" t="s">
        <v>175</v>
      </c>
      <c r="P205" s="87" t="s">
        <v>175</v>
      </c>
      <c r="Q205" s="50"/>
    </row>
    <row r="206" spans="1:17" ht="17.25" hidden="1" customHeight="1" outlineLevel="3">
      <c r="A206" s="46"/>
      <c r="B206" s="47" t="s">
        <v>366</v>
      </c>
      <c r="C206" s="48" t="s">
        <v>390</v>
      </c>
      <c r="D206" s="48" t="s">
        <v>391</v>
      </c>
      <c r="E206" s="49"/>
      <c r="F206" s="178" t="s">
        <v>175</v>
      </c>
      <c r="G206" s="50" t="s">
        <v>175</v>
      </c>
      <c r="H206" s="50"/>
      <c r="I206" s="49" t="s">
        <v>175</v>
      </c>
      <c r="J206" s="50" t="s">
        <v>175</v>
      </c>
      <c r="K206" s="50"/>
      <c r="L206" s="50" t="s">
        <v>175</v>
      </c>
      <c r="M206" s="87" t="s">
        <v>175</v>
      </c>
      <c r="N206" s="50"/>
      <c r="O206" s="87" t="s">
        <v>175</v>
      </c>
      <c r="P206" s="87" t="s">
        <v>175</v>
      </c>
      <c r="Q206" s="50"/>
    </row>
    <row r="207" spans="1:17" ht="17.25" hidden="1" customHeight="1" outlineLevel="3">
      <c r="A207" s="46"/>
      <c r="B207" s="47" t="s">
        <v>405</v>
      </c>
      <c r="C207" s="48" t="s">
        <v>381</v>
      </c>
      <c r="D207" s="48" t="s">
        <v>384</v>
      </c>
      <c r="E207" s="49"/>
      <c r="F207" s="178" t="s">
        <v>175</v>
      </c>
      <c r="G207" s="50" t="s">
        <v>175</v>
      </c>
      <c r="H207" s="50"/>
      <c r="I207" s="49" t="s">
        <v>175</v>
      </c>
      <c r="J207" s="48" t="s">
        <v>170</v>
      </c>
      <c r="K207" s="50"/>
      <c r="L207" s="48" t="s">
        <v>170</v>
      </c>
      <c r="M207" s="48" t="s">
        <v>170</v>
      </c>
      <c r="N207" s="50"/>
      <c r="O207" s="48" t="s">
        <v>170</v>
      </c>
      <c r="P207" s="48" t="s">
        <v>170</v>
      </c>
      <c r="Q207" s="50"/>
    </row>
    <row r="208" spans="1:17" ht="17.25" hidden="1" customHeight="1" outlineLevel="3">
      <c r="A208" s="46"/>
      <c r="B208" s="47" t="s">
        <v>406</v>
      </c>
      <c r="C208" s="48" t="s">
        <v>173</v>
      </c>
      <c r="D208" s="48" t="s">
        <v>407</v>
      </c>
      <c r="E208" s="49"/>
      <c r="F208" s="178" t="s">
        <v>175</v>
      </c>
      <c r="G208" s="50" t="s">
        <v>175</v>
      </c>
      <c r="H208" s="50"/>
      <c r="I208" s="49" t="s">
        <v>175</v>
      </c>
      <c r="J208" s="50" t="s">
        <v>175</v>
      </c>
      <c r="K208" s="50"/>
      <c r="L208" s="50" t="s">
        <v>175</v>
      </c>
      <c r="M208" s="87" t="s">
        <v>175</v>
      </c>
      <c r="N208" s="50"/>
      <c r="O208" s="87" t="s">
        <v>175</v>
      </c>
      <c r="P208" s="87" t="s">
        <v>175</v>
      </c>
      <c r="Q208" s="50"/>
    </row>
    <row r="209" spans="1:17" ht="17.25" hidden="1" customHeight="1" outlineLevel="3">
      <c r="A209" s="46"/>
      <c r="B209" s="47" t="s">
        <v>408</v>
      </c>
      <c r="C209" s="48" t="s">
        <v>409</v>
      </c>
      <c r="D209" s="48" t="s">
        <v>407</v>
      </c>
      <c r="E209" s="52"/>
      <c r="F209" s="178" t="s">
        <v>175</v>
      </c>
      <c r="G209" s="50" t="s">
        <v>175</v>
      </c>
      <c r="H209" s="57"/>
      <c r="I209" s="49" t="s">
        <v>175</v>
      </c>
      <c r="J209" s="50" t="s">
        <v>175</v>
      </c>
      <c r="K209" s="57"/>
      <c r="L209" s="50" t="s">
        <v>175</v>
      </c>
      <c r="M209" s="87" t="s">
        <v>175</v>
      </c>
      <c r="N209" s="57"/>
      <c r="O209" s="87" t="s">
        <v>175</v>
      </c>
      <c r="P209" s="87" t="s">
        <v>175</v>
      </c>
      <c r="Q209" s="57"/>
    </row>
    <row r="210" spans="1:17" ht="17.25" hidden="1" customHeight="1" outlineLevel="1" collapsed="1">
      <c r="A210" s="46" t="s">
        <v>410</v>
      </c>
      <c r="B210" s="72" t="s">
        <v>411</v>
      </c>
      <c r="C210" s="48" t="s">
        <v>412</v>
      </c>
      <c r="D210" s="48"/>
      <c r="E210" s="107">
        <v>0.9</v>
      </c>
      <c r="F210" s="178"/>
      <c r="G210" s="50"/>
      <c r="H210" s="108">
        <v>0.9</v>
      </c>
      <c r="I210" s="49"/>
      <c r="J210" s="50"/>
      <c r="K210" s="108">
        <v>0.9</v>
      </c>
      <c r="L210" s="50"/>
      <c r="M210" s="50"/>
      <c r="N210" s="108">
        <v>0.9</v>
      </c>
      <c r="O210" s="50"/>
      <c r="P210" s="50"/>
      <c r="Q210" s="204">
        <v>0.9</v>
      </c>
    </row>
    <row r="211" spans="1:17" ht="17.25" hidden="1" customHeight="1" outlineLevel="2">
      <c r="A211" s="46"/>
      <c r="B211" s="47" t="s">
        <v>413</v>
      </c>
      <c r="C211" s="48" t="s">
        <v>414</v>
      </c>
      <c r="D211" s="48" t="s">
        <v>415</v>
      </c>
      <c r="E211" s="49"/>
      <c r="F211" s="178" t="s">
        <v>170</v>
      </c>
      <c r="G211" s="50" t="s">
        <v>170</v>
      </c>
      <c r="H211" s="50"/>
      <c r="I211" s="49" t="s">
        <v>170</v>
      </c>
      <c r="J211" s="50" t="s">
        <v>170</v>
      </c>
      <c r="K211" s="50"/>
      <c r="L211" s="50" t="s">
        <v>170</v>
      </c>
      <c r="M211" s="50" t="s">
        <v>170</v>
      </c>
      <c r="N211" s="50"/>
      <c r="O211" s="50" t="s">
        <v>170</v>
      </c>
      <c r="P211" s="50" t="s">
        <v>170</v>
      </c>
      <c r="Q211" s="50"/>
    </row>
    <row r="212" spans="1:17" ht="17.25" hidden="1" customHeight="1" outlineLevel="2">
      <c r="A212" s="46"/>
      <c r="B212" s="47" t="s">
        <v>416</v>
      </c>
      <c r="C212" s="48" t="s">
        <v>417</v>
      </c>
      <c r="D212" s="48" t="s">
        <v>418</v>
      </c>
      <c r="E212" s="109"/>
      <c r="F212" s="193" t="s">
        <v>175</v>
      </c>
      <c r="G212" s="50" t="s">
        <v>175</v>
      </c>
      <c r="H212" s="110"/>
      <c r="I212" s="52" t="s">
        <v>175</v>
      </c>
      <c r="J212" s="87" t="s">
        <v>175</v>
      </c>
      <c r="K212" s="110"/>
      <c r="L212" s="87" t="s">
        <v>175</v>
      </c>
      <c r="M212" s="87" t="s">
        <v>175</v>
      </c>
      <c r="N212" s="110"/>
      <c r="O212" s="87" t="s">
        <v>175</v>
      </c>
      <c r="P212" s="87" t="s">
        <v>175</v>
      </c>
      <c r="Q212" s="110"/>
    </row>
    <row r="213" spans="1:17" ht="17.25" customHeight="1" collapsed="1">
      <c r="A213" s="35">
        <v>6</v>
      </c>
      <c r="B213" s="36" t="s">
        <v>419</v>
      </c>
      <c r="C213" s="492" t="s">
        <v>832</v>
      </c>
      <c r="D213" s="493"/>
      <c r="E213" s="38">
        <f>+AVERAGE(E214:E233)</f>
        <v>0.85000000000000009</v>
      </c>
      <c r="F213" s="177"/>
      <c r="G213" s="37"/>
      <c r="H213" s="37"/>
      <c r="I213" s="177"/>
      <c r="J213" s="37"/>
      <c r="K213" s="37"/>
      <c r="L213" s="37"/>
      <c r="M213" s="37"/>
      <c r="N213" s="37"/>
      <c r="O213" s="37"/>
      <c r="P213" s="37"/>
      <c r="Q213" s="38">
        <f>+AVERAGE(Q214:Q233)</f>
        <v>0.96666666666666667</v>
      </c>
    </row>
    <row r="214" spans="1:17" ht="17.25" hidden="1" customHeight="1" outlineLevel="1" collapsed="1">
      <c r="A214" s="46" t="s">
        <v>420</v>
      </c>
      <c r="B214" s="111" t="s">
        <v>421</v>
      </c>
      <c r="C214" s="48" t="s">
        <v>422</v>
      </c>
      <c r="D214" s="48"/>
      <c r="E214" s="112">
        <v>0.8</v>
      </c>
      <c r="F214" s="178"/>
      <c r="G214" s="50"/>
      <c r="H214" s="113">
        <v>0.92</v>
      </c>
      <c r="I214" s="49"/>
      <c r="J214" s="50"/>
      <c r="K214" s="113">
        <v>1</v>
      </c>
      <c r="L214" s="50"/>
      <c r="M214" s="50"/>
      <c r="N214" s="113">
        <v>1</v>
      </c>
      <c r="O214" s="50"/>
      <c r="P214" s="50"/>
      <c r="Q214" s="205">
        <v>1</v>
      </c>
    </row>
    <row r="215" spans="1:17" ht="17.25" hidden="1" customHeight="1" outlineLevel="2">
      <c r="A215" s="46"/>
      <c r="B215" s="47" t="s">
        <v>423</v>
      </c>
      <c r="C215" s="48" t="s">
        <v>424</v>
      </c>
      <c r="D215" s="48" t="s">
        <v>425</v>
      </c>
      <c r="E215" s="49"/>
      <c r="F215" s="182" t="s">
        <v>183</v>
      </c>
      <c r="G215" s="48" t="s">
        <v>183</v>
      </c>
      <c r="H215" s="183"/>
      <c r="I215" s="184" t="s">
        <v>183</v>
      </c>
      <c r="J215" s="114" t="s">
        <v>170</v>
      </c>
      <c r="K215" s="183"/>
      <c r="L215" s="114" t="s">
        <v>170</v>
      </c>
      <c r="M215" s="114" t="s">
        <v>170</v>
      </c>
      <c r="N215" s="183"/>
      <c r="O215" s="114" t="s">
        <v>170</v>
      </c>
      <c r="P215" s="114" t="s">
        <v>170</v>
      </c>
      <c r="Q215" s="183"/>
    </row>
    <row r="216" spans="1:17" ht="17.25" hidden="1" customHeight="1" outlineLevel="2">
      <c r="A216" s="46"/>
      <c r="B216" s="47" t="s">
        <v>426</v>
      </c>
      <c r="C216" s="48" t="s">
        <v>424</v>
      </c>
      <c r="D216" s="48" t="s">
        <v>425</v>
      </c>
      <c r="E216" s="49"/>
      <c r="F216" s="182" t="s">
        <v>170</v>
      </c>
      <c r="G216" s="48" t="s">
        <v>170</v>
      </c>
      <c r="H216" s="183"/>
      <c r="I216" s="184" t="s">
        <v>170</v>
      </c>
      <c r="J216" s="78" t="s">
        <v>170</v>
      </c>
      <c r="K216" s="183"/>
      <c r="L216" s="78" t="s">
        <v>170</v>
      </c>
      <c r="M216" s="78" t="s">
        <v>170</v>
      </c>
      <c r="N216" s="183"/>
      <c r="O216" s="78" t="s">
        <v>170</v>
      </c>
      <c r="P216" s="78" t="s">
        <v>170</v>
      </c>
      <c r="Q216" s="183"/>
    </row>
    <row r="217" spans="1:17" ht="17.25" hidden="1" customHeight="1" outlineLevel="2">
      <c r="A217" s="46"/>
      <c r="B217" s="47" t="s">
        <v>427</v>
      </c>
      <c r="C217" s="48" t="s">
        <v>424</v>
      </c>
      <c r="D217" s="48" t="s">
        <v>425</v>
      </c>
      <c r="E217" s="49"/>
      <c r="F217" s="178" t="s">
        <v>170</v>
      </c>
      <c r="G217" s="50" t="s">
        <v>170</v>
      </c>
      <c r="H217" s="183"/>
      <c r="I217" s="49" t="s">
        <v>170</v>
      </c>
      <c r="J217" s="115" t="s">
        <v>170</v>
      </c>
      <c r="K217" s="183"/>
      <c r="L217" s="115" t="s">
        <v>170</v>
      </c>
      <c r="M217" s="115" t="s">
        <v>170</v>
      </c>
      <c r="N217" s="183"/>
      <c r="O217" s="115" t="s">
        <v>170</v>
      </c>
      <c r="P217" s="115" t="s">
        <v>170</v>
      </c>
      <c r="Q217" s="183"/>
    </row>
    <row r="218" spans="1:17" ht="17.25" hidden="1" customHeight="1" outlineLevel="2">
      <c r="A218" s="46"/>
      <c r="B218" s="116" t="s">
        <v>428</v>
      </c>
      <c r="C218" s="48" t="s">
        <v>424</v>
      </c>
      <c r="D218" s="48" t="s">
        <v>425</v>
      </c>
      <c r="E218" s="49"/>
      <c r="F218" s="178" t="s">
        <v>170</v>
      </c>
      <c r="G218" s="50" t="s">
        <v>170</v>
      </c>
      <c r="H218" s="183"/>
      <c r="I218" s="49" t="s">
        <v>170</v>
      </c>
      <c r="J218" s="115" t="s">
        <v>170</v>
      </c>
      <c r="K218" s="183"/>
      <c r="L218" s="115" t="s">
        <v>170</v>
      </c>
      <c r="M218" s="115" t="s">
        <v>170</v>
      </c>
      <c r="N218" s="183"/>
      <c r="O218" s="115" t="s">
        <v>170</v>
      </c>
      <c r="P218" s="115" t="s">
        <v>170</v>
      </c>
      <c r="Q218" s="183"/>
    </row>
    <row r="219" spans="1:17" ht="17.25" hidden="1" customHeight="1" outlineLevel="2">
      <c r="A219" s="46"/>
      <c r="B219" s="117" t="s">
        <v>429</v>
      </c>
      <c r="C219" s="48" t="s">
        <v>168</v>
      </c>
      <c r="D219" s="48" t="s">
        <v>430</v>
      </c>
      <c r="E219" s="49"/>
      <c r="F219" s="182" t="s">
        <v>170</v>
      </c>
      <c r="G219" s="48" t="s">
        <v>170</v>
      </c>
      <c r="H219" s="183"/>
      <c r="I219" s="184" t="s">
        <v>170</v>
      </c>
      <c r="J219" s="78" t="s">
        <v>170</v>
      </c>
      <c r="K219" s="183"/>
      <c r="L219" s="78" t="s">
        <v>170</v>
      </c>
      <c r="M219" s="78" t="s">
        <v>170</v>
      </c>
      <c r="N219" s="183"/>
      <c r="O219" s="78" t="s">
        <v>170</v>
      </c>
      <c r="P219" s="78" t="s">
        <v>170</v>
      </c>
      <c r="Q219" s="183"/>
    </row>
    <row r="220" spans="1:17" ht="17.25" hidden="1" customHeight="1" outlineLevel="2">
      <c r="A220" s="46"/>
      <c r="B220" s="118" t="s">
        <v>431</v>
      </c>
      <c r="C220" s="48" t="s">
        <v>168</v>
      </c>
      <c r="D220" s="48" t="s">
        <v>425</v>
      </c>
      <c r="E220" s="49"/>
      <c r="F220" s="182" t="s">
        <v>170</v>
      </c>
      <c r="G220" s="48" t="s">
        <v>170</v>
      </c>
      <c r="H220" s="183"/>
      <c r="I220" s="184" t="s">
        <v>170</v>
      </c>
      <c r="J220" s="78" t="s">
        <v>170</v>
      </c>
      <c r="K220" s="183"/>
      <c r="L220" s="78" t="s">
        <v>170</v>
      </c>
      <c r="M220" s="78" t="s">
        <v>170</v>
      </c>
      <c r="N220" s="183"/>
      <c r="O220" s="78" t="s">
        <v>170</v>
      </c>
      <c r="P220" s="78" t="s">
        <v>170</v>
      </c>
      <c r="Q220" s="183"/>
    </row>
    <row r="221" spans="1:17" ht="17.25" hidden="1" customHeight="1" outlineLevel="2">
      <c r="A221" s="46"/>
      <c r="B221" s="117" t="s">
        <v>432</v>
      </c>
      <c r="C221" s="48" t="s">
        <v>168</v>
      </c>
      <c r="D221" s="48" t="s">
        <v>425</v>
      </c>
      <c r="E221" s="49"/>
      <c r="F221" s="178" t="s">
        <v>175</v>
      </c>
      <c r="G221" s="50" t="s">
        <v>170</v>
      </c>
      <c r="H221" s="183"/>
      <c r="I221" s="49" t="s">
        <v>170</v>
      </c>
      <c r="J221" s="115" t="s">
        <v>170</v>
      </c>
      <c r="K221" s="183"/>
      <c r="L221" s="115" t="s">
        <v>170</v>
      </c>
      <c r="M221" s="115" t="s">
        <v>170</v>
      </c>
      <c r="N221" s="183"/>
      <c r="O221" s="115" t="s">
        <v>170</v>
      </c>
      <c r="P221" s="115" t="s">
        <v>170</v>
      </c>
      <c r="Q221" s="183"/>
    </row>
    <row r="222" spans="1:17" ht="17.25" hidden="1" customHeight="1" outlineLevel="2">
      <c r="A222" s="46"/>
      <c r="B222" s="117" t="s">
        <v>433</v>
      </c>
      <c r="C222" s="48"/>
      <c r="D222" s="48"/>
      <c r="E222" s="49"/>
      <c r="F222" s="178"/>
      <c r="G222" s="50"/>
      <c r="H222" s="183"/>
      <c r="I222" s="49" t="s">
        <v>170</v>
      </c>
      <c r="J222" s="115" t="s">
        <v>170</v>
      </c>
      <c r="K222" s="183"/>
      <c r="L222" s="115" t="s">
        <v>170</v>
      </c>
      <c r="M222" s="115" t="s">
        <v>170</v>
      </c>
      <c r="N222" s="183"/>
      <c r="O222" s="115" t="s">
        <v>170</v>
      </c>
      <c r="P222" s="115" t="s">
        <v>170</v>
      </c>
      <c r="Q222" s="183"/>
    </row>
    <row r="223" spans="1:17" ht="17.25" hidden="1" customHeight="1" outlineLevel="2">
      <c r="A223" s="46"/>
      <c r="B223" s="118" t="s">
        <v>434</v>
      </c>
      <c r="C223" s="48" t="s">
        <v>424</v>
      </c>
      <c r="D223" s="48" t="s">
        <v>435</v>
      </c>
      <c r="E223" s="49"/>
      <c r="F223" s="182" t="s">
        <v>170</v>
      </c>
      <c r="G223" s="48" t="s">
        <v>170</v>
      </c>
      <c r="H223" s="183"/>
      <c r="I223" s="184" t="s">
        <v>170</v>
      </c>
      <c r="J223" s="78" t="s">
        <v>170</v>
      </c>
      <c r="K223" s="183"/>
      <c r="L223" s="78" t="s">
        <v>170</v>
      </c>
      <c r="M223" s="78" t="s">
        <v>170</v>
      </c>
      <c r="N223" s="183"/>
      <c r="O223" s="78" t="s">
        <v>170</v>
      </c>
      <c r="P223" s="78" t="s">
        <v>170</v>
      </c>
      <c r="Q223" s="183"/>
    </row>
    <row r="224" spans="1:17" ht="24.45" hidden="1" customHeight="1" outlineLevel="1" collapsed="1">
      <c r="A224" s="46" t="s">
        <v>436</v>
      </c>
      <c r="B224" s="111" t="s">
        <v>437</v>
      </c>
      <c r="C224" s="48" t="s">
        <v>438</v>
      </c>
      <c r="D224" s="48"/>
      <c r="E224" s="103">
        <v>0.9</v>
      </c>
      <c r="F224" s="178"/>
      <c r="G224" s="50"/>
      <c r="H224" s="113">
        <v>0.95</v>
      </c>
      <c r="I224" s="49"/>
      <c r="J224" s="50"/>
      <c r="K224" s="113">
        <v>0.95</v>
      </c>
      <c r="L224" s="50"/>
      <c r="M224" s="50"/>
      <c r="N224" s="113">
        <v>0.95</v>
      </c>
      <c r="O224" s="50"/>
      <c r="P224" s="50"/>
      <c r="Q224" s="205">
        <v>0.95</v>
      </c>
    </row>
    <row r="225" spans="1:17" ht="17.25" hidden="1" customHeight="1" outlineLevel="2">
      <c r="A225" s="46"/>
      <c r="B225" s="119" t="s">
        <v>439</v>
      </c>
      <c r="C225" s="48" t="s">
        <v>168</v>
      </c>
      <c r="D225" s="48" t="s">
        <v>349</v>
      </c>
      <c r="E225" s="49"/>
      <c r="F225" s="178" t="s">
        <v>170</v>
      </c>
      <c r="G225" s="50" t="s">
        <v>170</v>
      </c>
      <c r="H225" s="50"/>
      <c r="I225" s="49" t="s">
        <v>170</v>
      </c>
      <c r="J225" s="50" t="s">
        <v>170</v>
      </c>
      <c r="K225" s="120"/>
      <c r="L225" s="50" t="s">
        <v>170</v>
      </c>
      <c r="M225" s="50" t="s">
        <v>170</v>
      </c>
      <c r="N225" s="120"/>
      <c r="O225" s="50" t="s">
        <v>170</v>
      </c>
      <c r="P225" s="50" t="s">
        <v>170</v>
      </c>
      <c r="Q225" s="120"/>
    </row>
    <row r="226" spans="1:17" ht="17.25" hidden="1" customHeight="1" outlineLevel="2">
      <c r="A226" s="46"/>
      <c r="B226" s="119" t="s">
        <v>434</v>
      </c>
      <c r="C226" s="48" t="s">
        <v>440</v>
      </c>
      <c r="D226" s="48" t="s">
        <v>441</v>
      </c>
      <c r="E226" s="49"/>
      <c r="F226" s="178" t="s">
        <v>175</v>
      </c>
      <c r="G226" s="50" t="s">
        <v>183</v>
      </c>
      <c r="H226" s="50"/>
      <c r="I226" s="49" t="s">
        <v>183</v>
      </c>
      <c r="J226" s="89" t="s">
        <v>183</v>
      </c>
      <c r="K226" s="120"/>
      <c r="L226" s="50" t="s">
        <v>183</v>
      </c>
      <c r="M226" s="89" t="s">
        <v>183</v>
      </c>
      <c r="N226" s="120"/>
      <c r="O226" s="89" t="s">
        <v>183</v>
      </c>
      <c r="P226" s="89" t="s">
        <v>183</v>
      </c>
      <c r="Q226" s="120"/>
    </row>
    <row r="227" spans="1:17" ht="17.25" hidden="1" customHeight="1" outlineLevel="1" collapsed="1">
      <c r="A227" s="46" t="s">
        <v>442</v>
      </c>
      <c r="B227" s="111" t="s">
        <v>443</v>
      </c>
      <c r="C227" s="48" t="s">
        <v>438</v>
      </c>
      <c r="D227" s="48"/>
      <c r="E227" s="103">
        <v>0.85</v>
      </c>
      <c r="F227" s="178"/>
      <c r="G227" s="50"/>
      <c r="H227" s="113">
        <v>0.9</v>
      </c>
      <c r="I227" s="49"/>
      <c r="J227" s="50"/>
      <c r="K227" s="113">
        <v>0.9</v>
      </c>
      <c r="L227" s="50"/>
      <c r="M227" s="50"/>
      <c r="N227" s="113">
        <v>0.95</v>
      </c>
      <c r="O227" s="50"/>
      <c r="P227" s="50"/>
      <c r="Q227" s="205">
        <v>0.95</v>
      </c>
    </row>
    <row r="228" spans="1:17" ht="17.25" hidden="1" customHeight="1" outlineLevel="3">
      <c r="A228" s="46"/>
      <c r="B228" s="47" t="s">
        <v>444</v>
      </c>
      <c r="C228" s="48" t="s">
        <v>440</v>
      </c>
      <c r="D228" s="48" t="s">
        <v>445</v>
      </c>
      <c r="E228" s="49"/>
      <c r="F228" s="178" t="s">
        <v>170</v>
      </c>
      <c r="G228" s="50" t="s">
        <v>170</v>
      </c>
      <c r="H228" s="206"/>
      <c r="I228" s="49" t="s">
        <v>170</v>
      </c>
      <c r="J228" s="50" t="s">
        <v>170</v>
      </c>
      <c r="K228" s="120"/>
      <c r="L228" s="50" t="s">
        <v>170</v>
      </c>
      <c r="M228" s="50" t="s">
        <v>170</v>
      </c>
      <c r="N228" s="120"/>
      <c r="O228" s="50" t="s">
        <v>170</v>
      </c>
      <c r="P228" s="50" t="s">
        <v>170</v>
      </c>
      <c r="Q228" s="120"/>
    </row>
    <row r="229" spans="1:17" ht="17.25" hidden="1" customHeight="1" outlineLevel="3">
      <c r="A229" s="46"/>
      <c r="B229" s="47" t="s">
        <v>446</v>
      </c>
      <c r="C229" s="48" t="s">
        <v>440</v>
      </c>
      <c r="D229" s="48" t="s">
        <v>447</v>
      </c>
      <c r="E229" s="49"/>
      <c r="F229" s="178" t="s">
        <v>170</v>
      </c>
      <c r="G229" s="50" t="s">
        <v>170</v>
      </c>
      <c r="H229" s="207"/>
      <c r="I229" s="49" t="s">
        <v>170</v>
      </c>
      <c r="J229" s="115" t="s">
        <v>170</v>
      </c>
      <c r="K229" s="120"/>
      <c r="L229" s="115" t="s">
        <v>170</v>
      </c>
      <c r="M229" s="115" t="s">
        <v>170</v>
      </c>
      <c r="N229" s="120"/>
      <c r="O229" s="115" t="s">
        <v>170</v>
      </c>
      <c r="P229" s="115" t="s">
        <v>170</v>
      </c>
      <c r="Q229" s="120"/>
    </row>
    <row r="230" spans="1:17" ht="17.25" hidden="1" customHeight="1" outlineLevel="2">
      <c r="A230" s="46"/>
      <c r="B230" s="47" t="s">
        <v>448</v>
      </c>
      <c r="C230" s="48" t="s">
        <v>440</v>
      </c>
      <c r="D230" s="48" t="s">
        <v>445</v>
      </c>
      <c r="E230" s="49"/>
      <c r="F230" s="178" t="s">
        <v>175</v>
      </c>
      <c r="G230" s="50" t="s">
        <v>175</v>
      </c>
      <c r="H230" s="207"/>
      <c r="I230" s="49" t="s">
        <v>175</v>
      </c>
      <c r="J230" s="75" t="s">
        <v>175</v>
      </c>
      <c r="K230" s="120"/>
      <c r="L230" s="75" t="s">
        <v>175</v>
      </c>
      <c r="M230" s="75" t="s">
        <v>175</v>
      </c>
      <c r="N230" s="120"/>
      <c r="O230" s="75" t="s">
        <v>175</v>
      </c>
      <c r="P230" s="75" t="s">
        <v>175</v>
      </c>
      <c r="Q230" s="120"/>
    </row>
    <row r="231" spans="1:17" ht="17.25" hidden="1" customHeight="1" outlineLevel="2">
      <c r="A231" s="47"/>
      <c r="B231" s="69" t="s">
        <v>449</v>
      </c>
      <c r="C231" s="48" t="s">
        <v>440</v>
      </c>
      <c r="D231" s="48" t="s">
        <v>450</v>
      </c>
      <c r="E231" s="208"/>
      <c r="F231" s="182" t="s">
        <v>175</v>
      </c>
      <c r="G231" s="48" t="s">
        <v>170</v>
      </c>
      <c r="H231" s="47"/>
      <c r="I231" s="184" t="s">
        <v>175</v>
      </c>
      <c r="J231" s="78" t="s">
        <v>170</v>
      </c>
      <c r="K231" s="209"/>
      <c r="L231" s="78" t="s">
        <v>170</v>
      </c>
      <c r="M231" s="78" t="s">
        <v>170</v>
      </c>
      <c r="N231" s="209"/>
      <c r="O231" s="78" t="s">
        <v>170</v>
      </c>
      <c r="P231" s="78" t="s">
        <v>170</v>
      </c>
      <c r="Q231" s="209"/>
    </row>
    <row r="232" spans="1:17" ht="17.25" hidden="1" customHeight="1" outlineLevel="2">
      <c r="A232" s="46"/>
      <c r="B232" s="47" t="s">
        <v>451</v>
      </c>
      <c r="C232" s="48" t="s">
        <v>440</v>
      </c>
      <c r="D232" s="48" t="s">
        <v>445</v>
      </c>
      <c r="E232" s="49"/>
      <c r="F232" s="182" t="s">
        <v>170</v>
      </c>
      <c r="G232" s="48" t="s">
        <v>170</v>
      </c>
      <c r="H232" s="207"/>
      <c r="I232" s="184" t="s">
        <v>170</v>
      </c>
      <c r="J232" s="78" t="s">
        <v>170</v>
      </c>
      <c r="K232" s="120"/>
      <c r="L232" s="78" t="s">
        <v>170</v>
      </c>
      <c r="M232" s="78" t="s">
        <v>170</v>
      </c>
      <c r="N232" s="120"/>
      <c r="O232" s="78" t="s">
        <v>170</v>
      </c>
      <c r="P232" s="78" t="s">
        <v>170</v>
      </c>
      <c r="Q232" s="120"/>
    </row>
    <row r="233" spans="1:17" ht="17.25" hidden="1" customHeight="1" outlineLevel="2">
      <c r="A233" s="46"/>
      <c r="B233" s="47" t="s">
        <v>434</v>
      </c>
      <c r="C233" s="48" t="s">
        <v>440</v>
      </c>
      <c r="D233" s="48" t="s">
        <v>452</v>
      </c>
      <c r="E233" s="49"/>
      <c r="F233" s="178" t="s">
        <v>175</v>
      </c>
      <c r="G233" s="50" t="s">
        <v>183</v>
      </c>
      <c r="H233" s="207"/>
      <c r="I233" s="66" t="s">
        <v>183</v>
      </c>
      <c r="J233" s="89" t="s">
        <v>183</v>
      </c>
      <c r="K233" s="120"/>
      <c r="L233" s="50" t="s">
        <v>183</v>
      </c>
      <c r="M233" s="89" t="s">
        <v>183</v>
      </c>
      <c r="N233" s="120"/>
      <c r="O233" s="89" t="s">
        <v>183</v>
      </c>
      <c r="P233" s="121" t="s">
        <v>170</v>
      </c>
      <c r="Q233" s="120"/>
    </row>
    <row r="234" spans="1:17" ht="17.25" customHeight="1" collapsed="1">
      <c r="A234" s="35">
        <v>7</v>
      </c>
      <c r="B234" s="36" t="s">
        <v>453</v>
      </c>
      <c r="C234" s="492" t="s">
        <v>833</v>
      </c>
      <c r="D234" s="493"/>
      <c r="E234" s="38">
        <f>+E235</f>
        <v>0.5</v>
      </c>
      <c r="F234" s="166"/>
      <c r="G234" s="39"/>
      <c r="H234" s="39"/>
      <c r="I234" s="166"/>
      <c r="J234" s="39"/>
      <c r="K234" s="39"/>
      <c r="L234" s="39"/>
      <c r="M234" s="39"/>
      <c r="N234" s="39"/>
      <c r="O234" s="39"/>
      <c r="P234" s="39"/>
      <c r="Q234" s="38">
        <f>+Q235</f>
        <v>0.6</v>
      </c>
    </row>
    <row r="235" spans="1:17" ht="17.25" hidden="1" customHeight="1" outlineLevel="1" collapsed="1">
      <c r="A235" s="46" t="s">
        <v>454</v>
      </c>
      <c r="B235" s="72" t="s">
        <v>455</v>
      </c>
      <c r="C235" s="122"/>
      <c r="D235" s="51"/>
      <c r="E235" s="112">
        <v>0.5</v>
      </c>
      <c r="F235" s="195"/>
      <c r="G235" s="123"/>
      <c r="H235" s="104">
        <v>0.5</v>
      </c>
      <c r="I235" s="196"/>
      <c r="J235" s="123"/>
      <c r="K235" s="104">
        <v>0.5</v>
      </c>
      <c r="L235" s="123"/>
      <c r="M235" s="123"/>
      <c r="N235" s="104">
        <v>0.5</v>
      </c>
      <c r="O235" s="123"/>
      <c r="P235" s="123"/>
      <c r="Q235" s="202">
        <v>0.6</v>
      </c>
    </row>
    <row r="236" spans="1:17" ht="27.45" hidden="1" customHeight="1" outlineLevel="2">
      <c r="A236" s="46"/>
      <c r="B236" s="47" t="s">
        <v>456</v>
      </c>
      <c r="C236" s="48" t="s">
        <v>168</v>
      </c>
      <c r="D236" s="48" t="s">
        <v>457</v>
      </c>
      <c r="E236" s="49"/>
      <c r="F236" s="178" t="s">
        <v>170</v>
      </c>
      <c r="G236" s="50" t="s">
        <v>170</v>
      </c>
      <c r="H236" s="50"/>
      <c r="I236" s="49" t="s">
        <v>170</v>
      </c>
      <c r="J236" s="48" t="s">
        <v>170</v>
      </c>
      <c r="K236" s="120"/>
      <c r="L236" s="48" t="s">
        <v>170</v>
      </c>
      <c r="M236" s="48" t="s">
        <v>170</v>
      </c>
      <c r="N236" s="120"/>
      <c r="O236" s="48" t="s">
        <v>170</v>
      </c>
      <c r="P236" s="48" t="s">
        <v>183</v>
      </c>
      <c r="Q236" s="120"/>
    </row>
    <row r="237" spans="1:17" ht="25.95" hidden="1" customHeight="1" outlineLevel="2">
      <c r="A237" s="46"/>
      <c r="B237" s="47" t="s">
        <v>458</v>
      </c>
      <c r="C237" s="48" t="s">
        <v>173</v>
      </c>
      <c r="D237" s="48" t="s">
        <v>459</v>
      </c>
      <c r="E237" s="49"/>
      <c r="F237" s="178" t="s">
        <v>170</v>
      </c>
      <c r="G237" s="50" t="s">
        <v>170</v>
      </c>
      <c r="H237" s="50"/>
      <c r="I237" s="49" t="s">
        <v>170</v>
      </c>
      <c r="J237" s="50" t="s">
        <v>170</v>
      </c>
      <c r="K237" s="120"/>
      <c r="L237" s="50" t="s">
        <v>170</v>
      </c>
      <c r="M237" s="50" t="s">
        <v>170</v>
      </c>
      <c r="N237" s="120"/>
      <c r="O237" s="50" t="s">
        <v>170</v>
      </c>
      <c r="P237" s="50" t="s">
        <v>170</v>
      </c>
      <c r="Q237" s="120"/>
    </row>
    <row r="238" spans="1:17" ht="17.25" hidden="1" customHeight="1" outlineLevel="2">
      <c r="A238" s="46"/>
      <c r="B238" s="47" t="s">
        <v>460</v>
      </c>
      <c r="C238" s="48" t="s">
        <v>168</v>
      </c>
      <c r="D238" s="48" t="s">
        <v>430</v>
      </c>
      <c r="E238" s="49"/>
      <c r="F238" s="178" t="s">
        <v>175</v>
      </c>
      <c r="G238" s="50" t="s">
        <v>175</v>
      </c>
      <c r="H238" s="50"/>
      <c r="I238" s="49" t="s">
        <v>175</v>
      </c>
      <c r="J238" s="50" t="s">
        <v>175</v>
      </c>
      <c r="K238" s="120"/>
      <c r="L238" s="50" t="s">
        <v>175</v>
      </c>
      <c r="M238" s="50" t="s">
        <v>175</v>
      </c>
      <c r="N238" s="50"/>
      <c r="O238" s="50" t="s">
        <v>175</v>
      </c>
      <c r="P238" s="48" t="s">
        <v>170</v>
      </c>
      <c r="Q238" s="120"/>
    </row>
    <row r="239" spans="1:17" ht="23.55" hidden="1" customHeight="1" outlineLevel="2">
      <c r="A239" s="46"/>
      <c r="B239" s="47" t="s">
        <v>461</v>
      </c>
      <c r="C239" s="48"/>
      <c r="D239" s="48"/>
      <c r="E239" s="49"/>
      <c r="F239" s="178"/>
      <c r="G239" s="50"/>
      <c r="H239" s="50"/>
      <c r="I239" s="49"/>
      <c r="J239" s="50"/>
      <c r="K239" s="120"/>
      <c r="L239" s="50"/>
      <c r="M239" s="50" t="s">
        <v>175</v>
      </c>
      <c r="N239" s="50"/>
      <c r="O239" s="50" t="s">
        <v>175</v>
      </c>
      <c r="P239" s="48" t="s">
        <v>170</v>
      </c>
      <c r="Q239" s="120"/>
    </row>
    <row r="240" spans="1:17" ht="17.25" hidden="1" customHeight="1" outlineLevel="2">
      <c r="A240" s="46"/>
      <c r="B240" s="47" t="s">
        <v>462</v>
      </c>
      <c r="C240" s="48" t="s">
        <v>173</v>
      </c>
      <c r="D240" s="48" t="s">
        <v>463</v>
      </c>
      <c r="E240" s="49"/>
      <c r="F240" s="178" t="s">
        <v>175</v>
      </c>
      <c r="G240" s="50" t="s">
        <v>175</v>
      </c>
      <c r="H240" s="50"/>
      <c r="I240" s="49" t="s">
        <v>175</v>
      </c>
      <c r="J240" s="50" t="s">
        <v>175</v>
      </c>
      <c r="K240" s="120"/>
      <c r="L240" s="50" t="s">
        <v>175</v>
      </c>
      <c r="M240" s="50" t="s">
        <v>175</v>
      </c>
      <c r="N240" s="120"/>
      <c r="O240" s="50" t="s">
        <v>175</v>
      </c>
      <c r="P240" s="48" t="s">
        <v>183</v>
      </c>
      <c r="Q240" s="120"/>
    </row>
    <row r="241" spans="1:17" ht="17.25" hidden="1" customHeight="1" outlineLevel="2">
      <c r="A241" s="46"/>
      <c r="B241" s="47" t="s">
        <v>464</v>
      </c>
      <c r="C241" s="48" t="s">
        <v>168</v>
      </c>
      <c r="D241" s="48" t="s">
        <v>430</v>
      </c>
      <c r="E241" s="49"/>
      <c r="F241" s="193" t="s">
        <v>175</v>
      </c>
      <c r="G241" s="50" t="s">
        <v>175</v>
      </c>
      <c r="H241" s="50"/>
      <c r="I241" s="52" t="s">
        <v>175</v>
      </c>
      <c r="J241" s="50" t="s">
        <v>175</v>
      </c>
      <c r="K241" s="120"/>
      <c r="L241" s="50" t="s">
        <v>175</v>
      </c>
      <c r="M241" s="50" t="s">
        <v>175</v>
      </c>
      <c r="N241" s="120"/>
      <c r="O241" s="50" t="s">
        <v>175</v>
      </c>
      <c r="P241" s="50" t="s">
        <v>175</v>
      </c>
      <c r="Q241" s="120"/>
    </row>
    <row r="242" spans="1:17" ht="17.25" customHeight="1" collapsed="1">
      <c r="A242" s="35">
        <v>8</v>
      </c>
      <c r="B242" s="36" t="s">
        <v>465</v>
      </c>
      <c r="C242" s="492" t="s">
        <v>834</v>
      </c>
      <c r="D242" s="493"/>
      <c r="E242" s="38">
        <f>+AVERAGE(E243,E250)</f>
        <v>0.6</v>
      </c>
      <c r="F242" s="177"/>
      <c r="G242" s="37"/>
      <c r="H242" s="37"/>
      <c r="I242" s="177"/>
      <c r="J242" s="37"/>
      <c r="K242" s="37"/>
      <c r="L242" s="37"/>
      <c r="M242" s="37"/>
      <c r="N242" s="37"/>
      <c r="O242" s="37"/>
      <c r="P242" s="37"/>
      <c r="Q242" s="38">
        <f>+AVERAGE(Q243,Q250)</f>
        <v>0.77500000000000002</v>
      </c>
    </row>
    <row r="243" spans="1:17" ht="17.25" hidden="1" customHeight="1" outlineLevel="1" collapsed="1">
      <c r="A243" s="40">
        <v>45299</v>
      </c>
      <c r="B243" s="124" t="s">
        <v>466</v>
      </c>
      <c r="C243" s="42" t="s">
        <v>467</v>
      </c>
      <c r="D243" s="42"/>
      <c r="E243" s="125">
        <v>0.7</v>
      </c>
      <c r="F243" s="61"/>
      <c r="G243" s="61"/>
      <c r="H243" s="126">
        <v>0.75</v>
      </c>
      <c r="I243" s="61"/>
      <c r="J243" s="61"/>
      <c r="K243" s="126">
        <v>0.75</v>
      </c>
      <c r="L243" s="61"/>
      <c r="M243" s="61"/>
      <c r="N243" s="126">
        <v>0.75</v>
      </c>
      <c r="O243" s="61"/>
      <c r="P243" s="61"/>
      <c r="Q243" s="210">
        <v>0.75</v>
      </c>
    </row>
    <row r="244" spans="1:17" ht="17.25" hidden="1" customHeight="1" outlineLevel="3">
      <c r="A244" s="46"/>
      <c r="B244" s="47" t="s">
        <v>468</v>
      </c>
      <c r="C244" s="48" t="s">
        <v>168</v>
      </c>
      <c r="D244" s="48" t="s">
        <v>469</v>
      </c>
      <c r="E244" s="50"/>
      <c r="F244" s="50" t="s">
        <v>175</v>
      </c>
      <c r="G244" s="50" t="s">
        <v>170</v>
      </c>
      <c r="H244" s="50"/>
      <c r="I244" s="50" t="s">
        <v>170</v>
      </c>
      <c r="J244" s="50" t="s">
        <v>170</v>
      </c>
      <c r="K244" s="50"/>
      <c r="L244" s="50" t="s">
        <v>170</v>
      </c>
      <c r="M244" s="50" t="s">
        <v>170</v>
      </c>
      <c r="N244" s="50"/>
      <c r="O244" s="50" t="s">
        <v>170</v>
      </c>
      <c r="P244" s="50" t="s">
        <v>170</v>
      </c>
      <c r="Q244" s="50"/>
    </row>
    <row r="245" spans="1:17" ht="17.25" hidden="1" customHeight="1" outlineLevel="3">
      <c r="A245" s="46"/>
      <c r="B245" s="47" t="s">
        <v>470</v>
      </c>
      <c r="C245" s="48" t="s">
        <v>471</v>
      </c>
      <c r="D245" s="48" t="s">
        <v>472</v>
      </c>
      <c r="E245" s="50"/>
      <c r="F245" s="50" t="s">
        <v>175</v>
      </c>
      <c r="G245" s="70" t="s">
        <v>175</v>
      </c>
      <c r="H245" s="50"/>
      <c r="I245" s="50" t="s">
        <v>175</v>
      </c>
      <c r="J245" s="50" t="s">
        <v>175</v>
      </c>
      <c r="K245" s="50"/>
      <c r="L245" s="50" t="s">
        <v>183</v>
      </c>
      <c r="M245" s="50" t="s">
        <v>170</v>
      </c>
      <c r="N245" s="50"/>
      <c r="O245" s="50" t="s">
        <v>170</v>
      </c>
      <c r="P245" s="50" t="s">
        <v>170</v>
      </c>
      <c r="Q245" s="50"/>
    </row>
    <row r="246" spans="1:17" ht="17.25" hidden="1" customHeight="1" outlineLevel="3">
      <c r="A246" s="46"/>
      <c r="B246" s="47" t="s">
        <v>473</v>
      </c>
      <c r="C246" s="48" t="s">
        <v>168</v>
      </c>
      <c r="D246" s="48" t="s">
        <v>474</v>
      </c>
      <c r="E246" s="50"/>
      <c r="F246" s="50" t="s">
        <v>175</v>
      </c>
      <c r="G246" s="50" t="s">
        <v>175</v>
      </c>
      <c r="H246" s="50"/>
      <c r="I246" s="50" t="s">
        <v>175</v>
      </c>
      <c r="J246" s="50" t="s">
        <v>175</v>
      </c>
      <c r="K246" s="50"/>
      <c r="L246" s="50" t="s">
        <v>183</v>
      </c>
      <c r="M246" s="211" t="s">
        <v>183</v>
      </c>
      <c r="N246" s="212"/>
      <c r="O246" s="211" t="s">
        <v>183</v>
      </c>
      <c r="P246" s="50" t="s">
        <v>170</v>
      </c>
      <c r="Q246" s="50"/>
    </row>
    <row r="247" spans="1:17" ht="17.25" hidden="1" customHeight="1" outlineLevel="3">
      <c r="A247" s="46"/>
      <c r="B247" s="47" t="s">
        <v>475</v>
      </c>
      <c r="C247" s="48" t="s">
        <v>168</v>
      </c>
      <c r="D247" s="48" t="s">
        <v>474</v>
      </c>
      <c r="E247" s="50"/>
      <c r="F247" s="50" t="s">
        <v>175</v>
      </c>
      <c r="G247" s="48" t="s">
        <v>170</v>
      </c>
      <c r="H247" s="50"/>
      <c r="I247" s="50" t="s">
        <v>175</v>
      </c>
      <c r="J247" s="48" t="s">
        <v>170</v>
      </c>
      <c r="K247" s="50"/>
      <c r="L247" s="48" t="s">
        <v>170</v>
      </c>
      <c r="M247" s="48" t="s">
        <v>170</v>
      </c>
      <c r="N247" s="50"/>
      <c r="O247" s="48" t="s">
        <v>170</v>
      </c>
      <c r="P247" s="50" t="s">
        <v>170</v>
      </c>
      <c r="Q247" s="50"/>
    </row>
    <row r="248" spans="1:17" ht="28.5" hidden="1" customHeight="1" outlineLevel="3">
      <c r="A248" s="93"/>
      <c r="B248" s="47" t="s">
        <v>476</v>
      </c>
      <c r="C248" s="48" t="s">
        <v>168</v>
      </c>
      <c r="D248" s="48" t="s">
        <v>474</v>
      </c>
      <c r="E248" s="50"/>
      <c r="F248" s="50" t="s">
        <v>175</v>
      </c>
      <c r="G248" s="50" t="s">
        <v>175</v>
      </c>
      <c r="H248" s="50"/>
      <c r="I248" s="50" t="s">
        <v>175</v>
      </c>
      <c r="J248" s="50" t="s">
        <v>175</v>
      </c>
      <c r="K248" s="50"/>
      <c r="L248" s="50" t="s">
        <v>175</v>
      </c>
      <c r="M248" s="50" t="s">
        <v>175</v>
      </c>
      <c r="N248" s="50"/>
      <c r="O248" s="50" t="s">
        <v>175</v>
      </c>
      <c r="P248" s="50" t="s">
        <v>175</v>
      </c>
      <c r="Q248" s="50"/>
    </row>
    <row r="249" spans="1:17" ht="17.25" hidden="1" customHeight="1" outlineLevel="2">
      <c r="B249" s="47" t="s">
        <v>477</v>
      </c>
      <c r="C249" s="48" t="s">
        <v>168</v>
      </c>
      <c r="D249" s="48" t="s">
        <v>474</v>
      </c>
      <c r="E249" s="50"/>
      <c r="F249" s="50" t="s">
        <v>175</v>
      </c>
      <c r="G249" s="50" t="s">
        <v>175</v>
      </c>
      <c r="H249" s="50"/>
      <c r="I249" s="50" t="s">
        <v>175</v>
      </c>
      <c r="J249" s="50" t="s">
        <v>175</v>
      </c>
      <c r="K249" s="50"/>
      <c r="L249" s="50" t="s">
        <v>175</v>
      </c>
      <c r="M249" s="50" t="s">
        <v>175</v>
      </c>
      <c r="N249" s="50"/>
      <c r="O249" s="50" t="s">
        <v>175</v>
      </c>
      <c r="P249" s="50" t="s">
        <v>170</v>
      </c>
      <c r="Q249" s="50"/>
    </row>
    <row r="250" spans="1:17" ht="17.25" hidden="1" customHeight="1" outlineLevel="1" collapsed="1">
      <c r="A250" s="40" t="s">
        <v>478</v>
      </c>
      <c r="B250" s="124" t="s">
        <v>479</v>
      </c>
      <c r="C250" s="42" t="s">
        <v>467</v>
      </c>
      <c r="D250" s="42"/>
      <c r="E250" s="126">
        <v>0.5</v>
      </c>
      <c r="F250" s="61"/>
      <c r="G250" s="61"/>
      <c r="H250" s="126">
        <v>0.55000000000000004</v>
      </c>
      <c r="I250" s="61"/>
      <c r="J250" s="61"/>
      <c r="K250" s="126">
        <v>0.55000000000000004</v>
      </c>
      <c r="L250" s="61"/>
      <c r="M250" s="61"/>
      <c r="N250" s="126">
        <v>0.8</v>
      </c>
      <c r="O250" s="61"/>
      <c r="P250" s="61"/>
      <c r="Q250" s="210">
        <v>0.8</v>
      </c>
    </row>
    <row r="251" spans="1:17" ht="17.25" hidden="1" customHeight="1" outlineLevel="2">
      <c r="A251" s="46"/>
      <c r="B251" s="47" t="s">
        <v>480</v>
      </c>
      <c r="C251" s="48" t="s">
        <v>168</v>
      </c>
      <c r="D251" s="48" t="s">
        <v>481</v>
      </c>
      <c r="E251" s="50"/>
      <c r="F251" s="50" t="s">
        <v>170</v>
      </c>
      <c r="G251" s="50" t="s">
        <v>170</v>
      </c>
      <c r="H251" s="50"/>
      <c r="I251" s="50" t="s">
        <v>170</v>
      </c>
      <c r="J251" s="50" t="s">
        <v>170</v>
      </c>
      <c r="K251" s="50"/>
      <c r="L251" s="50" t="s">
        <v>170</v>
      </c>
      <c r="M251" s="50" t="s">
        <v>170</v>
      </c>
      <c r="N251" s="50"/>
      <c r="O251" s="50" t="s">
        <v>170</v>
      </c>
      <c r="P251" s="50" t="s">
        <v>170</v>
      </c>
      <c r="Q251" s="50"/>
    </row>
    <row r="252" spans="1:17" ht="17.25" hidden="1" customHeight="1" outlineLevel="2">
      <c r="A252" s="46"/>
      <c r="B252" s="47" t="s">
        <v>482</v>
      </c>
      <c r="C252" s="48" t="s">
        <v>168</v>
      </c>
      <c r="D252" s="48" t="s">
        <v>481</v>
      </c>
      <c r="E252" s="50"/>
      <c r="F252" s="50" t="s">
        <v>170</v>
      </c>
      <c r="G252" s="50" t="s">
        <v>170</v>
      </c>
      <c r="H252" s="50"/>
      <c r="I252" s="50" t="s">
        <v>170</v>
      </c>
      <c r="J252" s="50" t="s">
        <v>170</v>
      </c>
      <c r="K252" s="50"/>
      <c r="L252" s="50" t="s">
        <v>170</v>
      </c>
      <c r="M252" s="50" t="s">
        <v>170</v>
      </c>
      <c r="N252" s="50"/>
      <c r="O252" s="50" t="s">
        <v>170</v>
      </c>
      <c r="P252" s="50" t="s">
        <v>170</v>
      </c>
      <c r="Q252" s="50"/>
    </row>
    <row r="253" spans="1:17" ht="17.25" hidden="1" customHeight="1" outlineLevel="2">
      <c r="A253" s="46"/>
      <c r="B253" s="47" t="s">
        <v>483</v>
      </c>
      <c r="C253" s="48" t="s">
        <v>168</v>
      </c>
      <c r="D253" s="48" t="s">
        <v>484</v>
      </c>
      <c r="E253" s="50"/>
      <c r="F253" s="50" t="s">
        <v>175</v>
      </c>
      <c r="G253" s="50" t="s">
        <v>175</v>
      </c>
      <c r="H253" s="50"/>
      <c r="I253" s="50" t="s">
        <v>175</v>
      </c>
      <c r="J253" s="50" t="s">
        <v>175</v>
      </c>
      <c r="K253" s="50"/>
      <c r="L253" s="50" t="s">
        <v>175</v>
      </c>
      <c r="M253" s="71" t="s">
        <v>175</v>
      </c>
      <c r="N253" s="62"/>
      <c r="O253" s="71" t="s">
        <v>175</v>
      </c>
      <c r="P253" s="71" t="s">
        <v>175</v>
      </c>
      <c r="Q253" s="62"/>
    </row>
    <row r="254" spans="1:17" ht="17.25" hidden="1" customHeight="1" outlineLevel="2">
      <c r="A254" s="46"/>
      <c r="B254" s="47" t="s">
        <v>485</v>
      </c>
      <c r="C254" s="48" t="s">
        <v>168</v>
      </c>
      <c r="D254" s="48" t="s">
        <v>481</v>
      </c>
      <c r="E254" s="50"/>
      <c r="F254" s="50" t="s">
        <v>175</v>
      </c>
      <c r="G254" s="50" t="s">
        <v>175</v>
      </c>
      <c r="H254" s="50"/>
      <c r="I254" s="50" t="s">
        <v>170</v>
      </c>
      <c r="J254" s="128" t="s">
        <v>183</v>
      </c>
      <c r="K254" s="50"/>
      <c r="L254" s="128" t="s">
        <v>170</v>
      </c>
      <c r="M254" s="127" t="s">
        <v>170</v>
      </c>
      <c r="N254" s="62"/>
      <c r="O254" s="127" t="s">
        <v>170</v>
      </c>
      <c r="P254" s="127" t="s">
        <v>170</v>
      </c>
      <c r="Q254" s="62"/>
    </row>
    <row r="255" spans="1:17" ht="17.25" hidden="1" customHeight="1" outlineLevel="2">
      <c r="A255" s="46"/>
      <c r="B255" s="47" t="s">
        <v>486</v>
      </c>
      <c r="C255" s="48" t="s">
        <v>168</v>
      </c>
      <c r="D255" s="48" t="s">
        <v>481</v>
      </c>
      <c r="E255" s="50"/>
      <c r="F255" s="50" t="s">
        <v>175</v>
      </c>
      <c r="G255" s="50" t="s">
        <v>175</v>
      </c>
      <c r="H255" s="50"/>
      <c r="I255" s="50" t="s">
        <v>175</v>
      </c>
      <c r="J255" s="50" t="s">
        <v>175</v>
      </c>
      <c r="K255" s="50"/>
      <c r="L255" s="50" t="s">
        <v>175</v>
      </c>
      <c r="M255" s="71" t="s">
        <v>170</v>
      </c>
      <c r="N255" s="62"/>
      <c r="O255" s="71" t="s">
        <v>170</v>
      </c>
      <c r="P255" s="62" t="s">
        <v>170</v>
      </c>
      <c r="Q255" s="62"/>
    </row>
    <row r="256" spans="1:17" ht="17.25" hidden="1" customHeight="1" outlineLevel="2">
      <c r="A256" s="46"/>
      <c r="B256" s="47" t="s">
        <v>487</v>
      </c>
      <c r="C256" s="48" t="s">
        <v>168</v>
      </c>
      <c r="D256" s="48" t="s">
        <v>481</v>
      </c>
      <c r="E256" s="50"/>
      <c r="F256" s="50" t="s">
        <v>175</v>
      </c>
      <c r="G256" s="50" t="s">
        <v>175</v>
      </c>
      <c r="H256" s="50"/>
      <c r="I256" s="50" t="s">
        <v>175</v>
      </c>
      <c r="J256" s="128" t="s">
        <v>170</v>
      </c>
      <c r="K256" s="50"/>
      <c r="L256" s="128" t="s">
        <v>170</v>
      </c>
      <c r="M256" s="62" t="s">
        <v>170</v>
      </c>
      <c r="N256" s="62"/>
      <c r="O256" s="62" t="s">
        <v>170</v>
      </c>
      <c r="P256" s="62" t="s">
        <v>170</v>
      </c>
      <c r="Q256" s="62"/>
    </row>
    <row r="257" spans="1:17" ht="17.25" hidden="1" customHeight="1" outlineLevel="2">
      <c r="A257" s="46"/>
      <c r="B257" s="47" t="s">
        <v>488</v>
      </c>
      <c r="C257" s="48" t="s">
        <v>168</v>
      </c>
      <c r="D257" s="48" t="s">
        <v>481</v>
      </c>
      <c r="E257" s="50"/>
      <c r="F257" s="50" t="s">
        <v>175</v>
      </c>
      <c r="G257" s="50" t="s">
        <v>175</v>
      </c>
      <c r="H257" s="50"/>
      <c r="I257" s="50" t="s">
        <v>175</v>
      </c>
      <c r="J257" s="128" t="s">
        <v>170</v>
      </c>
      <c r="K257" s="50"/>
      <c r="L257" s="128" t="s">
        <v>170</v>
      </c>
      <c r="M257" s="62" t="s">
        <v>170</v>
      </c>
      <c r="N257" s="62"/>
      <c r="O257" s="62" t="s">
        <v>170</v>
      </c>
      <c r="P257" s="62" t="s">
        <v>170</v>
      </c>
      <c r="Q257" s="62"/>
    </row>
    <row r="258" spans="1:17" ht="17.25" hidden="1" customHeight="1" outlineLevel="2">
      <c r="A258" s="93"/>
      <c r="B258" s="47" t="s">
        <v>489</v>
      </c>
      <c r="C258" s="48" t="s">
        <v>168</v>
      </c>
      <c r="D258" s="48" t="s">
        <v>490</v>
      </c>
      <c r="E258" s="50"/>
      <c r="F258" s="50" t="s">
        <v>175</v>
      </c>
      <c r="G258" s="84" t="s">
        <v>183</v>
      </c>
      <c r="H258" s="50"/>
      <c r="I258" s="70" t="s">
        <v>183</v>
      </c>
      <c r="J258" s="50" t="s">
        <v>183</v>
      </c>
      <c r="K258" s="50"/>
      <c r="L258" s="50" t="s">
        <v>183</v>
      </c>
      <c r="M258" s="62" t="s">
        <v>170</v>
      </c>
      <c r="N258" s="62"/>
      <c r="O258" s="62" t="s">
        <v>170</v>
      </c>
      <c r="P258" s="62" t="s">
        <v>170</v>
      </c>
      <c r="Q258" s="62"/>
    </row>
    <row r="259" spans="1:17" ht="30" hidden="1" customHeight="1" outlineLevel="2">
      <c r="A259" s="93"/>
      <c r="B259" s="47" t="s">
        <v>491</v>
      </c>
      <c r="C259" s="48" t="s">
        <v>168</v>
      </c>
      <c r="D259" s="48" t="s">
        <v>490</v>
      </c>
      <c r="E259" s="50"/>
      <c r="F259" s="50" t="s">
        <v>175</v>
      </c>
      <c r="G259" s="50" t="s">
        <v>175</v>
      </c>
      <c r="H259" s="50"/>
      <c r="I259" s="50" t="s">
        <v>175</v>
      </c>
      <c r="J259" s="50" t="s">
        <v>175</v>
      </c>
      <c r="K259" s="50"/>
      <c r="L259" s="50" t="s">
        <v>175</v>
      </c>
      <c r="M259" s="71" t="s">
        <v>175</v>
      </c>
      <c r="N259" s="62"/>
      <c r="O259" s="71" t="s">
        <v>175</v>
      </c>
      <c r="P259" s="71" t="s">
        <v>175</v>
      </c>
      <c r="Q259" s="62"/>
    </row>
    <row r="260" spans="1:17" ht="17.25" hidden="1" customHeight="1" outlineLevel="2">
      <c r="A260" s="93"/>
      <c r="B260" s="47" t="s">
        <v>492</v>
      </c>
      <c r="C260" s="48" t="s">
        <v>168</v>
      </c>
      <c r="D260" s="48" t="s">
        <v>490</v>
      </c>
      <c r="E260" s="50"/>
      <c r="F260" s="50" t="s">
        <v>175</v>
      </c>
      <c r="G260" s="50" t="s">
        <v>175</v>
      </c>
      <c r="H260" s="50"/>
      <c r="I260" s="50" t="s">
        <v>175</v>
      </c>
      <c r="J260" s="128" t="s">
        <v>170</v>
      </c>
      <c r="K260" s="50"/>
      <c r="L260" s="128" t="s">
        <v>170</v>
      </c>
      <c r="M260" s="62" t="s">
        <v>170</v>
      </c>
      <c r="N260" s="62"/>
      <c r="O260" s="62" t="s">
        <v>170</v>
      </c>
      <c r="P260" s="62" t="s">
        <v>170</v>
      </c>
      <c r="Q260" s="62"/>
    </row>
    <row r="261" spans="1:17" ht="17.25" hidden="1" customHeight="1" outlineLevel="2">
      <c r="A261" s="93"/>
      <c r="B261" s="47" t="s">
        <v>493</v>
      </c>
      <c r="C261" s="48" t="s">
        <v>414</v>
      </c>
      <c r="D261" s="48" t="s">
        <v>494</v>
      </c>
      <c r="E261" s="50"/>
      <c r="F261" s="50"/>
      <c r="G261" s="50"/>
      <c r="H261" s="50"/>
      <c r="I261" s="50"/>
      <c r="J261" s="128"/>
      <c r="K261" s="50"/>
      <c r="L261" s="128" t="s">
        <v>175</v>
      </c>
      <c r="M261" s="213" t="s">
        <v>175</v>
      </c>
      <c r="N261" s="62"/>
      <c r="O261" s="213" t="s">
        <v>175</v>
      </c>
      <c r="P261" s="127" t="s">
        <v>170</v>
      </c>
      <c r="Q261" s="62"/>
    </row>
    <row r="262" spans="1:17" ht="17.25" hidden="1" customHeight="1" outlineLevel="2">
      <c r="A262" s="93"/>
      <c r="B262" s="47" t="s">
        <v>495</v>
      </c>
      <c r="C262" s="48" t="s">
        <v>414</v>
      </c>
      <c r="D262" s="48" t="s">
        <v>494</v>
      </c>
      <c r="E262" s="50"/>
      <c r="F262" s="50"/>
      <c r="G262" s="50"/>
      <c r="H262" s="50"/>
      <c r="I262" s="50"/>
      <c r="J262" s="128"/>
      <c r="K262" s="50"/>
      <c r="L262" s="128" t="s">
        <v>175</v>
      </c>
      <c r="M262" s="213" t="s">
        <v>175</v>
      </c>
      <c r="N262" s="62"/>
      <c r="O262" s="213" t="s">
        <v>175</v>
      </c>
      <c r="P262" s="127" t="s">
        <v>170</v>
      </c>
      <c r="Q262" s="62"/>
    </row>
    <row r="263" spans="1:17" ht="17.25" hidden="1" customHeight="1" outlineLevel="2">
      <c r="B263" s="47" t="s">
        <v>496</v>
      </c>
      <c r="C263" s="51" t="s">
        <v>173</v>
      </c>
      <c r="D263" s="48" t="s">
        <v>497</v>
      </c>
      <c r="E263" s="49"/>
      <c r="F263" s="169" t="s">
        <v>175</v>
      </c>
      <c r="G263" s="50" t="s">
        <v>175</v>
      </c>
      <c r="H263" s="50"/>
      <c r="I263" s="49" t="s">
        <v>175</v>
      </c>
      <c r="J263" s="50" t="s">
        <v>175</v>
      </c>
      <c r="K263" s="50"/>
      <c r="L263" s="128" t="s">
        <v>175</v>
      </c>
      <c r="M263" s="50" t="s">
        <v>175</v>
      </c>
      <c r="N263" s="50"/>
      <c r="O263" s="50" t="s">
        <v>175</v>
      </c>
      <c r="P263" s="50" t="s">
        <v>175</v>
      </c>
      <c r="Q263" s="50"/>
    </row>
    <row r="264" spans="1:17" ht="17.25" customHeight="1">
      <c r="B264" s="129"/>
      <c r="D264" s="130"/>
    </row>
  </sheetData>
  <mergeCells count="21">
    <mergeCell ref="C111:D111"/>
    <mergeCell ref="C128:D128"/>
    <mergeCell ref="C157:D157"/>
    <mergeCell ref="C187:D187"/>
    <mergeCell ref="C242:D242"/>
    <mergeCell ref="C213:D213"/>
    <mergeCell ref="C234:D234"/>
    <mergeCell ref="O5:O7"/>
    <mergeCell ref="P5:Q7"/>
    <mergeCell ref="C9:D9"/>
    <mergeCell ref="L5:L7"/>
    <mergeCell ref="M5:N7"/>
    <mergeCell ref="A1:K1"/>
    <mergeCell ref="A5:A8"/>
    <mergeCell ref="B5:B8"/>
    <mergeCell ref="C5:D8"/>
    <mergeCell ref="E5:E8"/>
    <mergeCell ref="F5:F7"/>
    <mergeCell ref="G5:H7"/>
    <mergeCell ref="I5:I7"/>
    <mergeCell ref="J5:K7"/>
  </mergeCells>
  <hyperlinks>
    <hyperlink ref="B16" r:id="rId1" xr:uid="{F465046A-7F84-42C0-AF02-000D89F0B5D9}"/>
  </hyperlinks>
  <pageMargins left="0.7" right="0.7" top="0.75" bottom="0.75" header="0" footer="0"/>
  <pageSetup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76F6D-53BD-4F9F-8607-A7F1C917B2CC}">
  <sheetPr>
    <tabColor theme="9"/>
  </sheetPr>
  <dimension ref="A1:G14"/>
  <sheetViews>
    <sheetView workbookViewId="0">
      <selection activeCell="G7" sqref="G7:G13"/>
    </sheetView>
  </sheetViews>
  <sheetFormatPr baseColWidth="10" defaultRowHeight="14.4"/>
  <cols>
    <col min="3" max="7" width="11.33203125" customWidth="1"/>
  </cols>
  <sheetData>
    <row r="1" spans="1:7" ht="22.2" customHeight="1">
      <c r="A1" s="150" t="s">
        <v>536</v>
      </c>
    </row>
    <row r="2" spans="1:7">
      <c r="A2" t="s">
        <v>537</v>
      </c>
    </row>
    <row r="3" spans="1:7">
      <c r="A3" t="s">
        <v>538</v>
      </c>
    </row>
    <row r="5" spans="1:7" ht="15" thickBot="1"/>
    <row r="6" spans="1:7" ht="15" thickBot="1">
      <c r="B6" s="131" t="s">
        <v>498</v>
      </c>
      <c r="C6" s="132">
        <v>2019</v>
      </c>
      <c r="D6" s="132">
        <v>2020</v>
      </c>
      <c r="E6" s="132">
        <v>2021</v>
      </c>
      <c r="F6" s="132">
        <v>2022</v>
      </c>
      <c r="G6" s="132">
        <v>2023</v>
      </c>
    </row>
    <row r="7" spans="1:7" ht="15" thickBot="1">
      <c r="B7" s="133" t="s">
        <v>500</v>
      </c>
      <c r="C7" s="144">
        <v>82.5</v>
      </c>
      <c r="D7" s="144">
        <v>78.5</v>
      </c>
      <c r="E7" s="144">
        <v>85.6</v>
      </c>
      <c r="F7" s="144">
        <v>89.8</v>
      </c>
      <c r="G7" s="147">
        <v>90.1</v>
      </c>
    </row>
    <row r="8" spans="1:7" ht="15" thickBot="1">
      <c r="B8" s="133" t="s">
        <v>501</v>
      </c>
      <c r="C8" s="145">
        <v>83.2</v>
      </c>
      <c r="D8" s="145">
        <v>90.2</v>
      </c>
      <c r="E8" s="145">
        <v>93.4</v>
      </c>
      <c r="F8" s="145">
        <v>79.2</v>
      </c>
      <c r="G8" s="148">
        <v>92.2</v>
      </c>
    </row>
    <row r="9" spans="1:7" ht="15" thickBot="1">
      <c r="B9" s="133" t="s">
        <v>502</v>
      </c>
      <c r="C9" s="145">
        <v>80.2</v>
      </c>
      <c r="D9" s="145">
        <v>86.5</v>
      </c>
      <c r="E9" s="145">
        <v>91</v>
      </c>
      <c r="F9" s="145">
        <v>83.1</v>
      </c>
      <c r="G9" s="148">
        <v>90.8</v>
      </c>
    </row>
    <row r="10" spans="1:7" ht="15" thickBot="1">
      <c r="B10" s="133" t="s">
        <v>503</v>
      </c>
      <c r="C10" s="145">
        <v>94.6</v>
      </c>
      <c r="D10" s="145">
        <v>97.2</v>
      </c>
      <c r="E10" s="145">
        <v>98.1</v>
      </c>
      <c r="F10" s="145">
        <v>88.9</v>
      </c>
      <c r="G10" s="148">
        <v>91.6</v>
      </c>
    </row>
    <row r="11" spans="1:7" ht="15" thickBot="1">
      <c r="B11" s="133" t="s">
        <v>504</v>
      </c>
      <c r="C11" s="145">
        <v>73.3</v>
      </c>
      <c r="D11" s="145">
        <v>72.099999999999994</v>
      </c>
      <c r="E11" s="145">
        <v>81.3</v>
      </c>
      <c r="F11" s="145">
        <v>84.9</v>
      </c>
      <c r="G11" s="148">
        <v>88.5</v>
      </c>
    </row>
    <row r="12" spans="1:7" ht="15" thickBot="1">
      <c r="B12" s="133" t="s">
        <v>505</v>
      </c>
      <c r="C12" s="145">
        <v>67.3</v>
      </c>
      <c r="D12" s="145">
        <v>89</v>
      </c>
      <c r="E12" s="145">
        <v>91.8</v>
      </c>
      <c r="F12" s="145">
        <v>89.2</v>
      </c>
      <c r="G12" s="148">
        <v>90.3</v>
      </c>
    </row>
    <row r="13" spans="1:7" ht="15" thickBot="1">
      <c r="B13" s="133" t="s">
        <v>506</v>
      </c>
      <c r="C13" s="145">
        <v>71.099999999999994</v>
      </c>
      <c r="D13" s="145">
        <v>83.7</v>
      </c>
      <c r="E13" s="145">
        <v>86.1</v>
      </c>
      <c r="F13" s="145">
        <v>87.2</v>
      </c>
      <c r="G13" s="148">
        <v>83.2</v>
      </c>
    </row>
    <row r="14" spans="1:7" ht="28.2" thickBot="1">
      <c r="B14" s="136" t="s">
        <v>528</v>
      </c>
      <c r="C14" s="146">
        <f>AVERAGE(C7:C13)</f>
        <v>78.885714285714286</v>
      </c>
      <c r="D14" s="146">
        <f t="shared" ref="D14:G14" si="0">AVERAGE(D7:D13)</f>
        <v>85.314285714285717</v>
      </c>
      <c r="E14" s="146">
        <f t="shared" si="0"/>
        <v>89.614285714285728</v>
      </c>
      <c r="F14" s="146">
        <f t="shared" si="0"/>
        <v>86.042857142857159</v>
      </c>
      <c r="G14" s="146">
        <f t="shared" si="0"/>
        <v>89.528571428571439</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A2988-578A-410F-8576-680178C9D667}">
  <sheetPr>
    <tabColor theme="9"/>
  </sheetPr>
  <dimension ref="A1:E13"/>
  <sheetViews>
    <sheetView workbookViewId="0">
      <selection activeCell="D11" sqref="D11"/>
    </sheetView>
  </sheetViews>
  <sheetFormatPr baseColWidth="10" defaultRowHeight="14.4"/>
  <cols>
    <col min="3" max="3" width="13.88671875" customWidth="1"/>
    <col min="4" max="4" width="16.109375" customWidth="1"/>
  </cols>
  <sheetData>
    <row r="1" spans="1:5" ht="22.2" customHeight="1">
      <c r="A1" s="140" t="s">
        <v>508</v>
      </c>
    </row>
    <row r="2" spans="1:5">
      <c r="A2" t="s">
        <v>509</v>
      </c>
    </row>
    <row r="3" spans="1:5" ht="15" thickBot="1"/>
    <row r="4" spans="1:5" ht="55.8" thickBot="1">
      <c r="B4" s="131" t="s">
        <v>498</v>
      </c>
      <c r="C4" s="132" t="s">
        <v>523</v>
      </c>
      <c r="D4" s="132" t="s">
        <v>524</v>
      </c>
    </row>
    <row r="5" spans="1:5" ht="15" thickBot="1">
      <c r="B5" s="133" t="s">
        <v>500</v>
      </c>
      <c r="C5" s="134">
        <v>210360</v>
      </c>
      <c r="D5" s="135">
        <v>205660</v>
      </c>
    </row>
    <row r="6" spans="1:5" ht="15" thickBot="1">
      <c r="B6" s="133" t="s">
        <v>501</v>
      </c>
      <c r="C6" s="135">
        <v>396683</v>
      </c>
      <c r="D6" s="135">
        <v>382687</v>
      </c>
    </row>
    <row r="7" spans="1:5" ht="15" thickBot="1">
      <c r="B7" s="133" t="s">
        <v>502</v>
      </c>
      <c r="C7" s="135">
        <v>190564</v>
      </c>
      <c r="D7" s="135">
        <v>180675</v>
      </c>
    </row>
    <row r="8" spans="1:5" ht="15" thickBot="1">
      <c r="B8" s="133" t="s">
        <v>503</v>
      </c>
      <c r="C8" s="135">
        <v>36424</v>
      </c>
      <c r="D8" s="135">
        <v>36217</v>
      </c>
    </row>
    <row r="9" spans="1:5" ht="15" thickBot="1">
      <c r="B9" s="133" t="s">
        <v>504</v>
      </c>
      <c r="C9" s="135">
        <v>28216</v>
      </c>
      <c r="D9" s="135">
        <v>27545</v>
      </c>
    </row>
    <row r="10" spans="1:5" ht="15" thickBot="1">
      <c r="B10" s="133" t="s">
        <v>505</v>
      </c>
      <c r="C10" s="135">
        <v>19744</v>
      </c>
      <c r="D10" s="135">
        <v>19668</v>
      </c>
    </row>
    <row r="11" spans="1:5" ht="15" thickBot="1">
      <c r="B11" s="133" t="s">
        <v>506</v>
      </c>
      <c r="C11" s="135">
        <v>9155</v>
      </c>
      <c r="D11" s="135">
        <v>8986</v>
      </c>
    </row>
    <row r="12" spans="1:5" ht="28.2" thickBot="1">
      <c r="B12" s="136" t="s">
        <v>507</v>
      </c>
      <c r="C12" s="137">
        <v>891147</v>
      </c>
      <c r="D12" s="138">
        <v>861438</v>
      </c>
      <c r="E12" s="139">
        <f>D12/C12</f>
        <v>0.96666206585445502</v>
      </c>
    </row>
    <row r="13" spans="1:5">
      <c r="A13" t="s">
        <v>525</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4554A-875A-4814-B136-D3205FBF643E}">
  <sheetPr>
    <tabColor theme="9"/>
  </sheetPr>
  <dimension ref="B1:F13"/>
  <sheetViews>
    <sheetView workbookViewId="0">
      <selection activeCell="F5" sqref="F5"/>
    </sheetView>
  </sheetViews>
  <sheetFormatPr baseColWidth="10" defaultRowHeight="14.4"/>
  <cols>
    <col min="3" max="3" width="17.77734375" bestFit="1" customWidth="1"/>
    <col min="4" max="4" width="16.109375" customWidth="1"/>
    <col min="5" max="5" width="28.5546875" customWidth="1"/>
    <col min="6" max="6" width="46.33203125" bestFit="1" customWidth="1"/>
  </cols>
  <sheetData>
    <row r="1" spans="2:6" ht="22.2" customHeight="1"/>
    <row r="3" spans="2:6" ht="15" thickBot="1"/>
    <row r="4" spans="2:6" ht="42" thickBot="1">
      <c r="B4" s="131" t="s">
        <v>498</v>
      </c>
      <c r="C4" s="132" t="s">
        <v>513</v>
      </c>
      <c r="D4" s="132" t="s">
        <v>499</v>
      </c>
      <c r="E4" s="494" t="s">
        <v>798</v>
      </c>
      <c r="F4" s="495"/>
    </row>
    <row r="5" spans="2:6" ht="26.4" customHeight="1" thickBot="1">
      <c r="B5" s="133" t="s">
        <v>500</v>
      </c>
      <c r="C5" s="134">
        <v>238216696000</v>
      </c>
      <c r="D5" s="135">
        <v>6958206165</v>
      </c>
      <c r="E5" s="134" t="s">
        <v>515</v>
      </c>
      <c r="F5" s="134" t="s">
        <v>516</v>
      </c>
    </row>
    <row r="6" spans="2:6" ht="26.4" customHeight="1" thickBot="1">
      <c r="B6" s="133" t="s">
        <v>501</v>
      </c>
      <c r="C6" s="135">
        <v>457061357000</v>
      </c>
      <c r="D6" s="135">
        <v>-11093378659</v>
      </c>
      <c r="E6" s="134" t="s">
        <v>510</v>
      </c>
      <c r="F6" s="134" t="s">
        <v>511</v>
      </c>
    </row>
    <row r="7" spans="2:6" ht="26.4" customHeight="1" thickBot="1">
      <c r="B7" s="133" t="s">
        <v>502</v>
      </c>
      <c r="C7" s="135">
        <v>215173248000</v>
      </c>
      <c r="D7" s="135">
        <v>-6143737010</v>
      </c>
      <c r="E7" s="134" t="s">
        <v>512</v>
      </c>
      <c r="F7" s="134" t="s">
        <v>514</v>
      </c>
    </row>
    <row r="8" spans="2:6" ht="26.4" customHeight="1" thickBot="1">
      <c r="B8" s="133" t="s">
        <v>503</v>
      </c>
      <c r="C8" s="135">
        <v>73477000000</v>
      </c>
      <c r="D8" s="135">
        <v>2390079936</v>
      </c>
      <c r="E8" s="134" t="s">
        <v>518</v>
      </c>
      <c r="F8" s="134" t="s">
        <v>517</v>
      </c>
    </row>
    <row r="9" spans="2:6" ht="26.4" customHeight="1" thickBot="1">
      <c r="B9" s="133" t="s">
        <v>504</v>
      </c>
      <c r="C9" s="135">
        <v>44413900000</v>
      </c>
      <c r="D9" s="135">
        <v>-379846465</v>
      </c>
      <c r="E9" s="134" t="s">
        <v>519</v>
      </c>
      <c r="F9" s="134" t="s">
        <v>520</v>
      </c>
    </row>
    <row r="10" spans="2:6" ht="26.4" customHeight="1" thickBot="1">
      <c r="B10" s="133" t="s">
        <v>505</v>
      </c>
      <c r="C10" s="135">
        <v>22780000000</v>
      </c>
      <c r="D10" s="135">
        <v>4717400329</v>
      </c>
      <c r="E10" s="134" t="s">
        <v>521</v>
      </c>
      <c r="F10" s="134" t="s">
        <v>522</v>
      </c>
    </row>
    <row r="11" spans="2:6" ht="26.4" customHeight="1" thickBot="1">
      <c r="B11" s="133" t="s">
        <v>506</v>
      </c>
      <c r="C11" s="135">
        <v>54024317000</v>
      </c>
      <c r="D11" s="135">
        <v>3611160713</v>
      </c>
      <c r="E11" s="134" t="s">
        <v>526</v>
      </c>
      <c r="F11" s="134" t="s">
        <v>527</v>
      </c>
    </row>
    <row r="12" spans="2:6" ht="28.2" thickBot="1">
      <c r="B12" s="136" t="s">
        <v>507</v>
      </c>
      <c r="C12" s="137">
        <f>SUM(C5:C11)</f>
        <v>1105146518000</v>
      </c>
      <c r="D12" s="137">
        <f>SUM(D5:D11)</f>
        <v>59885009</v>
      </c>
    </row>
    <row r="13" spans="2:6" ht="15" thickBot="1">
      <c r="D13" s="139">
        <f>D12/C12</f>
        <v>5.4187393277386231E-5</v>
      </c>
    </row>
  </sheetData>
  <mergeCells count="1">
    <mergeCell ref="E4:F4"/>
  </mergeCells>
  <hyperlinks>
    <hyperlink ref="F8" r:id="rId1" xr:uid="{55C13AD3-D2C9-4585-952C-F1575742B959}"/>
    <hyperlink ref="F10" r:id="rId2" xr:uid="{7812C927-8A0D-4AA2-A447-6493086FD121}"/>
    <hyperlink ref="F11" r:id="rId3" xr:uid="{219E9B05-0A6B-4F20-9F52-AD599883C447}"/>
  </hyperlinks>
  <pageMargins left="0.7" right="0.7" top="0.75" bottom="0.75" header="0.3" footer="0.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3DA62-527F-4988-A57C-E75E29BDABBF}">
  <dimension ref="A1:K7"/>
  <sheetViews>
    <sheetView zoomScale="80" zoomScaleNormal="80" workbookViewId="0">
      <selection activeCell="M5" sqref="M5"/>
    </sheetView>
  </sheetViews>
  <sheetFormatPr baseColWidth="10" defaultRowHeight="14.4"/>
  <cols>
    <col min="1" max="1" width="22.44140625" customWidth="1"/>
    <col min="2" max="2" width="62.44140625" customWidth="1"/>
    <col min="3" max="3" width="56.33203125" customWidth="1"/>
    <col min="4" max="4" width="75" customWidth="1"/>
    <col min="5" max="5" width="23.77734375" bestFit="1" customWidth="1"/>
  </cols>
  <sheetData>
    <row r="1" spans="1:11">
      <c r="A1" s="225" t="s">
        <v>875</v>
      </c>
      <c r="B1" s="225" t="s">
        <v>875</v>
      </c>
      <c r="C1" s="224" t="s">
        <v>874</v>
      </c>
      <c r="D1" s="225" t="s">
        <v>880</v>
      </c>
      <c r="E1" s="225" t="s">
        <v>889</v>
      </c>
      <c r="F1" s="498">
        <v>2020</v>
      </c>
      <c r="G1" s="499"/>
      <c r="H1" s="498">
        <v>2021</v>
      </c>
      <c r="I1" s="499"/>
      <c r="J1" s="498">
        <v>2022</v>
      </c>
      <c r="K1" s="499"/>
    </row>
    <row r="2" spans="1:11" ht="146.4" customHeight="1">
      <c r="A2" s="496" t="s">
        <v>876</v>
      </c>
      <c r="B2" s="396" t="s">
        <v>879</v>
      </c>
      <c r="C2" s="229" t="s">
        <v>948</v>
      </c>
      <c r="D2" s="158" t="s">
        <v>882</v>
      </c>
      <c r="E2" s="234">
        <v>0.33</v>
      </c>
      <c r="F2" s="231">
        <v>0.89287140613063165</v>
      </c>
      <c r="G2" s="234">
        <f>F2*E2</f>
        <v>0.29464756402310843</v>
      </c>
      <c r="H2" s="232">
        <v>0.98973032761595792</v>
      </c>
      <c r="I2" s="234">
        <f>H2*E2</f>
        <v>0.32661100811326615</v>
      </c>
      <c r="J2" s="232">
        <v>0.97057081917637611</v>
      </c>
      <c r="K2" s="234">
        <f>J2*E2</f>
        <v>0.32028837032820412</v>
      </c>
    </row>
    <row r="3" spans="1:11" ht="72">
      <c r="A3" s="497"/>
      <c r="B3" s="396"/>
      <c r="C3" s="229" t="s">
        <v>949</v>
      </c>
      <c r="D3" s="158" t="s">
        <v>883</v>
      </c>
      <c r="E3" s="234">
        <v>0.2</v>
      </c>
      <c r="F3" s="231">
        <v>0.88225025000000001</v>
      </c>
      <c r="G3" s="234">
        <f t="shared" ref="G3:G6" si="0">F3*E3</f>
        <v>0.17645005000000002</v>
      </c>
      <c r="H3" s="232">
        <v>0.99904128801431114</v>
      </c>
      <c r="I3" s="234">
        <f t="shared" ref="I3:I6" si="1">H3*E3</f>
        <v>0.19980825760286225</v>
      </c>
      <c r="J3" s="232">
        <v>0.99176666666666669</v>
      </c>
      <c r="K3" s="234">
        <f t="shared" ref="K3:K6" si="2">J3*E3</f>
        <v>0.19835333333333335</v>
      </c>
    </row>
    <row r="4" spans="1:11" ht="126" customHeight="1">
      <c r="A4" s="228" t="s">
        <v>8</v>
      </c>
      <c r="B4" s="22" t="s">
        <v>881</v>
      </c>
      <c r="C4" s="229" t="s">
        <v>950</v>
      </c>
      <c r="D4" s="158" t="s">
        <v>884</v>
      </c>
      <c r="E4" s="234">
        <v>0.15</v>
      </c>
      <c r="F4" s="232">
        <v>0.9687066666666666</v>
      </c>
      <c r="G4" s="234">
        <f t="shared" si="0"/>
        <v>0.14530599999999999</v>
      </c>
      <c r="H4" s="232">
        <v>0.99911333333333341</v>
      </c>
      <c r="I4" s="234">
        <f t="shared" si="1"/>
        <v>0.149867</v>
      </c>
      <c r="J4" s="231">
        <v>0.86021545666666666</v>
      </c>
      <c r="K4" s="234">
        <f t="shared" si="2"/>
        <v>0.12903231849999999</v>
      </c>
    </row>
    <row r="5" spans="1:11" ht="86.4">
      <c r="A5" s="10" t="s">
        <v>877</v>
      </c>
      <c r="B5" s="22" t="s">
        <v>885</v>
      </c>
      <c r="C5" s="230" t="s">
        <v>951</v>
      </c>
      <c r="D5" s="158" t="s">
        <v>886</v>
      </c>
      <c r="E5" s="234">
        <v>0.16</v>
      </c>
      <c r="F5" s="233">
        <v>0.71</v>
      </c>
      <c r="G5" s="234">
        <f t="shared" si="0"/>
        <v>0.11359999999999999</v>
      </c>
      <c r="H5" s="232">
        <v>1</v>
      </c>
      <c r="I5" s="234">
        <f t="shared" si="1"/>
        <v>0.16</v>
      </c>
      <c r="J5" s="232">
        <v>1</v>
      </c>
      <c r="K5" s="234">
        <f t="shared" si="2"/>
        <v>0.16</v>
      </c>
    </row>
    <row r="6" spans="1:11" ht="84" customHeight="1">
      <c r="A6" s="10" t="s">
        <v>878</v>
      </c>
      <c r="B6" s="22" t="s">
        <v>887</v>
      </c>
      <c r="C6" s="230" t="s">
        <v>952</v>
      </c>
      <c r="D6" s="158" t="s">
        <v>888</v>
      </c>
      <c r="E6" s="234">
        <v>0.16</v>
      </c>
      <c r="F6" s="231">
        <v>0.89530277777777778</v>
      </c>
      <c r="G6" s="234">
        <f t="shared" si="0"/>
        <v>0.14324844444444446</v>
      </c>
      <c r="H6" s="232">
        <v>0.99725292587776337</v>
      </c>
      <c r="I6" s="234">
        <f t="shared" si="1"/>
        <v>0.15956046814044214</v>
      </c>
      <c r="J6" s="231">
        <v>0.89733354370463869</v>
      </c>
      <c r="K6" s="234">
        <f t="shared" si="2"/>
        <v>0.1435733669927422</v>
      </c>
    </row>
    <row r="7" spans="1:11" ht="27" customHeight="1">
      <c r="F7" s="405">
        <f>SUM(G2:G6)</f>
        <v>0.87325205846755294</v>
      </c>
      <c r="G7" s="406"/>
      <c r="H7" s="407">
        <f>SUM(I2:I6)</f>
        <v>0.99584673385657052</v>
      </c>
      <c r="I7" s="408"/>
      <c r="J7" s="407">
        <f>SUM(K2:K6)</f>
        <v>0.95124738915427964</v>
      </c>
      <c r="K7" s="408"/>
    </row>
  </sheetData>
  <mergeCells count="8">
    <mergeCell ref="B2:B3"/>
    <mergeCell ref="A2:A3"/>
    <mergeCell ref="J1:K1"/>
    <mergeCell ref="H7:I7"/>
    <mergeCell ref="J7:K7"/>
    <mergeCell ref="F7:G7"/>
    <mergeCell ref="F1:G1"/>
    <mergeCell ref="H1:I1"/>
  </mergeCells>
  <conditionalFormatting sqref="E2:K6">
    <cfRule type="cellIs" dxfId="3" priority="3" stopIfTrue="1" operator="equal">
      <formula>""</formula>
    </cfRule>
  </conditionalFormatting>
  <conditionalFormatting sqref="F7">
    <cfRule type="cellIs" dxfId="2" priority="2" stopIfTrue="1" operator="equal">
      <formula>""</formula>
    </cfRule>
  </conditionalFormatting>
  <conditionalFormatting sqref="H7 J7">
    <cfRule type="cellIs" dxfId="1" priority="1" stopIfTrue="1" operator="equal">
      <formula>""</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CE32C-9E54-4D86-B0C1-65B98B22778D}">
  <dimension ref="A1:Y9"/>
  <sheetViews>
    <sheetView topLeftCell="M1" zoomScale="85" zoomScaleNormal="85" workbookViewId="0">
      <pane ySplit="1" topLeftCell="A5" activePane="bottomLeft" state="frozen"/>
      <selection activeCell="M5" sqref="M5"/>
      <selection pane="bottomLeft" activeCell="W8" sqref="W8"/>
    </sheetView>
  </sheetViews>
  <sheetFormatPr baseColWidth="10" defaultRowHeight="14.4"/>
  <cols>
    <col min="1" max="1" width="45.88671875" customWidth="1"/>
    <col min="3" max="3" width="45.33203125" customWidth="1"/>
    <col min="4" max="4" width="43.6640625" customWidth="1"/>
    <col min="5" max="5" width="29.88671875" customWidth="1"/>
    <col min="6" max="6" width="11.5546875" style="223"/>
    <col min="7" max="7" width="30.5546875" customWidth="1"/>
    <col min="8" max="8" width="51.109375" customWidth="1"/>
    <col min="9" max="9" width="27.109375" customWidth="1"/>
    <col min="10" max="10" width="20.5546875" customWidth="1"/>
    <col min="11" max="11" width="13.109375" bestFit="1" customWidth="1"/>
    <col min="12" max="12" width="13.6640625" customWidth="1"/>
    <col min="13" max="13" width="18.88671875" customWidth="1"/>
    <col min="14" max="14" width="16.5546875" customWidth="1"/>
    <col min="15" max="15" width="26" customWidth="1"/>
    <col min="16" max="16" width="23.109375" customWidth="1"/>
    <col min="17" max="17" width="28.44140625" customWidth="1"/>
    <col min="18" max="18" width="16.88671875" bestFit="1" customWidth="1"/>
    <col min="20" max="20" width="17.44140625" bestFit="1" customWidth="1"/>
    <col min="21" max="21" width="21.6640625" style="227" bestFit="1" customWidth="1"/>
    <col min="22" max="22" width="14.44140625" style="227" customWidth="1"/>
    <col min="23" max="23" width="17.109375" style="227" customWidth="1"/>
    <col min="24" max="24" width="17.5546875" style="223" customWidth="1"/>
  </cols>
  <sheetData>
    <row r="1" spans="1:25" s="253" customFormat="1" ht="59.25" customHeight="1">
      <c r="A1" s="235" t="s">
        <v>890</v>
      </c>
      <c r="B1" s="236" t="s">
        <v>2</v>
      </c>
      <c r="C1" s="235" t="s">
        <v>891</v>
      </c>
      <c r="D1" s="235" t="s">
        <v>892</v>
      </c>
      <c r="E1" s="237" t="s">
        <v>893</v>
      </c>
      <c r="F1" s="238" t="s">
        <v>5</v>
      </c>
      <c r="G1" s="238" t="s">
        <v>894</v>
      </c>
      <c r="H1" s="238" t="s">
        <v>895</v>
      </c>
      <c r="I1" s="238" t="s">
        <v>896</v>
      </c>
      <c r="J1" s="238" t="s">
        <v>897</v>
      </c>
      <c r="K1" s="238" t="s">
        <v>898</v>
      </c>
      <c r="L1" s="238" t="s">
        <v>899</v>
      </c>
      <c r="M1" s="238" t="s">
        <v>900</v>
      </c>
      <c r="N1" s="238" t="s">
        <v>901</v>
      </c>
      <c r="O1" s="238" t="s">
        <v>902</v>
      </c>
      <c r="P1" s="238" t="s">
        <v>903</v>
      </c>
      <c r="Q1" s="238" t="s">
        <v>904</v>
      </c>
      <c r="R1" s="238" t="s">
        <v>905</v>
      </c>
      <c r="S1" s="238" t="s">
        <v>906</v>
      </c>
      <c r="T1" s="238" t="s">
        <v>907</v>
      </c>
      <c r="U1" s="238" t="s">
        <v>42</v>
      </c>
      <c r="V1" s="238" t="s">
        <v>57</v>
      </c>
      <c r="W1" s="238" t="s">
        <v>908</v>
      </c>
      <c r="X1" s="236" t="s">
        <v>972</v>
      </c>
      <c r="Y1" s="236" t="s">
        <v>971</v>
      </c>
    </row>
    <row r="2" spans="1:25" ht="110.25" customHeight="1">
      <c r="A2" s="501" t="s">
        <v>909</v>
      </c>
      <c r="B2" s="503">
        <v>0.35</v>
      </c>
      <c r="C2" s="505" t="s">
        <v>910</v>
      </c>
      <c r="D2" s="504" t="s">
        <v>911</v>
      </c>
      <c r="E2" s="239" t="s">
        <v>912</v>
      </c>
      <c r="F2" s="240">
        <v>0.2</v>
      </c>
      <c r="G2" s="241" t="s">
        <v>146</v>
      </c>
      <c r="H2" s="157" t="s">
        <v>913</v>
      </c>
      <c r="I2" s="22" t="s">
        <v>914</v>
      </c>
      <c r="J2" s="154" t="s">
        <v>915</v>
      </c>
      <c r="K2" s="154">
        <v>1</v>
      </c>
      <c r="L2" s="154" t="s">
        <v>916</v>
      </c>
      <c r="M2" s="157" t="s">
        <v>917</v>
      </c>
      <c r="N2" s="242" t="s">
        <v>57</v>
      </c>
      <c r="O2" s="154" t="s">
        <v>918</v>
      </c>
      <c r="P2" s="154" t="s">
        <v>44</v>
      </c>
      <c r="Q2" s="157" t="s">
        <v>919</v>
      </c>
      <c r="R2" s="243" t="s">
        <v>920</v>
      </c>
      <c r="S2" s="244">
        <v>0.2</v>
      </c>
      <c r="T2" s="245">
        <v>0.98150000000000004</v>
      </c>
      <c r="U2" s="244">
        <v>1</v>
      </c>
      <c r="V2" s="246">
        <f>((S2*(T2/U2))/(S2))</f>
        <v>0.98150000000000015</v>
      </c>
      <c r="W2" s="246">
        <f>V2*S2</f>
        <v>0.19630000000000003</v>
      </c>
      <c r="X2" s="500">
        <f>W2+W3</f>
        <v>0.32528500000000005</v>
      </c>
      <c r="Y2" s="506">
        <f>X2/B2</f>
        <v>0.92938571428571448</v>
      </c>
    </row>
    <row r="3" spans="1:25" ht="135.75" customHeight="1">
      <c r="A3" s="502"/>
      <c r="B3" s="504"/>
      <c r="C3" s="502"/>
      <c r="D3" s="396"/>
      <c r="E3" s="248" t="s">
        <v>921</v>
      </c>
      <c r="F3" s="240">
        <v>0.15</v>
      </c>
      <c r="G3" s="241" t="s">
        <v>147</v>
      </c>
      <c r="H3" s="249" t="s">
        <v>154</v>
      </c>
      <c r="I3" s="22" t="s">
        <v>914</v>
      </c>
      <c r="J3" s="154" t="s">
        <v>915</v>
      </c>
      <c r="K3" s="154">
        <v>1</v>
      </c>
      <c r="L3" s="154" t="s">
        <v>916</v>
      </c>
      <c r="M3" s="157" t="s">
        <v>917</v>
      </c>
      <c r="N3" s="242" t="s">
        <v>57</v>
      </c>
      <c r="O3" s="154" t="s">
        <v>918</v>
      </c>
      <c r="P3" s="154" t="s">
        <v>44</v>
      </c>
      <c r="Q3" s="157" t="s">
        <v>922</v>
      </c>
      <c r="R3" s="243" t="s">
        <v>920</v>
      </c>
      <c r="S3" s="244">
        <v>0.15</v>
      </c>
      <c r="T3" s="250">
        <v>0.8599</v>
      </c>
      <c r="U3" s="244">
        <v>1</v>
      </c>
      <c r="V3" s="246">
        <f t="shared" ref="V3:V8" si="0">((S3*(T3/U3))/(S3))</f>
        <v>0.8599</v>
      </c>
      <c r="W3" s="246">
        <f t="shared" ref="W3:W8" si="1">V3*S3</f>
        <v>0.12898499999999999</v>
      </c>
      <c r="X3" s="500"/>
      <c r="Y3" s="506"/>
    </row>
    <row r="4" spans="1:25" ht="118.5" customHeight="1">
      <c r="A4" s="157" t="s">
        <v>923</v>
      </c>
      <c r="B4" s="24">
        <v>0.2</v>
      </c>
      <c r="C4" s="243" t="s">
        <v>924</v>
      </c>
      <c r="D4" s="22" t="s">
        <v>925</v>
      </c>
      <c r="E4" s="248" t="s">
        <v>926</v>
      </c>
      <c r="F4" s="240">
        <v>0.2</v>
      </c>
      <c r="G4" s="241" t="s">
        <v>148</v>
      </c>
      <c r="H4" s="157" t="s">
        <v>155</v>
      </c>
      <c r="I4" s="22" t="s">
        <v>914</v>
      </c>
      <c r="J4" s="154" t="s">
        <v>915</v>
      </c>
      <c r="K4" s="154">
        <v>1</v>
      </c>
      <c r="L4" s="154" t="s">
        <v>916</v>
      </c>
      <c r="M4" s="157" t="s">
        <v>917</v>
      </c>
      <c r="N4" s="242" t="s">
        <v>57</v>
      </c>
      <c r="O4" s="154" t="s">
        <v>918</v>
      </c>
      <c r="P4" s="154" t="s">
        <v>44</v>
      </c>
      <c r="Q4" s="157" t="s">
        <v>927</v>
      </c>
      <c r="R4" s="157" t="s">
        <v>928</v>
      </c>
      <c r="S4" s="244">
        <v>0.2</v>
      </c>
      <c r="T4" s="250">
        <v>1</v>
      </c>
      <c r="U4" s="244">
        <v>1</v>
      </c>
      <c r="V4" s="244">
        <f t="shared" si="0"/>
        <v>1</v>
      </c>
      <c r="W4" s="246">
        <f t="shared" si="1"/>
        <v>0.2</v>
      </c>
      <c r="X4" s="240">
        <f>W4</f>
        <v>0.2</v>
      </c>
      <c r="Y4" s="247">
        <f>X4/B4</f>
        <v>1</v>
      </c>
    </row>
    <row r="5" spans="1:25" ht="111" customHeight="1">
      <c r="A5" s="502" t="s">
        <v>929</v>
      </c>
      <c r="B5" s="507">
        <v>0.25</v>
      </c>
      <c r="C5" s="508" t="s">
        <v>930</v>
      </c>
      <c r="D5" s="396" t="s">
        <v>931</v>
      </c>
      <c r="E5" s="248" t="s">
        <v>932</v>
      </c>
      <c r="F5" s="240">
        <v>0.2</v>
      </c>
      <c r="G5" s="241" t="s">
        <v>149</v>
      </c>
      <c r="H5" s="157" t="s">
        <v>153</v>
      </c>
      <c r="I5" s="22" t="s">
        <v>914</v>
      </c>
      <c r="J5" s="154" t="s">
        <v>915</v>
      </c>
      <c r="K5" s="154">
        <v>1</v>
      </c>
      <c r="L5" s="154" t="s">
        <v>916</v>
      </c>
      <c r="M5" s="157" t="s">
        <v>917</v>
      </c>
      <c r="N5" s="242" t="s">
        <v>57</v>
      </c>
      <c r="O5" s="154" t="s">
        <v>918</v>
      </c>
      <c r="P5" s="154" t="s">
        <v>44</v>
      </c>
      <c r="Q5" s="157" t="s">
        <v>933</v>
      </c>
      <c r="R5" s="251" t="s">
        <v>934</v>
      </c>
      <c r="S5" s="244">
        <v>0.2</v>
      </c>
      <c r="T5" s="250">
        <v>0.7</v>
      </c>
      <c r="U5" s="244">
        <v>1</v>
      </c>
      <c r="V5" s="244">
        <f t="shared" si="0"/>
        <v>0.69999999999999984</v>
      </c>
      <c r="W5" s="246">
        <f t="shared" si="1"/>
        <v>0.13999999999999999</v>
      </c>
      <c r="X5" s="507">
        <f>W5+W6</f>
        <v>0.183</v>
      </c>
      <c r="Y5" s="500">
        <f>X5/B5</f>
        <v>0.73199999999999998</v>
      </c>
    </row>
    <row r="6" spans="1:25" ht="87.75" customHeight="1">
      <c r="A6" s="502"/>
      <c r="B6" s="396"/>
      <c r="C6" s="502"/>
      <c r="D6" s="396"/>
      <c r="E6" s="248" t="s">
        <v>935</v>
      </c>
      <c r="F6" s="240">
        <v>0.05</v>
      </c>
      <c r="G6" s="241" t="s">
        <v>150</v>
      </c>
      <c r="H6" s="157" t="s">
        <v>156</v>
      </c>
      <c r="I6" s="22" t="s">
        <v>914</v>
      </c>
      <c r="J6" s="154" t="s">
        <v>915</v>
      </c>
      <c r="K6" s="154">
        <v>1</v>
      </c>
      <c r="L6" s="154" t="s">
        <v>916</v>
      </c>
      <c r="M6" s="157" t="s">
        <v>917</v>
      </c>
      <c r="N6" s="242" t="s">
        <v>57</v>
      </c>
      <c r="O6" s="154" t="s">
        <v>918</v>
      </c>
      <c r="P6" s="154" t="s">
        <v>44</v>
      </c>
      <c r="Q6" s="157" t="s">
        <v>936</v>
      </c>
      <c r="R6" s="252" t="s">
        <v>937</v>
      </c>
      <c r="S6" s="244">
        <v>0.05</v>
      </c>
      <c r="T6" s="250">
        <v>0.86</v>
      </c>
      <c r="U6" s="244">
        <v>1</v>
      </c>
      <c r="V6" s="244">
        <f t="shared" si="0"/>
        <v>0.86</v>
      </c>
      <c r="W6" s="246">
        <f t="shared" si="1"/>
        <v>4.3000000000000003E-2</v>
      </c>
      <c r="X6" s="507"/>
      <c r="Y6" s="500"/>
    </row>
    <row r="7" spans="1:25" ht="75.75" customHeight="1">
      <c r="A7" s="502" t="s">
        <v>938</v>
      </c>
      <c r="B7" s="507">
        <v>0.2</v>
      </c>
      <c r="C7" s="508" t="s">
        <v>939</v>
      </c>
      <c r="D7" s="396" t="s">
        <v>940</v>
      </c>
      <c r="E7" s="248" t="s">
        <v>941</v>
      </c>
      <c r="F7" s="240">
        <v>0.1</v>
      </c>
      <c r="G7" s="241" t="s">
        <v>151</v>
      </c>
      <c r="H7" s="22" t="s">
        <v>157</v>
      </c>
      <c r="I7" s="22" t="s">
        <v>914</v>
      </c>
      <c r="J7" s="154" t="s">
        <v>915</v>
      </c>
      <c r="K7" s="154">
        <v>1</v>
      </c>
      <c r="L7" s="154" t="s">
        <v>916</v>
      </c>
      <c r="M7" s="157" t="s">
        <v>917</v>
      </c>
      <c r="N7" s="242" t="s">
        <v>57</v>
      </c>
      <c r="O7" s="154" t="s">
        <v>918</v>
      </c>
      <c r="P7" s="154" t="s">
        <v>44</v>
      </c>
      <c r="Q7" s="157" t="s">
        <v>942</v>
      </c>
      <c r="R7" s="157" t="s">
        <v>943</v>
      </c>
      <c r="S7" s="244">
        <v>0.1</v>
      </c>
      <c r="T7" s="250">
        <v>0.96430000000000005</v>
      </c>
      <c r="U7" s="244">
        <v>1</v>
      </c>
      <c r="V7" s="244">
        <f t="shared" si="0"/>
        <v>0.96430000000000016</v>
      </c>
      <c r="W7" s="246">
        <f t="shared" si="1"/>
        <v>9.6430000000000016E-2</v>
      </c>
      <c r="X7" s="507">
        <f>W7+W8</f>
        <v>0.16232000000000002</v>
      </c>
      <c r="Y7" s="506">
        <f>X7/B7</f>
        <v>0.8116000000000001</v>
      </c>
    </row>
    <row r="8" spans="1:25" ht="57.6">
      <c r="A8" s="502"/>
      <c r="B8" s="396"/>
      <c r="C8" s="502"/>
      <c r="D8" s="396"/>
      <c r="E8" s="248" t="s">
        <v>944</v>
      </c>
      <c r="F8" s="240">
        <v>0.1</v>
      </c>
      <c r="G8" s="241" t="s">
        <v>152</v>
      </c>
      <c r="H8" s="157" t="s">
        <v>158</v>
      </c>
      <c r="I8" s="22" t="s">
        <v>914</v>
      </c>
      <c r="J8" s="154" t="s">
        <v>915</v>
      </c>
      <c r="K8" s="154">
        <v>1</v>
      </c>
      <c r="L8" s="154" t="s">
        <v>916</v>
      </c>
      <c r="M8" s="157" t="s">
        <v>917</v>
      </c>
      <c r="N8" s="242" t="s">
        <v>57</v>
      </c>
      <c r="O8" s="154" t="s">
        <v>918</v>
      </c>
      <c r="P8" s="154" t="s">
        <v>44</v>
      </c>
      <c r="Q8" s="157" t="s">
        <v>945</v>
      </c>
      <c r="R8" s="157" t="s">
        <v>943</v>
      </c>
      <c r="S8" s="244">
        <v>0.1</v>
      </c>
      <c r="T8" s="250">
        <v>0.65890000000000004</v>
      </c>
      <c r="U8" s="244">
        <v>1</v>
      </c>
      <c r="V8" s="244">
        <f t="shared" si="0"/>
        <v>0.65890000000000004</v>
      </c>
      <c r="W8" s="246">
        <f t="shared" si="1"/>
        <v>6.5890000000000004E-2</v>
      </c>
      <c r="X8" s="507"/>
      <c r="Y8" s="506"/>
    </row>
    <row r="9" spans="1:25" ht="21">
      <c r="X9" s="405">
        <f>SUM(X2:X8)</f>
        <v>0.87060500000000007</v>
      </c>
      <c r="Y9" s="406"/>
    </row>
  </sheetData>
  <mergeCells count="19">
    <mergeCell ref="X9:Y9"/>
    <mergeCell ref="A7:A8"/>
    <mergeCell ref="B7:B8"/>
    <mergeCell ref="C7:C8"/>
    <mergeCell ref="D7:D8"/>
    <mergeCell ref="X7:X8"/>
    <mergeCell ref="Y7:Y8"/>
    <mergeCell ref="Y5:Y6"/>
    <mergeCell ref="A2:A3"/>
    <mergeCell ref="B2:B3"/>
    <mergeCell ref="C2:C3"/>
    <mergeCell ref="D2:D3"/>
    <mergeCell ref="X2:X3"/>
    <mergeCell ref="Y2:Y3"/>
    <mergeCell ref="A5:A6"/>
    <mergeCell ref="B5:B6"/>
    <mergeCell ref="C5:C6"/>
    <mergeCell ref="D5:D6"/>
    <mergeCell ref="X5:X6"/>
  </mergeCells>
  <conditionalFormatting sqref="X9">
    <cfRule type="cellIs" dxfId="0" priority="1" stopIfTrue="1" operator="equal">
      <formul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MENÚ</vt:lpstr>
      <vt:lpstr>PES 2024</vt:lpstr>
      <vt:lpstr>CONSOLIDADO 2020-2024</vt:lpstr>
      <vt:lpstr>IND 1</vt:lpstr>
      <vt:lpstr>IND 2</vt:lpstr>
      <vt:lpstr>IND 3</vt:lpstr>
      <vt:lpstr>IND 4</vt:lpstr>
      <vt:lpstr>IND 5</vt:lpstr>
      <vt:lpstr>IND 6</vt:lpstr>
      <vt:lpstr>IND 7</vt:lpstr>
      <vt:lpstr>IND 1 SEGUIMIENTO</vt:lpstr>
      <vt:lpstr>IND 2 SEGUIMIENTO1</vt:lpstr>
      <vt:lpstr>IND 2 SEGUIMIENTO</vt:lpstr>
      <vt:lpstr>IND 3 SEGUIMIENTO</vt:lpstr>
      <vt:lpstr>IND 4 SEGUIMIENTO</vt:lpstr>
      <vt:lpstr>IND 5 SEGUIMIENTO</vt:lpstr>
      <vt:lpstr>IND 6 SEGUIMIENTO</vt:lpstr>
      <vt:lpstr>IND 7 SEGUIMIENTO</vt:lpstr>
      <vt:lpstr>PES 2020-2022</vt:lpstr>
      <vt:lpstr>PES 2023</vt:lpstr>
      <vt:lpstr>'IND 1'!Área_de_impresión</vt:lpstr>
      <vt:lpstr>'IND 2'!Área_de_impresión</vt:lpstr>
      <vt:lpstr>'IND 3'!Área_de_impresión</vt:lpstr>
      <vt:lpstr>'IND 4'!Área_de_impresión</vt:lpstr>
      <vt:lpstr>'IND 5'!Área_de_impresión</vt:lpstr>
      <vt:lpstr>'IND 6'!Área_de_impresión</vt:lpstr>
      <vt:lpstr>'IND 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David Lopez Camargo</dc:creator>
  <cp:lastModifiedBy>Jesus David Lopez Camargo</cp:lastModifiedBy>
  <dcterms:created xsi:type="dcterms:W3CDTF">2024-10-07T22:07:55Z</dcterms:created>
  <dcterms:modified xsi:type="dcterms:W3CDTF">2025-06-17T21:01:34Z</dcterms:modified>
</cp:coreProperties>
</file>