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E6ACEB9D-8640-4699-BBCE-ACBAFE85CA31}" xr6:coauthVersionLast="47" xr6:coauthVersionMax="47" xr10:uidLastSave="{00000000-0000-0000-0000-000000000000}"/>
  <bookViews>
    <workbookView xWindow="-120" yWindow="-120" windowWidth="20640" windowHeight="1104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1" i="7" l="1"/>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R17" i="6"/>
  <c r="R16" i="6"/>
  <c r="AG15" i="6"/>
  <c r="AD15" i="6"/>
  <c r="R15" i="6"/>
  <c r="AG12" i="6"/>
  <c r="AD12" i="6"/>
  <c r="R12" i="6"/>
  <c r="Q12" i="6"/>
  <c r="O12" i="6"/>
  <c r="N12" i="6" s="1"/>
  <c r="R11" i="6"/>
  <c r="AG8" i="6"/>
  <c r="AD8" i="6"/>
  <c r="AI8" i="6" s="1"/>
  <c r="R8" i="6"/>
  <c r="AG7" i="6"/>
  <c r="AD7" i="6"/>
  <c r="R7" i="6"/>
  <c r="Q7" i="6"/>
  <c r="O7" i="6"/>
  <c r="N7" i="6" s="1"/>
  <c r="Q12" i="7"/>
  <c r="Q17" i="7"/>
  <c r="AK12" i="6" l="1"/>
  <c r="AJ12" i="6" s="1"/>
  <c r="AI10" i="7"/>
  <c r="AH10" i="7" s="1"/>
  <c r="AI7" i="6"/>
  <c r="AH7" i="6" s="1"/>
  <c r="AG12" i="7"/>
  <c r="AF12" i="7" s="1"/>
  <c r="AG9" i="7"/>
  <c r="AF9" i="7" s="1"/>
  <c r="AI15" i="7"/>
  <c r="AH15" i="7" s="1"/>
  <c r="AG16" i="7"/>
  <c r="AF16" i="7"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8" i="6"/>
  <c r="AJ8" i="6" s="1"/>
  <c r="AK7" i="6"/>
  <c r="AJ7" i="6" s="1"/>
  <c r="AI12" i="6"/>
  <c r="AH12" i="6" s="1"/>
  <c r="O7" i="7"/>
  <c r="O5" i="7"/>
  <c r="Q7" i="7"/>
  <c r="AJ11" i="7"/>
  <c r="Q11" i="7"/>
  <c r="AJ6" i="7"/>
  <c r="AJ9" i="7"/>
  <c r="AJ16" i="7"/>
  <c r="AJ10" i="7"/>
  <c r="AJ15" i="7"/>
  <c r="AJ19" i="7"/>
  <c r="AJ7" i="7"/>
  <c r="AJ8" i="7"/>
  <c r="AJ20" i="7"/>
  <c r="AJ21" i="7"/>
  <c r="AJ5" i="7"/>
  <c r="AJ12" i="7"/>
  <c r="AJ14" i="7"/>
  <c r="AJ13" i="7"/>
  <c r="AJ18" i="7"/>
  <c r="AJ17" i="7"/>
  <c r="AI15" i="6" l="1"/>
  <c r="AH15" i="6" s="1"/>
  <c r="AK15" i="6"/>
  <c r="AJ15" i="6" s="1"/>
  <c r="P7" i="7"/>
  <c r="P5" i="7"/>
  <c r="AV4" i="2" l="1"/>
  <c r="AH11" i="2" l="1"/>
  <c r="AI11" i="2"/>
  <c r="AH13" i="2" l="1"/>
  <c r="AH5" i="2" l="1"/>
  <c r="AI3" i="2" l="1"/>
  <c r="AH3" i="2" s="1"/>
  <c r="R7" i="2" l="1"/>
  <c r="R6" i="2"/>
  <c r="R5" i="2"/>
  <c r="R4" i="2"/>
  <c r="R3" i="2"/>
  <c r="W2" i="2"/>
  <c r="V2" i="2"/>
  <c r="U2" i="2"/>
  <c r="T2" i="2"/>
  <c r="S2" i="2"/>
  <c r="AL15" i="6"/>
  <c r="S7" i="6"/>
  <c r="U10" i="2"/>
  <c r="Q5" i="7"/>
  <c r="S12" i="6" l="1"/>
  <c r="AL7" i="6"/>
  <c r="AL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<sst xmlns="http://schemas.openxmlformats.org/spreadsheetml/2006/main" count="601" uniqueCount="375">
  <si>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</si>
  <si>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</si>
  <si>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</si>
  <si>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</si>
  <si>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</si>
  <si>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</si>
  <si>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</si>
  <si>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</si>
  <si>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</si>
  <si>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</si>
  <si>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</si>
  <si>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</si>
  <si>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</si>
  <si>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</si>
  <si>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</si>
  <si>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</si>
  <si>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</si>
  <si>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</si>
  <si>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</si>
  <si>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</si>
  <si>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</si>
  <si>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</si>
  <si>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</si>
  <si>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</si>
  <si>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</si>
  <si>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</si>
  <si>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</si>
  <si>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</si>
  <si>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</si>
  <si>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</si>
  <si>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</si>
  <si>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</si>
  <si>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</si>
  <si>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</si>
  <si>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</si>
  <si>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</si>
  <si>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</si>
  <si>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</si>
  <si>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</si>
  <si>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</si>
  <si>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</si>
  <si>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</si>
  <si>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</si>
  <si>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</si>
  <si>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</si>
  <si>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</si>
  <si>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</si>
  <si>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</si>
  <si>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</si>
  <si>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</si>
  <si>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</si>
  <si>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</si>
  <si>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</si>
  <si>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</si>
  <si>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</si>
  <si>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</si>
  <si>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</si>
  <si>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</si>
  <si>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</si>
  <si>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</si>
  <si>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</si>
  <si>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</si>
  <si>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</si>
  <si>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</si>
  <si>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</si>
  <si>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</si>
  <si>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</si>
  <si>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</si>
  <si>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</si>
  <si>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</si>
  <si>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</si>
  <si>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</si>
  <si>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</si>
  <si>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</si>
  <si>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</si>
  <si>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</si>
  <si>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</si>
  <si>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</si>
  <si>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</si>
  <si>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</si>
  <si>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</si>
  <si>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</si>
  <si>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</si>
  <si>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</si>
  <si>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</si>
  <si>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</si>
  <si>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</si>
  <si>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</si>
  <si>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</si>
  <si>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</si>
  <si>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</si>
  <si>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</si>
  <si>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</si>
  <si>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</si>
  <si>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</si>
  <si>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</si>
  <si>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</si>
  <si>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</si>
  <si>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</si>
  <si>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</si>
  <si>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</si>
  <si>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</si>
  <si>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</si>
  <si>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</si>
  <si>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</si>
  <si>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</si>
  <si>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</si>
  <si>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</si>
  <si>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</si>
  <si>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</si>
  <si>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</si>
  <si>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</si>
  <si>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</si>
  <si>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</si>
  <si>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</si>
  <si>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</si>
  <si>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</si>
  <si>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</si>
  <si>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</si>
  <si>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</si>
  <si>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</si>
  <si>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</si>
  <si>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</si>
  <si>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</si>
  <si>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</si>
  <si>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</si>
  <si>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</si>
  <si>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</si>
  <si>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</si>
  <si>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</si>
  <si>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</si>
  <si>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</si>
  <si>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</si>
  <si>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</si>
  <si>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</si>
  <si>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</si>
  <si>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</si>
  <si>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</si>
  <si>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</si>
  <si>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</si>
  <si>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</si>
  <si>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</si>
  <si>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</si>
  <si>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</si>
  <si>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</si>
  <si>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</si>
  <si>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</si>
  <si>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</si>
  <si>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</si>
  <si>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</si>
  <si>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</si>
  <si>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</si>
  <si>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</si>
  <si>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</si>
  <si>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</si>
  <si>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</si>
  <si>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</si>
  <si>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</si>
  <si>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</si>
  <si>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</si>
  <si>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</si>
  <si>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</si>
  <si>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</si>
  <si>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</si>
  <si>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</si>
  <si>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</si>
  <si>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</si>
  <si>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</si>
  <si>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</si>
  <si>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</si>
  <si>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</si>
  <si>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</si>
  <si>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</si>
  <si>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</si>
  <si>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</si>
  <si>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</si>
  <si>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</si>
  <si>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</si>
  <si>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</si>
  <si>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</si>
  <si>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</si>
  <si>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</si>
  <si>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</si>
  <si>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</si>
  <si>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</si>
  <si>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</si>
  <si>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</si>
  <si>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</si>
  <si>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</si>
  <si>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</si>
  <si>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</si>
  <si>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</si>
  <si>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</si>
  <si>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</si>
  <si>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</si>
  <si>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</si>
  <si>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</si>
  <si>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</si>
  <si>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</si>
  <si>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</si>
  <si>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</si>
  <si>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</si>
  <si>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</si>
  <si>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</si>
  <si>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</si>
  <si>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</si>
  <si>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</si>
  <si>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</si>
  <si>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</si>
  <si>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</si>
  <si>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</si>
  <si>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</si>
  <si>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</si>
  <si>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</si>
  <si>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</si>
  <si>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</si>
  <si>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</si>
  <si>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</si>
  <si>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</si>
  <si>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</si>
  <si>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</si>
  <si>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</si>
  <si>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</si>
  <si>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</si>
  <si>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</si>
  <si>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</si>
  <si>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</si>
  <si>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</si>
  <si>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</si>
  <si>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</si>
  <si>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</si>
  <si>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</si>
  <si>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</si>
  <si>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</si>
  <si>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</si>
  <si>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</si>
  <si>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</si>
  <si>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</si>
  <si>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</si>
  <si>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</si>
  <si>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</si>
  <si>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</si>
  <si>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</si>
  <si>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</si>
  <si>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</si>
  <si>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</si>
  <si>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</si>
  <si>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</si>
  <si>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</si>
  <si>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</si>
  <si>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</si>
  <si>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</si>
  <si>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</si>
  <si>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</si>
  <si>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</si>
  <si>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</si>
  <si>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</si>
  <si>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</si>
  <si>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</si>
  <si>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</si>
  <si>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</si>
  <si>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</si>
  <si>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</si>
  <si>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</si>
  <si>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</si>
  <si>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</si>
  <si>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</si>
  <si>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</si>
  <si>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</si>
  <si>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</si>
  <si>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</si>
  <si>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</si>
  <si>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</si>
  <si>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</si>
  <si>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</si>
  <si>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</si>
  <si>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</si>
  <si>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</si>
  <si>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</si>
  <si>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</si>
  <si>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</si>
  <si>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</si>
  <si>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</si>
  <si>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</si>
  <si>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</si>
  <si>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</si>
  <si>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</si>
  <si>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</si>
  <si>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</si>
  <si>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</si>
  <si>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</si>
  <si>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</si>
  <si>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</si>
  <si>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</si>
  <si>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</si>
  <si>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</si>
  <si>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</si>
  <si>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</si>
  <si>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</si>
  <si>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</si>
  <si>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</si>
  <si>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Implementar estrategias, acciones o proyectos para el mejoramiento de la infraestructura cultural, así como, para el fortalecimiento y apropiación del patrimonio cultural de Bogotá.</t>
  </si>
  <si>
    <t xml:space="preserve">respuesta inoportuna a la solicitud de declaratoria, revocatoria o cambio de categoría </t>
  </si>
  <si>
    <t>Implementar las estrategias para el reconocimiento y valoración del patrimonio cultural</t>
  </si>
  <si>
    <t>A demanda</t>
  </si>
  <si>
    <t>Profesional Subdirección de Infraestructura y Patrimonio Cultural</t>
  </si>
  <si>
    <t>a demanda</t>
  </si>
  <si>
    <t>inadecuada asistencia técnica para el mejoramiento de la infraestructura cultural para la ciudad de Bogotá</t>
  </si>
  <si>
    <t>falta de estandarización de la asistencia técnica</t>
  </si>
  <si>
    <t>El profesional de la Subdirección de Infraestructura y Patrimonio cultural de la SCRD  realiza la verificación de los documentos remitidos en la solicitud, si los documentos no cumplen con los requisitos requiere subsanación. Se realiza visita técnicas para revisión de las condiciones del inmueble, dejando el registro radicado en ORFEO. Si la solicitud es para Declaratoria de BIC, el profesional designado por la SIPC citará a reunión interinstitucional con el IDPC para presentar la solicitud y aprobar la actualización de la Lista Indicativa. Se remite solicitud a la entidad competente dentro de los 30 dias calendario a partir de la recepición de la documenticòn completa</t>
  </si>
  <si>
    <t xml:space="preserve">Realizar el Control y seguimiento técnico de las solicitudes recibidas para dar trámite en los tiempos establecidos. </t>
  </si>
  <si>
    <t>Radicados Orfeo</t>
  </si>
  <si>
    <t>Recursos humanos y tecnológicos</t>
  </si>
  <si>
    <t>Recursos humanos</t>
  </si>
  <si>
    <t>Subdirección de Infraestructura y Patrimonio Cultural
Dirección de Arte, Cultura y Patrimonio</t>
  </si>
  <si>
    <t>Actas de concepto de viabilidad y Comité LEP</t>
  </si>
  <si>
    <t xml:space="preserve">Radicados orfeo
</t>
  </si>
  <si>
    <t>Radicados orfeo</t>
  </si>
  <si>
    <t>Procedimiento</t>
  </si>
  <si>
    <t>Diseñar e implementar el procedimiento para la Asistencia técnica de proyectos de Infraestructura Cultural</t>
  </si>
  <si>
    <t>Diseñar el procedimiento  Asistencia técnica de proyectos de Infraestructura Cultural</t>
  </si>
  <si>
    <t>Formalizar el procedimiento  Asistencia técnica de proyectos de Infraestructura Cultural</t>
  </si>
  <si>
    <t>Socializar el procedimiento  Asistencia técnica de proyectos de Infraestructura Cultural</t>
  </si>
  <si>
    <t>Profesionales SIPC
Enlace MIPG</t>
  </si>
  <si>
    <t xml:space="preserve">bajo fortalecimiento de la infraestructura cutural y patrimonial </t>
  </si>
  <si>
    <t>retrasos en la ejecución de los proyectos de infraestructura cultural</t>
  </si>
  <si>
    <r>
      <rPr>
        <b/>
        <sz val="9"/>
        <color theme="1"/>
        <rFont val="Arial"/>
        <family val="2"/>
      </rPr>
      <t>Fuente Proceso:</t>
    </r>
    <r>
      <rPr>
        <sz val="9"/>
        <color theme="1"/>
        <rFont val="Arial"/>
        <family val="2"/>
      </rPr>
      <t xml:space="preserve"> 
Desarrollar los proyectos de
infraestructura Cultural</t>
    </r>
  </si>
  <si>
    <r>
      <rPr>
        <b/>
        <sz val="9"/>
        <color theme="1"/>
        <rFont val="Arial"/>
        <family val="2"/>
      </rPr>
      <t xml:space="preserve">Fuente Proyecto: </t>
    </r>
    <r>
      <rPr>
        <sz val="9"/>
        <color theme="1"/>
        <rFont val="Arial"/>
        <family val="2"/>
      </rPr>
      <t xml:space="preserve">
Acompañar a los proyectos de
infraestructura Cultural</t>
    </r>
  </si>
  <si>
    <t>Posibilidad de afectación reputacional por bajo fortalecimiento de la infraestructura cutural y patrimonial  debido retrasos en la ejecución de los proyectos de infraestructura cultural</t>
  </si>
  <si>
    <t>Formalizar las actividades y el alcance de la asistencia tecnica</t>
  </si>
  <si>
    <t xml:space="preserve">recibir quejas o reclamaciones presentadas por los ciudadanos </t>
  </si>
  <si>
    <t>Posibilidad de afectación reputacional por recibir quejas o reclamaciones presentadas por los ciudadanos  debido a respuesta inoportuna a la solicitud de declaratoria, revocatoria o cambio de categoría</t>
  </si>
  <si>
    <t xml:space="preserve">Realizar seguimiento en en la matriz, relacionando las fechas de las acciones realizadas de entrada y salida en atención a las solicitudes recibidas. </t>
  </si>
  <si>
    <t>Oficios de solicitudes recibidas y de respuesta en atención a la solicitud</t>
  </si>
  <si>
    <t>Realizar un a alerta y priorizar la respuesta a la solicitud del tramite</t>
  </si>
  <si>
    <t>Realizar una alerta y priorizar las respuesta a la solicitud del tramite</t>
  </si>
  <si>
    <t>Actualizar el procedimiento Inclusión, Cambio de categoria o Exclusión de un Bien de Interes Cultural del Ambito Distrital</t>
  </si>
  <si>
    <t xml:space="preserve">Formalizar el procedimiento Declaratoria, Revocatoria o cambio de categoría </t>
  </si>
  <si>
    <t>Subdirección de Infraestructura y Patrimonio Cultural 
Enlace MIPG</t>
  </si>
  <si>
    <t>Divulgar las actividades para la realización del tramite</t>
  </si>
  <si>
    <t xml:space="preserve">Diseñar pieza de divulgación </t>
  </si>
  <si>
    <t>Publicar pieza de divulgación</t>
  </si>
  <si>
    <t>Pieza grafica</t>
  </si>
  <si>
    <t xml:space="preserve">Establecer el procedimiento para la asistencia técnica y realizar la socialización con el equipo de trabajo competente. </t>
  </si>
  <si>
    <t>Los profesionales de la Subdirección de Infraestructura y Patrimonio Cultural realizan la verificación y asistencia técnica para el mejoramiento de la infraestructura cultural para la ciudad de Bogotá</t>
  </si>
  <si>
    <t xml:space="preserve">Actas de reunión </t>
  </si>
  <si>
    <t>Realizar comité para la revisión y seguimiento de los proyectos de infraestructura cultural</t>
  </si>
  <si>
    <t xml:space="preserve">Realizar verificación de los requisitos por medio de lista de chequeo y emision de concepto de viabilidad. </t>
  </si>
  <si>
    <t>Establecer reunión de seguimiento del equipo tecnico para verificar las propuestas presentadas.</t>
  </si>
  <si>
    <t xml:space="preserve">Ajustar el procedimiento Declaratoria, Revocatoria o cambio de categoría </t>
  </si>
  <si>
    <t>Abril 2022
Julio de 2022</t>
  </si>
  <si>
    <t>Julio2022
Noviembre de 2022</t>
  </si>
  <si>
    <t>Evidencia de la publicación</t>
  </si>
  <si>
    <t>Los profesionales técnicos y juridicos de la Subdireccón de infraestructura y Patrimono Cultural y el Profesional financiero de la DACP realizan la verificación de los documentos de los proyectos de infraestructura cultural postulados, si esta bien, se realiza solicitud de subsanacion a los que haya a lugar, Se presentan los proyectos viables ante Cómite LEP.</t>
  </si>
  <si>
    <t xml:space="preserve">Evitar reprocesos por la selección de propuestas sin cumplir los requsitos establecidos. </t>
  </si>
  <si>
    <t>Manual de Banco de Proyectos
Procedimiento de la asignación de recursos</t>
  </si>
  <si>
    <t>Humanos</t>
  </si>
  <si>
    <t>Diseñar e implementar el  procedimiento de Banco de Proyecto LEP</t>
  </si>
  <si>
    <t xml:space="preserve">Diseñar e implementar el  procedimiento de Banco de Proyecto LEP </t>
  </si>
  <si>
    <t>Formalizar el procedimiento de Banco de Proyecto LEP</t>
  </si>
  <si>
    <t>Socializar el procedimiento de Banco de Proyecto LEP</t>
  </si>
  <si>
    <t xml:space="preserve">Julio 2022
Noviembre de 2022
</t>
  </si>
  <si>
    <t>Revisó OAP</t>
  </si>
  <si>
    <t>Firma:   Electrónica</t>
  </si>
  <si>
    <t>Nombre:
Karen Linares Ardila</t>
  </si>
  <si>
    <t>Nombre: 
Liliana Mercedes González Jinete
Iván Darío Quiñones Sánchez</t>
  </si>
  <si>
    <t>Cargo: 
Directora de Arte, Cultura y Patrimonio
Subdirector de Infraestructura y Patrimonio Cultural</t>
  </si>
  <si>
    <t>Cargo: 
Profesional Universitario – Subdirección de Gestión Cultural y Artística</t>
  </si>
  <si>
    <t>Se elaboro el mapa de riesgos de gestión del proceso  de Apropiación de la Infraestuctura y Patrimonio Cultural, de acuerdo con el mapa de procesos v9  y las directrices de la política de administración del riesgo y formatos establecidos para tal fin, se establecieron 2 riesgos en el mapa con su respectivo plan de acción ORFEO  Radicado no. 20223100052113.</t>
  </si>
  <si>
    <t>Nombre:
Ruth Yanina Bermúdez</t>
  </si>
  <si>
    <t>Cargo: Profesional de la OAP</t>
  </si>
  <si>
    <r>
      <t xml:space="preserve">Febrero 2022
Abril2022
</t>
    </r>
    <r>
      <rPr>
        <b/>
        <sz val="9"/>
        <color rgb="FFFF0000"/>
        <rFont val="Arial"/>
        <family val="2"/>
      </rPr>
      <t>Julio 2022 v2*</t>
    </r>
  </si>
  <si>
    <r>
      <t xml:space="preserve">Febrero 2022
Abril2022
</t>
    </r>
    <r>
      <rPr>
        <b/>
        <sz val="9"/>
        <color rgb="FFFF0000"/>
        <rFont val="Arial"/>
        <family val="2"/>
      </rPr>
      <t>Junio 2022 v2*</t>
    </r>
  </si>
  <si>
    <r>
      <t xml:space="preserve">Febrero 2022
Abril2022
</t>
    </r>
    <r>
      <rPr>
        <b/>
        <sz val="9"/>
        <color rgb="FFFF0000"/>
        <rFont val="Arial"/>
        <family val="2"/>
      </rPr>
      <t>Mayo 2022 v2*</t>
    </r>
  </si>
  <si>
    <t>Actualizar el Mapa de riesgos de gestión del proceso misional Apropiación de la Infraestructura y Patrimonio Cultural, actualizando las fechas de implementación  de  las acciones del Plan de acción del riesgo de gestión 2. ORFEO Radicado no. 20223100157493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</si>
</sst>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sz val="9"/>
      <color rgb="FF000000"/>
      <name val="Arial"/>
      <family val="2"/>
    </font>
    <font>
      <sz val="11"/>
      <name val="Arial"/>
      <family val="2"/>
    </font>
    <font>
      <b/>
      <sz val="9"/>
      <color rgb="FFFF0000"/>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401">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2"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1" xfId="0" applyFont="1" applyBorder="1" applyAlignment="1" applyProtection="1">
      <alignment vertical="center" wrapText="1"/>
      <protection locked="0"/>
    </xf>
    <xf numFmtId="0" fontId="5" fillId="0" borderId="1" xfId="0" applyFont="1" applyFill="1" applyBorder="1" applyAlignment="1">
      <alignment horizontal="justify" vertical="center" wrapText="1"/>
    </xf>
    <xf numFmtId="0" fontId="5" fillId="0" borderId="60" xfId="0" applyFont="1" applyBorder="1" applyAlignment="1" applyProtection="1">
      <alignment horizontal="lef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0" fillId="6" borderId="0" xfId="0" applyFill="1" applyProtection="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28" fillId="6" borderId="0" xfId="0" applyFont="1" applyFill="1" applyProtection="1">
      <protection locked="0"/>
    </xf>
    <xf numFmtId="0" fontId="28" fillId="20" borderId="0" xfId="0" applyFont="1" applyFill="1" applyProtection="1">
      <protection locked="0"/>
    </xf>
    <xf numFmtId="0" fontId="30" fillId="0" borderId="0" xfId="0" applyFont="1" applyProtection="1">
      <protection locked="0"/>
    </xf>
    <xf numFmtId="0" fontId="30" fillId="6" borderId="0" xfId="0" applyFont="1" applyFill="1" applyProtection="1">
      <protection locked="0"/>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3"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1" xfId="0" applyFont="1" applyBorder="1" applyAlignment="1" applyProtection="1">
      <alignment horizontal="center" vertical="center" wrapText="1"/>
      <protection locked="0"/>
    </xf>
    <xf numFmtId="0" fontId="5" fillId="0" borderId="61"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0" fillId="0" borderId="0" xfId="0" applyProtection="1">
      <protection locked="0"/>
    </xf>
    <xf numFmtId="0" fontId="30" fillId="0" borderId="0" xfId="0" applyFont="1" applyAlignment="1" applyProtection="1">
      <alignment wrapText="1"/>
      <protection locked="0"/>
    </xf>
    <xf numFmtId="0" fontId="22" fillId="23" borderId="1" xfId="0" applyFont="1" applyFill="1" applyBorder="1" applyAlignment="1" applyProtection="1">
      <alignment horizontal="center" vertical="center" wrapText="1"/>
    </xf>
    <xf numFmtId="0" fontId="0" fillId="0" borderId="0" xfId="0" applyProtection="1">
      <protection locked="0"/>
    </xf>
    <xf numFmtId="0" fontId="0" fillId="0" borderId="0" xfId="0" applyProtection="1">
      <protection locked="0"/>
    </xf>
    <xf numFmtId="0" fontId="35"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5"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5" fillId="0" borderId="1" xfId="0" applyFont="1" applyBorder="1" applyAlignment="1" applyProtection="1">
      <alignment horizontal="center" vertical="center" wrapText="1"/>
      <protection locked="0"/>
    </xf>
    <xf numFmtId="0" fontId="0" fillId="0" borderId="0" xfId="0" applyProtection="1">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37" fillId="0" borderId="1" xfId="0" applyFont="1" applyBorder="1" applyAlignment="1">
      <alignment horizontal="center" vertical="center" wrapText="1"/>
    </xf>
    <xf numFmtId="0" fontId="23" fillId="20" borderId="1" xfId="0" applyFont="1" applyFill="1" applyBorder="1" applyAlignment="1" applyProtection="1">
      <alignment horizontal="center" vertical="center"/>
      <protection locked="0"/>
    </xf>
    <xf numFmtId="0" fontId="0" fillId="0" borderId="0" xfId="0" applyAlignment="1" applyProtection="1">
      <alignment wrapText="1"/>
      <protection locked="0"/>
    </xf>
    <xf numFmtId="0" fontId="35" fillId="0" borderId="47" xfId="0" applyFont="1" applyBorder="1" applyAlignment="1">
      <alignment horizontal="center" vertical="center" wrapText="1"/>
    </xf>
    <xf numFmtId="14" fontId="0" fillId="0" borderId="48" xfId="0" applyNumberFormat="1" applyBorder="1" applyAlignment="1" applyProtection="1">
      <alignment horizontal="center"/>
      <protection locked="0"/>
    </xf>
    <xf numFmtId="0" fontId="29" fillId="17" borderId="1" xfId="0" applyFont="1" applyFill="1" applyBorder="1" applyAlignment="1" applyProtection="1">
      <alignment horizontal="center" vertical="center" textRotation="90" wrapText="1"/>
    </xf>
    <xf numFmtId="0" fontId="29" fillId="17" borderId="1"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textRotation="90" wrapText="1"/>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8"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protection locked="0"/>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36"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2" fillId="17" borderId="1" xfId="0" applyFont="1" applyFill="1" applyBorder="1" applyAlignment="1" applyProtection="1">
      <alignment horizontal="center" vertical="center" wrapText="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textRotation="90"/>
      <protection hidden="1"/>
    </xf>
    <xf numFmtId="0" fontId="2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1"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22"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hidden="1"/>
    </xf>
    <xf numFmtId="0" fontId="22" fillId="21"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wrapText="1"/>
    </xf>
    <xf numFmtId="0" fontId="22" fillId="17" borderId="1" xfId="0" applyFont="1" applyFill="1" applyBorder="1" applyAlignment="1" applyProtection="1">
      <alignment horizontal="center" vertical="center" textRotation="90" wrapText="1"/>
    </xf>
    <xf numFmtId="0" fontId="29" fillId="17"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textRotation="90" wrapText="1"/>
    </xf>
    <xf numFmtId="0" fontId="25" fillId="20" borderId="1" xfId="0" applyFont="1" applyFill="1" applyBorder="1" applyAlignment="1" applyProtection="1">
      <alignment horizontal="center" vertical="center"/>
    </xf>
    <xf numFmtId="0" fontId="22" fillId="23" borderId="1" xfId="0" applyFont="1" applyFill="1" applyBorder="1" applyAlignment="1" applyProtection="1">
      <alignment horizontal="center" vertical="center" wrapText="1"/>
    </xf>
    <xf numFmtId="0" fontId="22" fillId="21" borderId="1" xfId="0" applyFont="1" applyFill="1" applyBorder="1" applyAlignment="1" applyProtection="1">
      <alignment horizontal="center" vertical="center" textRotation="90" wrapText="1"/>
    </xf>
    <xf numFmtId="0" fontId="5" fillId="18" borderId="56" xfId="0" applyFont="1" applyFill="1" applyBorder="1" applyAlignment="1" applyProtection="1">
      <alignment horizontal="center" vertical="center" wrapText="1"/>
      <protection hidden="1"/>
    </xf>
    <xf numFmtId="0" fontId="5" fillId="18" borderId="50" xfId="0" applyFont="1" applyFill="1" applyBorder="1" applyAlignment="1" applyProtection="1">
      <alignment horizontal="center" vertical="center"/>
      <protection hidden="1"/>
    </xf>
    <xf numFmtId="0" fontId="5" fillId="18" borderId="68" xfId="0" applyFont="1" applyFill="1" applyBorder="1" applyAlignment="1" applyProtection="1">
      <alignment horizontal="center" vertical="center"/>
      <protection hidden="1"/>
    </xf>
    <xf numFmtId="0" fontId="5" fillId="18" borderId="52" xfId="0" applyFont="1" applyFill="1" applyBorder="1" applyAlignment="1" applyProtection="1">
      <alignment horizontal="center" vertical="center"/>
      <protection hidden="1"/>
    </xf>
    <xf numFmtId="0" fontId="27" fillId="6"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5" fillId="0" borderId="50"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164" fontId="5" fillId="18" borderId="55" xfId="1" applyNumberFormat="1" applyFont="1" applyFill="1" applyBorder="1" applyAlignment="1" applyProtection="1">
      <alignment horizontal="center" vertical="center" wrapText="1"/>
      <protection hidden="1"/>
    </xf>
    <xf numFmtId="164" fontId="5" fillId="18" borderId="56" xfId="1" applyNumberFormat="1" applyFont="1" applyFill="1" applyBorder="1" applyAlignment="1" applyProtection="1">
      <alignment horizontal="center" vertical="center" wrapText="1"/>
      <protection hidden="1"/>
    </xf>
    <xf numFmtId="164" fontId="5" fillId="18" borderId="5" xfId="1" applyNumberFormat="1"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5" fillId="18" borderId="39" xfId="0" applyFont="1" applyFill="1" applyBorder="1" applyAlignment="1" applyProtection="1">
      <alignment horizontal="center" vertical="center"/>
      <protection hidden="1"/>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1" xfId="0" applyFont="1" applyFill="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5" fillId="18" borderId="5" xfId="0"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3"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51"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24" fillId="0" borderId="66" xfId="0" applyFont="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56" xfId="0" applyFont="1" applyFill="1" applyBorder="1" applyAlignment="1" applyProtection="1">
      <alignment horizontal="center" vertical="center" wrapText="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left" vertical="center"/>
      <protection locked="0"/>
    </xf>
  </cellXfs>
  <cellStyles count="3">
    <cellStyle name="Énfasis1" xfId="2" builtinId="29"/>
    <cellStyle name="Normal" xfId="0" builtinId="0"/>
    <cellStyle name="Porcentaje" xfId="1" builtinId="5"/>
  </cellStyles>
  <dxfs count="295">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RowHeight="15" x14ac:dyDescent="0.25"/>
  <cols>
    <col min="1" max="1" width="12.5703125" style="158" customWidth="1"/>
    <col min="2" max="2" width="25.85546875" style="158" customWidth="1"/>
    <col min="3" max="3" width="143.140625" style="158" customWidth="1"/>
    <col min="4" max="4" width="11.42578125" style="158"/>
    <col min="5" max="5" width="11.42578125" style="158" customWidth="1"/>
    <col min="6" max="16384" width="11.42578125" style="158"/>
  </cols>
  <sheetData>
    <row r="1" spans="1:9" ht="27" thickBot="1" x14ac:dyDescent="0.45">
      <c r="A1" s="232" t="s">
        <v>278</v>
      </c>
      <c r="B1" s="232"/>
      <c r="C1" s="233"/>
      <c r="D1" s="157"/>
      <c r="E1" s="157"/>
      <c r="F1" s="157"/>
      <c r="G1" s="157"/>
      <c r="H1" s="157"/>
      <c r="I1" s="157"/>
    </row>
    <row r="2" spans="1:9" ht="27" thickBot="1" x14ac:dyDescent="0.45">
      <c r="A2" s="222" t="s">
        <v>92</v>
      </c>
      <c r="B2" s="222"/>
      <c r="C2" s="223"/>
      <c r="D2" s="157"/>
      <c r="E2" s="157"/>
      <c r="F2" s="157"/>
      <c r="G2" s="157"/>
      <c r="H2" s="157"/>
      <c r="I2" s="157"/>
    </row>
    <row r="3" spans="1:9" ht="24.75" customHeight="1" x14ac:dyDescent="0.25">
      <c r="A3" s="228" t="s">
        <v>99</v>
      </c>
      <c r="B3" s="229"/>
      <c r="C3" s="159" t="s">
        <v>97</v>
      </c>
      <c r="D3" s="157"/>
      <c r="E3" s="157"/>
      <c r="F3" s="157"/>
      <c r="G3" s="157"/>
      <c r="H3" s="157"/>
      <c r="I3" s="157"/>
    </row>
    <row r="4" spans="1:9" ht="20.25" customHeight="1" x14ac:dyDescent="0.25">
      <c r="A4" s="228" t="s">
        <v>100</v>
      </c>
      <c r="B4" s="229"/>
      <c r="C4" s="160" t="s">
        <v>112</v>
      </c>
      <c r="D4" s="157"/>
      <c r="E4" s="157"/>
      <c r="F4" s="157"/>
      <c r="G4" s="157"/>
      <c r="H4" s="157"/>
      <c r="I4" s="157"/>
    </row>
    <row r="5" spans="1:9" ht="23.25" customHeight="1" x14ac:dyDescent="0.25">
      <c r="A5" s="228" t="s">
        <v>101</v>
      </c>
      <c r="B5" s="229"/>
      <c r="C5" s="160" t="s">
        <v>111</v>
      </c>
      <c r="D5" s="157"/>
      <c r="E5" s="157"/>
      <c r="F5" s="157"/>
      <c r="G5" s="157"/>
      <c r="H5" s="157"/>
      <c r="I5" s="157"/>
    </row>
    <row r="6" spans="1:9" ht="22.5" customHeight="1" x14ac:dyDescent="0.25">
      <c r="A6" s="228" t="s">
        <v>102</v>
      </c>
      <c r="B6" s="229"/>
      <c r="C6" s="160" t="s">
        <v>160</v>
      </c>
      <c r="D6" s="157"/>
      <c r="E6" s="157"/>
      <c r="F6" s="157"/>
      <c r="G6" s="157"/>
      <c r="H6" s="157"/>
      <c r="I6" s="157"/>
    </row>
    <row r="7" spans="1:9" ht="52.5" customHeight="1" x14ac:dyDescent="0.25">
      <c r="A7" s="228" t="s">
        <v>271</v>
      </c>
      <c r="B7" s="229"/>
      <c r="C7" s="160" t="s">
        <v>272</v>
      </c>
      <c r="D7" s="157"/>
      <c r="E7" s="157"/>
      <c r="F7" s="157"/>
      <c r="G7" s="157"/>
      <c r="H7" s="157"/>
      <c r="I7" s="157"/>
    </row>
    <row r="8" spans="1:9" ht="92.25" customHeight="1" x14ac:dyDescent="0.25">
      <c r="A8" s="228" t="s">
        <v>215</v>
      </c>
      <c r="B8" s="229"/>
      <c r="C8" s="160" t="s">
        <v>217</v>
      </c>
      <c r="D8" s="157"/>
      <c r="E8" s="157"/>
      <c r="F8" s="157"/>
      <c r="G8" s="157"/>
      <c r="H8" s="157"/>
      <c r="I8" s="157"/>
    </row>
    <row r="9" spans="1:9" ht="36" customHeight="1" x14ac:dyDescent="0.25">
      <c r="A9" s="228" t="s">
        <v>216</v>
      </c>
      <c r="B9" s="229"/>
      <c r="C9" s="160" t="s">
        <v>98</v>
      </c>
      <c r="D9" s="157"/>
      <c r="E9" s="157"/>
      <c r="F9" s="157"/>
      <c r="G9" s="157"/>
      <c r="H9" s="157"/>
      <c r="I9" s="157"/>
    </row>
    <row r="10" spans="1:9" ht="38.25" customHeight="1" x14ac:dyDescent="0.25">
      <c r="A10" s="228" t="s">
        <v>233</v>
      </c>
      <c r="B10" s="229"/>
      <c r="C10" s="160" t="s">
        <v>230</v>
      </c>
      <c r="D10" s="157"/>
      <c r="E10" s="157"/>
      <c r="F10" s="157"/>
      <c r="G10" s="157"/>
      <c r="H10" s="157"/>
      <c r="I10" s="157"/>
    </row>
    <row r="11" spans="1:9" ht="80.25" customHeight="1" x14ac:dyDescent="0.25">
      <c r="A11" s="228" t="s">
        <v>195</v>
      </c>
      <c r="B11" s="229"/>
      <c r="C11" s="160" t="s">
        <v>152</v>
      </c>
      <c r="D11" s="157"/>
      <c r="E11" s="157"/>
      <c r="F11" s="157"/>
      <c r="G11" s="157"/>
      <c r="H11" s="157"/>
      <c r="I11" s="157"/>
    </row>
    <row r="12" spans="1:9" ht="29.25" customHeight="1" thickBot="1" x14ac:dyDescent="0.3">
      <c r="A12" s="230" t="s">
        <v>231</v>
      </c>
      <c r="B12" s="231"/>
      <c r="C12" s="163" t="s">
        <v>145</v>
      </c>
      <c r="D12" s="157"/>
      <c r="E12" s="157"/>
      <c r="F12" s="157"/>
      <c r="G12" s="157"/>
      <c r="H12" s="157"/>
      <c r="I12" s="157"/>
    </row>
    <row r="13" spans="1:9" ht="207.75" customHeight="1" thickBot="1" x14ac:dyDescent="0.3">
      <c r="A13" s="230" t="s">
        <v>196</v>
      </c>
      <c r="B13" s="231"/>
      <c r="C13" s="164" t="s">
        <v>235</v>
      </c>
      <c r="D13" s="157"/>
      <c r="E13" s="157"/>
      <c r="F13" s="157"/>
      <c r="G13" s="157"/>
      <c r="H13" s="157"/>
      <c r="I13" s="157"/>
    </row>
    <row r="14" spans="1:9" ht="28.5" customHeight="1" thickBot="1" x14ac:dyDescent="0.45">
      <c r="A14" s="222" t="s">
        <v>93</v>
      </c>
      <c r="B14" s="222"/>
      <c r="C14" s="223"/>
      <c r="D14" s="157"/>
      <c r="E14" s="157"/>
      <c r="F14" s="157"/>
      <c r="G14" s="157"/>
      <c r="H14" s="157"/>
      <c r="I14" s="157"/>
    </row>
    <row r="15" spans="1:9" ht="34.5" customHeight="1" x14ac:dyDescent="0.25">
      <c r="A15" s="234" t="s">
        <v>113</v>
      </c>
      <c r="B15" s="235"/>
      <c r="C15" s="159" t="s">
        <v>117</v>
      </c>
      <c r="D15" s="157"/>
      <c r="E15" s="157"/>
      <c r="F15" s="157"/>
      <c r="G15" s="157"/>
      <c r="H15" s="157"/>
      <c r="I15" s="157"/>
    </row>
    <row r="16" spans="1:9" ht="37.5" customHeight="1" x14ac:dyDescent="0.25">
      <c r="A16" s="228" t="s">
        <v>114</v>
      </c>
      <c r="B16" s="229"/>
      <c r="C16" s="160" t="s">
        <v>153</v>
      </c>
      <c r="D16" s="157"/>
      <c r="E16" s="157"/>
      <c r="F16" s="157"/>
      <c r="G16" s="157"/>
      <c r="H16" s="157"/>
      <c r="I16" s="157"/>
    </row>
    <row r="17" spans="1:9" ht="42" customHeight="1" x14ac:dyDescent="0.25">
      <c r="A17" s="228" t="s">
        <v>115</v>
      </c>
      <c r="B17" s="229"/>
      <c r="C17" s="160" t="s">
        <v>153</v>
      </c>
      <c r="D17" s="157"/>
      <c r="E17" s="157"/>
      <c r="F17" s="157"/>
      <c r="G17" s="157"/>
      <c r="H17" s="157"/>
      <c r="I17" s="157"/>
    </row>
    <row r="18" spans="1:9" ht="69.75" customHeight="1" x14ac:dyDescent="0.25">
      <c r="A18" s="228" t="s">
        <v>116</v>
      </c>
      <c r="B18" s="229"/>
      <c r="C18" s="160" t="s">
        <v>151</v>
      </c>
      <c r="D18" s="157"/>
      <c r="E18" s="157"/>
      <c r="F18" s="157"/>
      <c r="G18" s="157"/>
      <c r="H18" s="157"/>
      <c r="I18" s="157"/>
    </row>
    <row r="19" spans="1:9" ht="51.75" customHeight="1" x14ac:dyDescent="0.25">
      <c r="A19" s="226" t="s">
        <v>146</v>
      </c>
      <c r="B19" s="227"/>
      <c r="C19" s="160" t="s">
        <v>154</v>
      </c>
      <c r="D19" s="157"/>
      <c r="E19" s="157"/>
      <c r="F19" s="157"/>
      <c r="G19" s="157"/>
      <c r="H19" s="157"/>
      <c r="I19" s="157"/>
    </row>
    <row r="20" spans="1:9" ht="30.75" customHeight="1" x14ac:dyDescent="0.25">
      <c r="A20" s="226" t="s">
        <v>124</v>
      </c>
      <c r="B20" s="227"/>
      <c r="C20" s="160" t="s">
        <v>155</v>
      </c>
      <c r="D20" s="157"/>
      <c r="E20" s="157"/>
      <c r="F20" s="157"/>
      <c r="G20" s="157"/>
      <c r="H20" s="157"/>
      <c r="I20" s="157"/>
    </row>
    <row r="21" spans="1:9" ht="47.25" customHeight="1" thickBot="1" x14ac:dyDescent="0.3">
      <c r="A21" s="230" t="s">
        <v>125</v>
      </c>
      <c r="B21" s="231"/>
      <c r="C21" s="164" t="s">
        <v>156</v>
      </c>
      <c r="D21" s="157"/>
      <c r="E21" s="157"/>
      <c r="F21" s="157"/>
      <c r="G21" s="157"/>
      <c r="H21" s="157"/>
      <c r="I21" s="157"/>
    </row>
    <row r="22" spans="1:9" ht="27.75" customHeight="1" thickBot="1" x14ac:dyDescent="0.45">
      <c r="A22" s="222" t="s">
        <v>94</v>
      </c>
      <c r="B22" s="222"/>
      <c r="C22" s="223"/>
      <c r="D22" s="157"/>
      <c r="E22" s="157"/>
      <c r="F22" s="157"/>
      <c r="G22" s="157"/>
      <c r="H22" s="157"/>
      <c r="I22" s="157"/>
    </row>
    <row r="23" spans="1:9" ht="28.5" customHeight="1" x14ac:dyDescent="0.25">
      <c r="A23" s="234" t="s">
        <v>103</v>
      </c>
      <c r="B23" s="235"/>
      <c r="C23" s="159" t="s">
        <v>118</v>
      </c>
      <c r="D23" s="157"/>
      <c r="E23" s="157"/>
      <c r="F23" s="157"/>
      <c r="G23" s="157"/>
      <c r="H23" s="157"/>
      <c r="I23" s="157"/>
    </row>
    <row r="24" spans="1:9" ht="137.25" customHeight="1" x14ac:dyDescent="0.25">
      <c r="A24" s="224" t="s">
        <v>128</v>
      </c>
      <c r="B24" s="161" t="s">
        <v>213</v>
      </c>
      <c r="C24" s="160" t="s">
        <v>214</v>
      </c>
      <c r="D24" s="157"/>
      <c r="E24" s="157"/>
      <c r="F24" s="157"/>
      <c r="G24" s="157"/>
      <c r="H24" s="157"/>
      <c r="I24" s="157"/>
    </row>
    <row r="25" spans="1:9" x14ac:dyDescent="0.25">
      <c r="A25" s="225"/>
      <c r="B25" s="162" t="s">
        <v>208</v>
      </c>
      <c r="C25" s="160" t="s">
        <v>162</v>
      </c>
      <c r="D25" s="157"/>
      <c r="E25" s="157"/>
      <c r="F25" s="157"/>
      <c r="G25" s="157"/>
      <c r="H25" s="157"/>
      <c r="I25" s="157"/>
    </row>
    <row r="26" spans="1:9" ht="30.75" customHeight="1" x14ac:dyDescent="0.25">
      <c r="A26" s="225"/>
      <c r="B26" s="162" t="s">
        <v>209</v>
      </c>
      <c r="C26" s="160" t="s">
        <v>147</v>
      </c>
      <c r="D26" s="157"/>
      <c r="E26" s="157"/>
      <c r="F26" s="157"/>
      <c r="G26" s="157"/>
      <c r="H26" s="157"/>
      <c r="I26" s="157"/>
    </row>
    <row r="27" spans="1:9" ht="25.5" customHeight="1" x14ac:dyDescent="0.25">
      <c r="A27" s="225"/>
      <c r="B27" s="162" t="s">
        <v>210</v>
      </c>
      <c r="C27" s="160" t="s">
        <v>148</v>
      </c>
      <c r="D27" s="157"/>
      <c r="E27" s="157"/>
      <c r="F27" s="157"/>
      <c r="G27" s="157"/>
      <c r="H27" s="157"/>
      <c r="I27" s="157"/>
    </row>
    <row r="28" spans="1:9" ht="23.25" customHeight="1" x14ac:dyDescent="0.25">
      <c r="A28" s="225"/>
      <c r="B28" s="162" t="s">
        <v>211</v>
      </c>
      <c r="C28" s="160" t="s">
        <v>198</v>
      </c>
      <c r="D28" s="157"/>
      <c r="E28" s="157"/>
      <c r="F28" s="157"/>
      <c r="G28" s="157"/>
      <c r="H28" s="157"/>
      <c r="I28" s="157"/>
    </row>
    <row r="29" spans="1:9" ht="37.5" customHeight="1" x14ac:dyDescent="0.25">
      <c r="A29" s="225"/>
      <c r="B29" s="162" t="s">
        <v>212</v>
      </c>
      <c r="C29" s="160" t="s">
        <v>199</v>
      </c>
      <c r="D29" s="157"/>
      <c r="E29" s="157"/>
      <c r="F29" s="157"/>
      <c r="G29" s="157"/>
      <c r="H29" s="157"/>
      <c r="I29" s="157"/>
    </row>
    <row r="30" spans="1:9" ht="24" customHeight="1" x14ac:dyDescent="0.25">
      <c r="A30" s="225"/>
      <c r="B30" s="162" t="s">
        <v>137</v>
      </c>
      <c r="C30" s="160" t="s">
        <v>149</v>
      </c>
      <c r="D30" s="157"/>
      <c r="E30" s="157"/>
      <c r="F30" s="157"/>
      <c r="G30" s="157"/>
      <c r="H30" s="157"/>
      <c r="I30" s="157"/>
    </row>
    <row r="31" spans="1:9" ht="37.5" customHeight="1" x14ac:dyDescent="0.25">
      <c r="A31" s="225"/>
      <c r="B31" s="162" t="s">
        <v>138</v>
      </c>
      <c r="C31" s="160" t="s">
        <v>207</v>
      </c>
      <c r="D31" s="157"/>
      <c r="E31" s="157"/>
      <c r="F31" s="157"/>
      <c r="G31" s="157"/>
      <c r="H31" s="157"/>
      <c r="I31" s="157"/>
    </row>
    <row r="32" spans="1:9" ht="27" customHeight="1" x14ac:dyDescent="0.25">
      <c r="A32" s="228" t="s">
        <v>187</v>
      </c>
      <c r="B32" s="229"/>
      <c r="C32" s="160" t="s">
        <v>206</v>
      </c>
      <c r="D32" s="157"/>
      <c r="E32" s="157"/>
      <c r="F32" s="157"/>
      <c r="G32" s="157"/>
      <c r="H32" s="157"/>
      <c r="I32" s="157"/>
    </row>
    <row r="33" spans="1:9" ht="22.5" customHeight="1" x14ac:dyDescent="0.25">
      <c r="A33" s="228" t="s">
        <v>189</v>
      </c>
      <c r="B33" s="229"/>
      <c r="C33" s="160" t="s">
        <v>157</v>
      </c>
      <c r="D33" s="157"/>
      <c r="E33" s="157"/>
      <c r="F33" s="157"/>
      <c r="G33" s="157"/>
      <c r="H33" s="157"/>
      <c r="I33" s="157"/>
    </row>
    <row r="34" spans="1:9" ht="22.5" customHeight="1" x14ac:dyDescent="0.25">
      <c r="A34" s="236" t="s">
        <v>3</v>
      </c>
      <c r="B34" s="162" t="s">
        <v>193</v>
      </c>
      <c r="C34" s="165" t="s">
        <v>119</v>
      </c>
      <c r="D34" s="157"/>
      <c r="E34" s="157"/>
      <c r="F34" s="157"/>
      <c r="G34" s="157"/>
      <c r="H34" s="157"/>
      <c r="I34" s="157"/>
    </row>
    <row r="35" spans="1:9" ht="32.25" customHeight="1" x14ac:dyDescent="0.25">
      <c r="A35" s="236"/>
      <c r="B35" s="162" t="s">
        <v>194</v>
      </c>
      <c r="C35" s="165" t="s">
        <v>120</v>
      </c>
      <c r="D35" s="157"/>
      <c r="E35" s="157"/>
      <c r="F35" s="157"/>
      <c r="G35" s="157"/>
      <c r="H35" s="157"/>
      <c r="I35" s="157"/>
    </row>
    <row r="36" spans="1:9" ht="42.75" customHeight="1" thickBot="1" x14ac:dyDescent="0.3">
      <c r="A36" s="236"/>
      <c r="B36" s="162" t="s">
        <v>192</v>
      </c>
      <c r="C36" s="160" t="s">
        <v>158</v>
      </c>
      <c r="D36" s="157"/>
      <c r="E36" s="157"/>
      <c r="F36" s="157"/>
      <c r="G36" s="157"/>
      <c r="H36" s="157"/>
      <c r="I36" s="157"/>
    </row>
    <row r="37" spans="1:9" ht="32.25" customHeight="1" thickBot="1" x14ac:dyDescent="0.45">
      <c r="A37" s="222" t="s">
        <v>95</v>
      </c>
      <c r="B37" s="222"/>
      <c r="C37" s="223"/>
      <c r="D37" s="157"/>
      <c r="E37" s="157"/>
      <c r="F37" s="157"/>
      <c r="G37" s="157"/>
      <c r="H37" s="157"/>
      <c r="I37" s="157"/>
    </row>
    <row r="38" spans="1:9" ht="31.5" customHeight="1" x14ac:dyDescent="0.25">
      <c r="A38" s="234" t="s">
        <v>104</v>
      </c>
      <c r="B38" s="235"/>
      <c r="C38" s="159" t="s">
        <v>159</v>
      </c>
      <c r="D38" s="157"/>
      <c r="E38" s="157"/>
      <c r="F38" s="157"/>
      <c r="G38" s="157"/>
      <c r="H38" s="157"/>
      <c r="I38" s="157"/>
    </row>
    <row r="39" spans="1:9" ht="31.5" customHeight="1" x14ac:dyDescent="0.25">
      <c r="A39" s="228" t="s">
        <v>105</v>
      </c>
      <c r="B39" s="229"/>
      <c r="C39" s="160" t="s">
        <v>159</v>
      </c>
      <c r="D39" s="157"/>
      <c r="E39" s="157"/>
      <c r="F39" s="157"/>
      <c r="G39" s="157"/>
      <c r="H39" s="157"/>
      <c r="I39" s="157"/>
    </row>
    <row r="40" spans="1:9" ht="30" customHeight="1" x14ac:dyDescent="0.25">
      <c r="A40" s="228" t="s">
        <v>106</v>
      </c>
      <c r="B40" s="229"/>
      <c r="C40" s="160" t="s">
        <v>159</v>
      </c>
      <c r="D40" s="157"/>
      <c r="E40" s="157"/>
      <c r="F40" s="157"/>
      <c r="G40" s="157"/>
      <c r="H40" s="157"/>
      <c r="I40" s="157"/>
    </row>
    <row r="41" spans="1:9" ht="36" customHeight="1" x14ac:dyDescent="0.25">
      <c r="A41" s="228" t="s">
        <v>107</v>
      </c>
      <c r="B41" s="229"/>
      <c r="C41" s="160" t="s">
        <v>159</v>
      </c>
      <c r="D41" s="157"/>
      <c r="E41" s="157"/>
      <c r="F41" s="157"/>
      <c r="G41" s="157"/>
      <c r="H41" s="157"/>
      <c r="I41" s="157"/>
    </row>
    <row r="42" spans="1:9" ht="31.5" customHeight="1" x14ac:dyDescent="0.25">
      <c r="A42" s="228" t="s">
        <v>108</v>
      </c>
      <c r="B42" s="229"/>
      <c r="C42" s="160" t="s">
        <v>159</v>
      </c>
      <c r="D42" s="157"/>
      <c r="E42" s="157"/>
      <c r="F42" s="157"/>
      <c r="G42" s="157"/>
      <c r="H42" s="157"/>
      <c r="I42" s="157"/>
    </row>
    <row r="43" spans="1:9" ht="34.5" customHeight="1" thickBot="1" x14ac:dyDescent="0.3">
      <c r="A43" s="230" t="s">
        <v>109</v>
      </c>
      <c r="B43" s="231"/>
      <c r="C43" s="166" t="s">
        <v>150</v>
      </c>
      <c r="D43" s="157"/>
      <c r="E43" s="157"/>
      <c r="F43" s="157"/>
      <c r="G43" s="157"/>
      <c r="H43" s="157"/>
      <c r="I43" s="157"/>
    </row>
    <row r="44" spans="1:9" ht="24" customHeight="1" thickBot="1" x14ac:dyDescent="0.45">
      <c r="A44" s="222" t="s">
        <v>96</v>
      </c>
      <c r="B44" s="222"/>
      <c r="C44" s="223"/>
      <c r="D44" s="157"/>
      <c r="E44" s="157"/>
      <c r="F44" s="157"/>
      <c r="G44" s="157"/>
      <c r="H44" s="157"/>
      <c r="I44" s="157"/>
    </row>
    <row r="45" spans="1:9" ht="36.75" customHeight="1" x14ac:dyDescent="0.25">
      <c r="A45" s="234" t="s">
        <v>110</v>
      </c>
      <c r="B45" s="235"/>
      <c r="C45" s="195" t="s">
        <v>200</v>
      </c>
      <c r="D45" s="157"/>
      <c r="E45" s="157"/>
      <c r="F45" s="157"/>
      <c r="G45" s="157"/>
      <c r="H45" s="157"/>
      <c r="I45" s="157"/>
    </row>
    <row r="46" spans="1:9" ht="24" customHeight="1" x14ac:dyDescent="0.25">
      <c r="A46" s="228" t="s">
        <v>132</v>
      </c>
      <c r="B46" s="229"/>
      <c r="C46" s="167" t="s">
        <v>203</v>
      </c>
      <c r="D46" s="157"/>
      <c r="E46" s="157"/>
      <c r="F46" s="157"/>
      <c r="G46" s="157"/>
      <c r="H46" s="157"/>
      <c r="I46" s="157"/>
    </row>
    <row r="47" spans="1:9" ht="27" customHeight="1" x14ac:dyDescent="0.25">
      <c r="A47" s="228" t="s">
        <v>133</v>
      </c>
      <c r="B47" s="229"/>
      <c r="C47" s="167" t="s">
        <v>204</v>
      </c>
      <c r="D47" s="157"/>
      <c r="E47" s="157"/>
      <c r="F47" s="157"/>
      <c r="G47" s="157"/>
      <c r="H47" s="157"/>
      <c r="I47" s="157"/>
    </row>
    <row r="48" spans="1:9" ht="29.25" customHeight="1" x14ac:dyDescent="0.25">
      <c r="A48" s="228" t="s">
        <v>134</v>
      </c>
      <c r="B48" s="229"/>
      <c r="C48" s="167" t="s">
        <v>279</v>
      </c>
      <c r="D48" s="157"/>
      <c r="E48" s="157"/>
      <c r="F48" s="157"/>
      <c r="G48" s="157"/>
      <c r="H48" s="157"/>
      <c r="I48" s="157"/>
    </row>
    <row r="49" spans="1:9" ht="43.5" customHeight="1" x14ac:dyDescent="0.25">
      <c r="A49" s="228" t="s">
        <v>135</v>
      </c>
      <c r="B49" s="229"/>
      <c r="C49" s="168" t="s">
        <v>201</v>
      </c>
      <c r="D49" s="157"/>
      <c r="E49" s="157"/>
      <c r="F49" s="157"/>
      <c r="G49" s="157"/>
      <c r="H49" s="157"/>
      <c r="I49" s="157"/>
    </row>
    <row r="50" spans="1:9" ht="42.75" customHeight="1" thickBot="1" x14ac:dyDescent="0.3">
      <c r="A50" s="237" t="s">
        <v>205</v>
      </c>
      <c r="B50" s="238"/>
      <c r="C50" s="196" t="s">
        <v>202</v>
      </c>
      <c r="D50" s="157"/>
      <c r="E50" s="157"/>
      <c r="F50" s="157"/>
      <c r="G50" s="157"/>
      <c r="H50" s="157"/>
      <c r="I50" s="157"/>
    </row>
    <row r="51" spans="1:9" x14ac:dyDescent="0.25">
      <c r="A51" s="157"/>
      <c r="B51" s="157"/>
      <c r="C51" s="157"/>
      <c r="D51" s="157"/>
      <c r="E51" s="157"/>
      <c r="F51" s="157"/>
      <c r="G51" s="157"/>
      <c r="H51" s="157"/>
      <c r="I51" s="157"/>
    </row>
    <row r="52" spans="1:9" x14ac:dyDescent="0.25">
      <c r="A52" s="157"/>
      <c r="B52" s="157"/>
      <c r="C52" s="157"/>
      <c r="D52" s="157"/>
      <c r="E52" s="157"/>
      <c r="F52" s="157"/>
      <c r="G52" s="157"/>
      <c r="H52" s="157"/>
      <c r="I52" s="157"/>
    </row>
    <row r="53" spans="1:9" x14ac:dyDescent="0.25">
      <c r="A53" s="157"/>
      <c r="B53" s="157"/>
      <c r="C53" s="157"/>
      <c r="D53" s="157"/>
      <c r="E53" s="157"/>
      <c r="F53" s="157"/>
      <c r="G53" s="157"/>
      <c r="H53" s="157"/>
      <c r="I53" s="157"/>
    </row>
    <row r="54" spans="1:9" x14ac:dyDescent="0.25">
      <c r="A54" s="157"/>
      <c r="B54" s="157"/>
      <c r="C54" s="157"/>
      <c r="D54" s="157"/>
      <c r="E54" s="157"/>
      <c r="F54" s="157"/>
      <c r="G54" s="157"/>
      <c r="H54" s="157"/>
      <c r="I54" s="157"/>
    </row>
    <row r="55" spans="1:9" x14ac:dyDescent="0.25">
      <c r="A55" s="157"/>
      <c r="B55" s="157"/>
      <c r="C55" s="157"/>
      <c r="D55" s="157"/>
      <c r="E55" s="157"/>
      <c r="F55" s="157"/>
      <c r="G55" s="157"/>
      <c r="H55" s="157"/>
      <c r="I55" s="157"/>
    </row>
    <row r="56" spans="1:9" x14ac:dyDescent="0.25">
      <c r="A56" s="157"/>
      <c r="B56" s="157"/>
      <c r="C56" s="157"/>
      <c r="D56" s="157"/>
      <c r="E56" s="157"/>
      <c r="F56" s="157"/>
      <c r="G56" s="157"/>
      <c r="H56" s="157"/>
      <c r="I56" s="157"/>
    </row>
    <row r="57" spans="1:9" x14ac:dyDescent="0.25">
      <c r="A57" s="157"/>
      <c r="B57" s="157"/>
      <c r="C57" s="157"/>
      <c r="D57" s="157"/>
      <c r="E57" s="157"/>
      <c r="F57" s="157"/>
      <c r="G57" s="157"/>
      <c r="H57" s="157"/>
      <c r="I57" s="157"/>
    </row>
    <row r="58" spans="1:9" x14ac:dyDescent="0.25">
      <c r="A58" s="157"/>
      <c r="B58" s="157"/>
      <c r="C58" s="157"/>
      <c r="D58" s="157"/>
      <c r="E58" s="157"/>
      <c r="F58" s="157"/>
      <c r="G58" s="157"/>
      <c r="H58" s="157"/>
      <c r="I58" s="157"/>
    </row>
    <row r="59" spans="1:9" x14ac:dyDescent="0.25">
      <c r="A59" s="157"/>
      <c r="B59" s="157"/>
      <c r="C59" s="157"/>
      <c r="D59" s="157"/>
      <c r="E59" s="157"/>
      <c r="F59" s="157"/>
      <c r="G59" s="157"/>
      <c r="H59" s="157"/>
      <c r="I59" s="157"/>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18:B18"/>
    <mergeCell ref="A33:B33"/>
    <mergeCell ref="A7:B7"/>
    <mergeCell ref="A49:B49"/>
    <mergeCell ref="A50:B50"/>
    <mergeCell ref="A45:B45"/>
    <mergeCell ref="A46:B46"/>
    <mergeCell ref="A47:B47"/>
    <mergeCell ref="A48:B48"/>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26"/>
  <sheetViews>
    <sheetView tabSelected="1" zoomScale="70" zoomScaleNormal="70" workbookViewId="0">
      <selection activeCell="G29" sqref="G29"/>
    </sheetView>
  </sheetViews>
  <sheetFormatPr baseColWidth="10" defaultRowHeight="15" x14ac:dyDescent="0.25"/>
  <cols>
    <col min="1" max="1" width="9.7109375" style="141" customWidth="1"/>
    <col min="2" max="2" width="15" style="141" customWidth="1"/>
    <col min="3" max="3" width="15.7109375" style="141" customWidth="1"/>
    <col min="4" max="4" width="33.7109375" style="141" customWidth="1"/>
    <col min="5" max="5" width="33.7109375" style="156" customWidth="1"/>
    <col min="6" max="6" width="31.7109375" style="156" customWidth="1"/>
    <col min="7" max="7" width="14.5703125" style="141" customWidth="1"/>
    <col min="8" max="8" width="30.28515625" style="141" customWidth="1"/>
    <col min="9" max="9" width="28.140625" style="141" customWidth="1"/>
    <col min="10" max="10" width="32.28515625" style="141" customWidth="1"/>
    <col min="11" max="11" width="17" style="141" customWidth="1"/>
    <col min="12" max="12" width="14.7109375" style="141" customWidth="1"/>
    <col min="13" max="13" width="11.42578125" style="141"/>
    <col min="14" max="14" width="8.28515625" style="141" customWidth="1"/>
    <col min="15" max="15" width="12.42578125" style="141" customWidth="1"/>
    <col min="16" max="16" width="28" style="141" customWidth="1"/>
    <col min="17" max="20" width="11.42578125" style="141"/>
    <col min="21" max="21" width="38.140625" style="141" customWidth="1"/>
    <col min="22" max="22" width="14.42578125" style="141" customWidth="1"/>
    <col min="23" max="23" width="14" style="141" customWidth="1"/>
    <col min="24" max="24" width="17" style="141" customWidth="1"/>
    <col min="25" max="25" width="19" style="141" customWidth="1"/>
    <col min="26" max="26" width="16.85546875" style="141" customWidth="1"/>
    <col min="27" max="27" width="14.85546875" style="141" customWidth="1"/>
    <col min="28" max="29" width="16.7109375" style="141" customWidth="1"/>
    <col min="30" max="30" width="13.7109375" style="141" customWidth="1"/>
    <col min="31" max="33" width="11.42578125" style="141"/>
    <col min="34" max="34" width="10.7109375" style="141" customWidth="1"/>
    <col min="35" max="35" width="10" style="141" customWidth="1"/>
    <col min="36" max="38" width="11.42578125" style="141"/>
    <col min="39" max="39" width="12.5703125" style="212" customWidth="1"/>
    <col min="40" max="40" width="19.7109375" style="141" customWidth="1"/>
    <col min="41" max="41" width="20.140625" style="141" customWidth="1"/>
    <col min="42" max="42" width="17.85546875" style="197" customWidth="1"/>
    <col min="43" max="43" width="16.140625" style="141" customWidth="1"/>
    <col min="44" max="44" width="16" style="141" customWidth="1"/>
    <col min="45" max="45" width="14.42578125" style="200" customWidth="1"/>
    <col min="46" max="46" width="13.28515625" style="141" customWidth="1"/>
    <col min="47" max="47" width="22.42578125" style="141" customWidth="1"/>
    <col min="48" max="48" width="23.7109375" style="141" customWidth="1"/>
    <col min="49" max="16384" width="11.42578125" style="141"/>
  </cols>
  <sheetData>
    <row r="1" spans="1:863" s="201" customFormat="1" ht="22.5" customHeight="1" x14ac:dyDescent="0.25">
      <c r="A1" s="239"/>
      <c r="B1" s="240"/>
      <c r="C1" s="243" t="s">
        <v>237</v>
      </c>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02" t="s">
        <v>297</v>
      </c>
      <c r="AV1" s="203" t="s">
        <v>300</v>
      </c>
    </row>
    <row r="2" spans="1:863" s="201" customFormat="1" ht="18" customHeight="1" x14ac:dyDescent="0.25">
      <c r="A2" s="241"/>
      <c r="B2" s="242"/>
      <c r="C2" s="245"/>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04" t="s">
        <v>298</v>
      </c>
      <c r="AV2" s="205">
        <v>1</v>
      </c>
    </row>
    <row r="3" spans="1:863" ht="22.5" customHeight="1" x14ac:dyDescent="0.25">
      <c r="A3" s="241"/>
      <c r="B3" s="242"/>
      <c r="C3" s="245"/>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13" t="s">
        <v>299</v>
      </c>
      <c r="AV3" s="214">
        <v>44531</v>
      </c>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c r="IT3" s="156"/>
      <c r="IU3" s="156"/>
      <c r="IV3" s="156"/>
      <c r="IW3" s="156"/>
      <c r="IX3" s="156"/>
      <c r="IY3" s="156"/>
      <c r="IZ3" s="156"/>
      <c r="JA3" s="156"/>
      <c r="JB3" s="156"/>
      <c r="JC3" s="156"/>
      <c r="JD3" s="156"/>
      <c r="JE3" s="156"/>
      <c r="JF3" s="156"/>
      <c r="JG3" s="156"/>
      <c r="JH3" s="156"/>
      <c r="JI3" s="156"/>
      <c r="JJ3" s="156"/>
      <c r="JK3" s="156"/>
      <c r="JL3" s="156"/>
      <c r="JM3" s="156"/>
      <c r="JN3" s="156"/>
      <c r="JO3" s="156"/>
      <c r="JP3" s="156"/>
      <c r="JQ3" s="156"/>
      <c r="JR3" s="156"/>
      <c r="JS3" s="156"/>
      <c r="JT3" s="156"/>
      <c r="JU3" s="156"/>
      <c r="JV3" s="156"/>
      <c r="JW3" s="156"/>
      <c r="JX3" s="156"/>
      <c r="JY3" s="156"/>
      <c r="JZ3" s="156"/>
      <c r="KA3" s="156"/>
      <c r="KB3" s="156"/>
      <c r="KC3" s="156"/>
      <c r="KD3" s="156"/>
      <c r="KE3" s="156"/>
      <c r="KF3" s="156"/>
      <c r="KG3" s="156"/>
      <c r="KH3" s="156"/>
      <c r="KI3" s="156"/>
      <c r="KJ3" s="156"/>
      <c r="KK3" s="156"/>
      <c r="KL3" s="156"/>
      <c r="KM3" s="156"/>
      <c r="KN3" s="156"/>
      <c r="KO3" s="156"/>
      <c r="KP3" s="156"/>
      <c r="KQ3" s="156"/>
      <c r="KR3" s="156"/>
      <c r="KS3" s="156"/>
      <c r="KT3" s="156"/>
      <c r="KU3" s="156"/>
      <c r="KV3" s="156"/>
      <c r="KW3" s="156"/>
      <c r="KX3" s="156"/>
      <c r="KY3" s="156"/>
      <c r="KZ3" s="156"/>
      <c r="LA3" s="156"/>
      <c r="LB3" s="156"/>
      <c r="LC3" s="156"/>
      <c r="LD3" s="156"/>
      <c r="LE3" s="156"/>
      <c r="LF3" s="156"/>
      <c r="LG3" s="156"/>
      <c r="LH3" s="156"/>
      <c r="LI3" s="156"/>
      <c r="LJ3" s="156"/>
      <c r="LK3" s="156"/>
      <c r="LL3" s="156"/>
      <c r="LM3" s="156"/>
      <c r="LN3" s="156"/>
      <c r="LO3" s="156"/>
      <c r="LP3" s="156"/>
      <c r="LQ3" s="156"/>
      <c r="LR3" s="156"/>
      <c r="LS3" s="156"/>
      <c r="LT3" s="156"/>
      <c r="LU3" s="156"/>
      <c r="LV3" s="156"/>
      <c r="LW3" s="156"/>
      <c r="LX3" s="156"/>
      <c r="LY3" s="156"/>
      <c r="LZ3" s="156"/>
      <c r="MA3" s="156"/>
      <c r="MB3" s="156"/>
      <c r="MC3" s="156"/>
      <c r="MD3" s="156"/>
      <c r="ME3" s="156"/>
      <c r="MF3" s="156"/>
      <c r="MG3" s="156"/>
      <c r="MH3" s="156"/>
      <c r="MI3" s="156"/>
      <c r="MJ3" s="156"/>
      <c r="MK3" s="156"/>
      <c r="ML3" s="156"/>
      <c r="MM3" s="156"/>
      <c r="MN3" s="156"/>
      <c r="MO3" s="156"/>
      <c r="MP3" s="156"/>
      <c r="MQ3" s="156"/>
      <c r="MR3" s="156"/>
      <c r="MS3" s="156"/>
      <c r="MT3" s="156"/>
      <c r="MU3" s="156"/>
      <c r="MV3" s="156"/>
      <c r="MW3" s="156"/>
      <c r="MX3" s="156"/>
      <c r="MY3" s="156"/>
      <c r="MZ3" s="156"/>
      <c r="NA3" s="156"/>
      <c r="NB3" s="156"/>
      <c r="NC3" s="156"/>
      <c r="ND3" s="156"/>
      <c r="NE3" s="156"/>
      <c r="NF3" s="156"/>
      <c r="NG3" s="156"/>
      <c r="NH3" s="156"/>
      <c r="NI3" s="156"/>
      <c r="NJ3" s="156"/>
      <c r="NK3" s="156"/>
      <c r="NL3" s="156"/>
      <c r="NM3" s="156"/>
      <c r="NN3" s="156"/>
      <c r="NO3" s="156"/>
      <c r="NP3" s="156"/>
      <c r="NQ3" s="156"/>
      <c r="NR3" s="156"/>
      <c r="NS3" s="156"/>
      <c r="NT3" s="156"/>
      <c r="NU3" s="156"/>
      <c r="NV3" s="156"/>
      <c r="NW3" s="156"/>
      <c r="NX3" s="156"/>
      <c r="NY3" s="156"/>
      <c r="NZ3" s="156"/>
      <c r="OA3" s="156"/>
      <c r="OB3" s="156"/>
      <c r="OC3" s="156"/>
      <c r="OD3" s="156"/>
      <c r="OE3" s="156"/>
      <c r="OF3" s="156"/>
      <c r="OG3" s="156"/>
      <c r="OH3" s="156"/>
      <c r="OI3" s="156"/>
      <c r="OJ3" s="156"/>
      <c r="OK3" s="156"/>
      <c r="OL3" s="156"/>
      <c r="OM3" s="156"/>
      <c r="ON3" s="156"/>
      <c r="OO3" s="156"/>
      <c r="OP3" s="156"/>
      <c r="OQ3" s="156"/>
      <c r="OR3" s="156"/>
      <c r="OS3" s="156"/>
      <c r="OT3" s="156"/>
      <c r="OU3" s="156"/>
      <c r="OV3" s="156"/>
      <c r="OW3" s="156"/>
      <c r="OX3" s="156"/>
      <c r="OY3" s="156"/>
      <c r="OZ3" s="156"/>
      <c r="PA3" s="156"/>
      <c r="PB3" s="156"/>
      <c r="PC3" s="156"/>
      <c r="PD3" s="156"/>
      <c r="PE3" s="156"/>
      <c r="PF3" s="156"/>
      <c r="PG3" s="156"/>
      <c r="PH3" s="156"/>
      <c r="PI3" s="156"/>
      <c r="PJ3" s="156"/>
      <c r="PK3" s="156"/>
      <c r="PL3" s="156"/>
      <c r="PM3" s="156"/>
      <c r="PN3" s="156"/>
      <c r="PO3" s="156"/>
      <c r="PP3" s="156"/>
      <c r="PQ3" s="156"/>
      <c r="PR3" s="156"/>
      <c r="PS3" s="156"/>
      <c r="PT3" s="156"/>
      <c r="PU3" s="156"/>
      <c r="PV3" s="156"/>
      <c r="PW3" s="156"/>
      <c r="PX3" s="156"/>
      <c r="PY3" s="156"/>
      <c r="PZ3" s="156"/>
      <c r="QA3" s="156"/>
      <c r="QB3" s="156"/>
      <c r="QC3" s="156"/>
      <c r="QD3" s="156"/>
      <c r="QE3" s="156"/>
      <c r="QF3" s="156"/>
      <c r="QG3" s="156"/>
      <c r="QH3" s="156"/>
      <c r="QI3" s="156"/>
      <c r="QJ3" s="156"/>
      <c r="QK3" s="156"/>
      <c r="QL3" s="156"/>
      <c r="QM3" s="156"/>
      <c r="QN3" s="156"/>
      <c r="QO3" s="156"/>
      <c r="QP3" s="156"/>
      <c r="QQ3" s="156"/>
      <c r="QR3" s="156"/>
      <c r="QS3" s="156"/>
      <c r="QT3" s="156"/>
      <c r="QU3" s="156"/>
      <c r="QV3" s="156"/>
      <c r="QW3" s="156"/>
      <c r="QX3" s="156"/>
      <c r="QY3" s="156"/>
      <c r="QZ3" s="156"/>
      <c r="RA3" s="156"/>
      <c r="RB3" s="156"/>
      <c r="RC3" s="156"/>
      <c r="RD3" s="156"/>
      <c r="RE3" s="156"/>
      <c r="RF3" s="156"/>
      <c r="RG3" s="156"/>
      <c r="RH3" s="156"/>
      <c r="RI3" s="156"/>
      <c r="RJ3" s="156"/>
      <c r="RK3" s="156"/>
      <c r="RL3" s="156"/>
      <c r="RM3" s="156"/>
      <c r="RN3" s="156"/>
      <c r="RO3" s="156"/>
      <c r="RP3" s="156"/>
      <c r="RQ3" s="156"/>
      <c r="RR3" s="156"/>
      <c r="RS3" s="156"/>
      <c r="RT3" s="156"/>
      <c r="RU3" s="156"/>
      <c r="RV3" s="156"/>
      <c r="RW3" s="156"/>
      <c r="RX3" s="156"/>
      <c r="RY3" s="156"/>
      <c r="RZ3" s="156"/>
      <c r="SA3" s="156"/>
      <c r="SB3" s="156"/>
      <c r="SC3" s="156"/>
      <c r="SD3" s="156"/>
      <c r="SE3" s="156"/>
      <c r="SF3" s="156"/>
      <c r="SG3" s="156"/>
      <c r="SH3" s="156"/>
      <c r="SI3" s="156"/>
      <c r="SJ3" s="156"/>
      <c r="SK3" s="156"/>
      <c r="SL3" s="156"/>
      <c r="SM3" s="156"/>
      <c r="SN3" s="156"/>
      <c r="SO3" s="156"/>
      <c r="SP3" s="156"/>
      <c r="SQ3" s="156"/>
      <c r="SR3" s="156"/>
      <c r="SS3" s="156"/>
      <c r="ST3" s="156"/>
      <c r="SU3" s="156"/>
      <c r="SV3" s="156"/>
      <c r="SW3" s="156"/>
      <c r="SX3" s="156"/>
      <c r="SY3" s="156"/>
      <c r="SZ3" s="156"/>
      <c r="TA3" s="156"/>
      <c r="TB3" s="156"/>
      <c r="TC3" s="156"/>
      <c r="TD3" s="156"/>
      <c r="TE3" s="156"/>
      <c r="TF3" s="156"/>
      <c r="TG3" s="156"/>
      <c r="TH3" s="156"/>
      <c r="TI3" s="156"/>
      <c r="TJ3" s="156"/>
      <c r="TK3" s="156"/>
      <c r="TL3" s="156"/>
      <c r="TM3" s="156"/>
      <c r="TN3" s="156"/>
      <c r="TO3" s="156"/>
      <c r="TP3" s="156"/>
      <c r="TQ3" s="156"/>
      <c r="TR3" s="156"/>
      <c r="TS3" s="156"/>
      <c r="TT3" s="156"/>
      <c r="TU3" s="156"/>
      <c r="TV3" s="156"/>
      <c r="TW3" s="156"/>
      <c r="TX3" s="156"/>
      <c r="TY3" s="156"/>
      <c r="TZ3" s="156"/>
      <c r="UA3" s="156"/>
      <c r="UB3" s="156"/>
      <c r="UC3" s="156"/>
      <c r="UD3" s="156"/>
      <c r="UE3" s="156"/>
      <c r="UF3" s="156"/>
      <c r="UG3" s="156"/>
      <c r="UH3" s="156"/>
      <c r="UI3" s="156"/>
      <c r="UJ3" s="156"/>
      <c r="UK3" s="156"/>
      <c r="UL3" s="156"/>
      <c r="UM3" s="156"/>
      <c r="UN3" s="156"/>
      <c r="UO3" s="156"/>
      <c r="UP3" s="156"/>
      <c r="UQ3" s="156"/>
      <c r="UR3" s="156"/>
      <c r="US3" s="156"/>
      <c r="UT3" s="156"/>
      <c r="UU3" s="156"/>
      <c r="UV3" s="156"/>
      <c r="UW3" s="156"/>
      <c r="UX3" s="156"/>
      <c r="UY3" s="156"/>
      <c r="UZ3" s="156"/>
      <c r="VA3" s="156"/>
      <c r="VB3" s="156"/>
      <c r="VC3" s="156"/>
      <c r="VD3" s="156"/>
      <c r="VE3" s="156"/>
      <c r="VF3" s="156"/>
      <c r="VG3" s="156"/>
      <c r="VH3" s="156"/>
      <c r="VI3" s="156"/>
      <c r="VJ3" s="156"/>
      <c r="VK3" s="156"/>
      <c r="VL3" s="156"/>
      <c r="VM3" s="156"/>
      <c r="VN3" s="156"/>
      <c r="VO3" s="156"/>
      <c r="VP3" s="156"/>
      <c r="VQ3" s="156"/>
      <c r="VR3" s="156"/>
      <c r="VS3" s="156"/>
      <c r="VT3" s="156"/>
      <c r="VU3" s="156"/>
      <c r="VV3" s="156"/>
      <c r="VW3" s="156"/>
      <c r="VX3" s="156"/>
      <c r="VY3" s="156"/>
      <c r="VZ3" s="156"/>
      <c r="WA3" s="156"/>
      <c r="WB3" s="156"/>
      <c r="WC3" s="156"/>
      <c r="WD3" s="156"/>
      <c r="WE3" s="156"/>
      <c r="WF3" s="156"/>
      <c r="WG3" s="156"/>
      <c r="WH3" s="156"/>
      <c r="WI3" s="156"/>
      <c r="WJ3" s="156"/>
      <c r="WK3" s="156"/>
      <c r="WL3" s="156"/>
      <c r="WM3" s="156"/>
      <c r="WN3" s="156"/>
      <c r="WO3" s="156"/>
      <c r="WP3" s="156"/>
      <c r="WQ3" s="156"/>
      <c r="WR3" s="156"/>
      <c r="WS3" s="156"/>
      <c r="WT3" s="156"/>
      <c r="WU3" s="156"/>
      <c r="WV3" s="156"/>
      <c r="WW3" s="156"/>
      <c r="WX3" s="156"/>
      <c r="WY3" s="156"/>
      <c r="WZ3" s="156"/>
      <c r="XA3" s="156"/>
      <c r="XB3" s="156"/>
      <c r="XC3" s="156"/>
      <c r="XD3" s="156"/>
      <c r="XE3" s="156"/>
      <c r="XF3" s="156"/>
      <c r="XG3" s="156"/>
      <c r="XH3" s="156"/>
      <c r="XI3" s="156"/>
      <c r="XJ3" s="156"/>
      <c r="XK3" s="156"/>
      <c r="XL3" s="156"/>
      <c r="XM3" s="156"/>
      <c r="XN3" s="156"/>
      <c r="XO3" s="156"/>
      <c r="XP3" s="156"/>
      <c r="XQ3" s="156"/>
      <c r="XR3" s="156"/>
      <c r="XS3" s="156"/>
      <c r="XT3" s="156"/>
      <c r="XU3" s="156"/>
      <c r="XV3" s="156"/>
      <c r="XW3" s="156"/>
      <c r="XX3" s="156"/>
      <c r="XY3" s="156"/>
      <c r="XZ3" s="156"/>
      <c r="YA3" s="156"/>
      <c r="YB3" s="156"/>
      <c r="YC3" s="156"/>
      <c r="YD3" s="156"/>
      <c r="YE3" s="156"/>
      <c r="YF3" s="156"/>
      <c r="YG3" s="156"/>
      <c r="YH3" s="156"/>
      <c r="YI3" s="156"/>
      <c r="YJ3" s="156"/>
      <c r="YK3" s="156"/>
      <c r="YL3" s="156"/>
      <c r="YM3" s="156"/>
      <c r="YN3" s="156"/>
      <c r="YO3" s="156"/>
      <c r="YP3" s="156"/>
      <c r="YQ3" s="156"/>
      <c r="YR3" s="156"/>
      <c r="YS3" s="156"/>
      <c r="YT3" s="156"/>
      <c r="YU3" s="156"/>
      <c r="YV3" s="156"/>
      <c r="YW3" s="156"/>
      <c r="YX3" s="156"/>
      <c r="YY3" s="156"/>
      <c r="YZ3" s="156"/>
      <c r="ZA3" s="156"/>
      <c r="ZB3" s="156"/>
      <c r="ZC3" s="156"/>
      <c r="ZD3" s="156"/>
      <c r="ZE3" s="156"/>
      <c r="ZF3" s="156"/>
      <c r="ZG3" s="156"/>
      <c r="ZH3" s="156"/>
      <c r="ZI3" s="156"/>
      <c r="ZJ3" s="156"/>
      <c r="ZK3" s="156"/>
      <c r="ZL3" s="156"/>
      <c r="ZM3" s="156"/>
      <c r="ZN3" s="156"/>
      <c r="ZO3" s="156"/>
      <c r="ZP3" s="156"/>
      <c r="ZQ3" s="156"/>
      <c r="ZR3" s="156"/>
      <c r="ZS3" s="156"/>
      <c r="ZT3" s="156"/>
      <c r="ZU3" s="156"/>
      <c r="ZV3" s="156"/>
      <c r="ZW3" s="156"/>
      <c r="ZX3" s="156"/>
      <c r="ZY3" s="156"/>
      <c r="ZZ3" s="156"/>
      <c r="AAA3" s="156"/>
      <c r="AAB3" s="156"/>
      <c r="AAC3" s="156"/>
      <c r="AAD3" s="156"/>
      <c r="AAE3" s="156"/>
      <c r="AAF3" s="156"/>
      <c r="AAG3" s="156"/>
      <c r="AAH3" s="156"/>
      <c r="AAI3" s="156"/>
      <c r="AAJ3" s="156"/>
      <c r="AAK3" s="156"/>
      <c r="AAL3" s="156"/>
      <c r="AAM3" s="156"/>
      <c r="AAN3" s="156"/>
      <c r="AAO3" s="156"/>
      <c r="AAP3" s="156"/>
      <c r="AAQ3" s="156"/>
      <c r="AAR3" s="156"/>
      <c r="AAS3" s="156"/>
      <c r="AAT3" s="156"/>
      <c r="AAU3" s="156"/>
      <c r="AAV3" s="156"/>
      <c r="AAW3" s="156"/>
      <c r="AAX3" s="156"/>
      <c r="AAY3" s="156"/>
      <c r="AAZ3" s="156"/>
      <c r="ABA3" s="156"/>
      <c r="ABB3" s="156"/>
      <c r="ABC3" s="156"/>
      <c r="ABD3" s="156"/>
      <c r="ABE3" s="156"/>
      <c r="ABF3" s="156"/>
      <c r="ABG3" s="156"/>
      <c r="ABH3" s="156"/>
      <c r="ABI3" s="156"/>
      <c r="ABJ3" s="156"/>
      <c r="ABK3" s="156"/>
      <c r="ABL3" s="156"/>
      <c r="ABM3" s="156"/>
      <c r="ABN3" s="156"/>
      <c r="ABO3" s="156"/>
      <c r="ABP3" s="156"/>
      <c r="ABQ3" s="156"/>
      <c r="ABR3" s="156"/>
      <c r="ABS3" s="156"/>
      <c r="ABT3" s="156"/>
      <c r="ABU3" s="156"/>
      <c r="ABV3" s="156"/>
      <c r="ABW3" s="156"/>
      <c r="ABX3" s="156"/>
      <c r="ABY3" s="156"/>
      <c r="ABZ3" s="156"/>
      <c r="ACA3" s="156"/>
      <c r="ACB3" s="156"/>
      <c r="ACC3" s="156"/>
      <c r="ACD3" s="156"/>
      <c r="ACE3" s="156"/>
      <c r="ACF3" s="156"/>
      <c r="ACG3" s="156"/>
      <c r="ACH3" s="156"/>
      <c r="ACI3" s="156"/>
      <c r="ACJ3" s="156"/>
      <c r="ACK3" s="156"/>
      <c r="ACL3" s="156"/>
      <c r="ACM3" s="156"/>
      <c r="ACN3" s="156"/>
      <c r="ACO3" s="156"/>
      <c r="ACP3" s="156"/>
      <c r="ACQ3" s="156"/>
      <c r="ACR3" s="156"/>
      <c r="ACS3" s="156"/>
      <c r="ACT3" s="156"/>
      <c r="ACU3" s="156"/>
      <c r="ACV3" s="156"/>
      <c r="ACW3" s="156"/>
      <c r="ACX3" s="156"/>
      <c r="ACY3" s="156"/>
      <c r="ACZ3" s="156"/>
      <c r="ADA3" s="156"/>
      <c r="ADB3" s="156"/>
      <c r="ADC3" s="156"/>
      <c r="ADD3" s="156"/>
      <c r="ADE3" s="156"/>
      <c r="ADF3" s="156"/>
      <c r="ADG3" s="156"/>
      <c r="ADH3" s="156"/>
      <c r="ADI3" s="156"/>
      <c r="ADJ3" s="156"/>
      <c r="ADK3" s="156"/>
      <c r="ADL3" s="156"/>
      <c r="ADM3" s="156"/>
      <c r="ADN3" s="156"/>
      <c r="ADO3" s="156"/>
      <c r="ADP3" s="156"/>
      <c r="ADQ3" s="156"/>
      <c r="ADR3" s="156"/>
      <c r="ADS3" s="156"/>
      <c r="ADT3" s="156"/>
      <c r="ADU3" s="156"/>
      <c r="ADV3" s="156"/>
      <c r="ADW3" s="156"/>
      <c r="ADX3" s="156"/>
      <c r="ADY3" s="156"/>
      <c r="ADZ3" s="156"/>
      <c r="AEA3" s="156"/>
      <c r="AEB3" s="156"/>
      <c r="AEC3" s="156"/>
      <c r="AED3" s="156"/>
      <c r="AEE3" s="156"/>
      <c r="AEF3" s="156"/>
      <c r="AEG3" s="156"/>
      <c r="AEH3" s="156"/>
      <c r="AEI3" s="156"/>
      <c r="AEJ3" s="156"/>
      <c r="AEK3" s="156"/>
      <c r="AEL3" s="156"/>
      <c r="AEM3" s="156"/>
      <c r="AEN3" s="156"/>
      <c r="AEO3" s="156"/>
      <c r="AEP3" s="156"/>
      <c r="AEQ3" s="156"/>
      <c r="AER3" s="156"/>
      <c r="AES3" s="156"/>
      <c r="AET3" s="156"/>
      <c r="AEU3" s="156"/>
      <c r="AEV3" s="156"/>
      <c r="AEW3" s="156"/>
      <c r="AEX3" s="156"/>
      <c r="AEY3" s="156"/>
      <c r="AEZ3" s="156"/>
      <c r="AFA3" s="156"/>
      <c r="AFB3" s="156"/>
      <c r="AFC3" s="156"/>
      <c r="AFD3" s="156"/>
      <c r="AFE3" s="156"/>
      <c r="AFF3" s="156"/>
      <c r="AFG3" s="156"/>
      <c r="AFH3" s="156"/>
      <c r="AFI3" s="156"/>
      <c r="AFJ3" s="156"/>
      <c r="AFK3" s="156"/>
      <c r="AFL3" s="156"/>
      <c r="AFM3" s="156"/>
      <c r="AFN3" s="156"/>
      <c r="AFO3" s="156"/>
      <c r="AFP3" s="156"/>
      <c r="AFQ3" s="156"/>
      <c r="AFR3" s="156"/>
      <c r="AFS3" s="156"/>
      <c r="AFT3" s="156"/>
      <c r="AFU3" s="156"/>
      <c r="AFV3" s="156"/>
      <c r="AFW3" s="156"/>
      <c r="AFX3" s="156"/>
      <c r="AFY3" s="156"/>
      <c r="AFZ3" s="156"/>
      <c r="AGA3" s="156"/>
      <c r="AGB3" s="156"/>
      <c r="AGC3" s="156"/>
      <c r="AGD3" s="156"/>
      <c r="AGE3" s="156"/>
    </row>
    <row r="4" spans="1:863" s="170" customFormat="1" ht="34.5" customHeight="1" x14ac:dyDescent="0.25">
      <c r="A4" s="279" t="s">
        <v>295</v>
      </c>
      <c r="B4" s="279"/>
      <c r="C4" s="279"/>
      <c r="D4" s="279"/>
      <c r="E4" s="279"/>
      <c r="F4" s="279"/>
      <c r="G4" s="279"/>
      <c r="H4" s="279"/>
      <c r="I4" s="279"/>
      <c r="J4" s="279"/>
      <c r="K4" s="279"/>
      <c r="L4" s="279"/>
      <c r="M4" s="279" t="s">
        <v>165</v>
      </c>
      <c r="N4" s="279"/>
      <c r="O4" s="279"/>
      <c r="P4" s="279"/>
      <c r="Q4" s="279"/>
      <c r="R4" s="279"/>
      <c r="S4" s="279"/>
      <c r="T4" s="279" t="s">
        <v>177</v>
      </c>
      <c r="U4" s="279"/>
      <c r="V4" s="279"/>
      <c r="W4" s="279"/>
      <c r="X4" s="279"/>
      <c r="Y4" s="279"/>
      <c r="Z4" s="279"/>
      <c r="AA4" s="279"/>
      <c r="AB4" s="279"/>
      <c r="AC4" s="279"/>
      <c r="AD4" s="279"/>
      <c r="AE4" s="279"/>
      <c r="AF4" s="279"/>
      <c r="AG4" s="279"/>
      <c r="AH4" s="279" t="s">
        <v>166</v>
      </c>
      <c r="AI4" s="279"/>
      <c r="AJ4" s="279"/>
      <c r="AK4" s="279"/>
      <c r="AL4" s="279"/>
      <c r="AM4" s="279"/>
      <c r="AN4" s="279"/>
      <c r="AO4" s="279" t="s">
        <v>167</v>
      </c>
      <c r="AP4" s="279"/>
      <c r="AQ4" s="279"/>
      <c r="AR4" s="279"/>
      <c r="AS4" s="279"/>
      <c r="AT4" s="279"/>
      <c r="AU4" s="279"/>
      <c r="AV4" s="247" t="s">
        <v>286</v>
      </c>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c r="IW4" s="169"/>
      <c r="IX4" s="169"/>
      <c r="IY4" s="169"/>
      <c r="IZ4" s="169"/>
      <c r="JA4" s="169"/>
      <c r="JB4" s="169"/>
      <c r="JC4" s="169"/>
      <c r="JD4" s="169"/>
      <c r="JE4" s="169"/>
      <c r="JF4" s="169"/>
      <c r="JG4" s="169"/>
      <c r="JH4" s="169"/>
      <c r="JI4" s="169"/>
      <c r="JJ4" s="169"/>
      <c r="JK4" s="169"/>
      <c r="JL4" s="169"/>
      <c r="JM4" s="169"/>
      <c r="JN4" s="169"/>
      <c r="JO4" s="169"/>
      <c r="JP4" s="169"/>
      <c r="JQ4" s="169"/>
      <c r="JR4" s="169"/>
      <c r="JS4" s="169"/>
      <c r="JT4" s="169"/>
      <c r="JU4" s="169"/>
      <c r="JV4" s="169"/>
      <c r="JW4" s="169"/>
      <c r="JX4" s="169"/>
      <c r="JY4" s="169"/>
      <c r="JZ4" s="169"/>
      <c r="KA4" s="169"/>
      <c r="KB4" s="169"/>
      <c r="KC4" s="169"/>
      <c r="KD4" s="169"/>
      <c r="KE4" s="169"/>
      <c r="KF4" s="169"/>
      <c r="KG4" s="169"/>
      <c r="KH4" s="169"/>
      <c r="KI4" s="169"/>
      <c r="KJ4" s="169"/>
      <c r="KK4" s="169"/>
      <c r="KL4" s="169"/>
      <c r="KM4" s="169"/>
      <c r="KN4" s="169"/>
      <c r="KO4" s="169"/>
      <c r="KP4" s="169"/>
      <c r="KQ4" s="169"/>
      <c r="KR4" s="169"/>
      <c r="KS4" s="169"/>
      <c r="KT4" s="169"/>
      <c r="KU4" s="169"/>
      <c r="KV4" s="169"/>
      <c r="KW4" s="169"/>
      <c r="KX4" s="169"/>
      <c r="KY4" s="169"/>
      <c r="KZ4" s="169"/>
      <c r="LA4" s="169"/>
      <c r="LB4" s="169"/>
      <c r="LC4" s="169"/>
      <c r="LD4" s="169"/>
      <c r="LE4" s="169"/>
      <c r="LF4" s="169"/>
      <c r="LG4" s="169"/>
      <c r="LH4" s="169"/>
      <c r="LI4" s="169"/>
      <c r="LJ4" s="169"/>
      <c r="LK4" s="169"/>
      <c r="LL4" s="169"/>
      <c r="LM4" s="169"/>
      <c r="LN4" s="169"/>
      <c r="LO4" s="169"/>
      <c r="LP4" s="169"/>
      <c r="LQ4" s="169"/>
      <c r="LR4" s="169"/>
      <c r="LS4" s="169"/>
      <c r="LT4" s="169"/>
      <c r="LU4" s="169"/>
      <c r="LV4" s="169"/>
      <c r="LW4" s="169"/>
      <c r="LX4" s="169"/>
      <c r="LY4" s="169"/>
      <c r="LZ4" s="169"/>
      <c r="MA4" s="169"/>
      <c r="MB4" s="169"/>
      <c r="MC4" s="169"/>
      <c r="MD4" s="169"/>
      <c r="ME4" s="169"/>
      <c r="MF4" s="169"/>
      <c r="MG4" s="169"/>
      <c r="MH4" s="169"/>
      <c r="MI4" s="169"/>
      <c r="MJ4" s="169"/>
      <c r="MK4" s="169"/>
      <c r="ML4" s="169"/>
      <c r="MM4" s="169"/>
      <c r="MN4" s="169"/>
      <c r="MO4" s="169"/>
      <c r="MP4" s="169"/>
      <c r="MQ4" s="169"/>
      <c r="MR4" s="169"/>
      <c r="MS4" s="169"/>
      <c r="MT4" s="169"/>
      <c r="MU4" s="169"/>
      <c r="MV4" s="169"/>
      <c r="MW4" s="169"/>
      <c r="MX4" s="169"/>
      <c r="MY4" s="169"/>
      <c r="MZ4" s="169"/>
      <c r="NA4" s="169"/>
      <c r="NB4" s="169"/>
      <c r="NC4" s="169"/>
      <c r="ND4" s="169"/>
      <c r="NE4" s="169"/>
      <c r="NF4" s="169"/>
      <c r="NG4" s="169"/>
      <c r="NH4" s="169"/>
      <c r="NI4" s="169"/>
      <c r="NJ4" s="169"/>
      <c r="NK4" s="169"/>
      <c r="NL4" s="169"/>
      <c r="NM4" s="169"/>
      <c r="NN4" s="169"/>
      <c r="NO4" s="169"/>
      <c r="NP4" s="169"/>
      <c r="NQ4" s="169"/>
      <c r="NR4" s="169"/>
      <c r="NS4" s="169"/>
      <c r="NT4" s="169"/>
      <c r="NU4" s="169"/>
      <c r="NV4" s="169"/>
      <c r="NW4" s="169"/>
      <c r="NX4" s="169"/>
      <c r="NY4" s="169"/>
      <c r="NZ4" s="169"/>
      <c r="OA4" s="169"/>
      <c r="OB4" s="169"/>
      <c r="OC4" s="169"/>
      <c r="OD4" s="169"/>
      <c r="OE4" s="169"/>
      <c r="OF4" s="169"/>
      <c r="OG4" s="169"/>
      <c r="OH4" s="169"/>
      <c r="OI4" s="169"/>
      <c r="OJ4" s="169"/>
      <c r="OK4" s="169"/>
      <c r="OL4" s="169"/>
      <c r="OM4" s="169"/>
      <c r="ON4" s="169"/>
      <c r="OO4" s="169"/>
      <c r="OP4" s="169"/>
      <c r="OQ4" s="169"/>
      <c r="OR4" s="169"/>
      <c r="OS4" s="169"/>
      <c r="OT4" s="169"/>
      <c r="OU4" s="169"/>
      <c r="OV4" s="169"/>
      <c r="OW4" s="169"/>
      <c r="OX4" s="169"/>
      <c r="OY4" s="169"/>
      <c r="OZ4" s="169"/>
      <c r="PA4" s="169"/>
      <c r="PB4" s="169"/>
      <c r="PC4" s="169"/>
      <c r="PD4" s="169"/>
      <c r="PE4" s="169"/>
      <c r="PF4" s="169"/>
      <c r="PG4" s="169"/>
      <c r="PH4" s="169"/>
      <c r="PI4" s="169"/>
      <c r="PJ4" s="169"/>
      <c r="PK4" s="169"/>
      <c r="PL4" s="169"/>
      <c r="PM4" s="169"/>
      <c r="PN4" s="169"/>
      <c r="PO4" s="169"/>
      <c r="PP4" s="169"/>
      <c r="PQ4" s="169"/>
      <c r="PR4" s="169"/>
      <c r="PS4" s="169"/>
      <c r="PT4" s="169"/>
      <c r="PU4" s="169"/>
      <c r="PV4" s="169"/>
      <c r="PW4" s="169"/>
      <c r="PX4" s="169"/>
      <c r="PY4" s="169"/>
      <c r="PZ4" s="169"/>
      <c r="QA4" s="169"/>
      <c r="QB4" s="169"/>
      <c r="QC4" s="169"/>
      <c r="QD4" s="169"/>
      <c r="QE4" s="169"/>
      <c r="QF4" s="169"/>
      <c r="QG4" s="169"/>
      <c r="QH4" s="169"/>
      <c r="QI4" s="169"/>
      <c r="QJ4" s="169"/>
      <c r="QK4" s="169"/>
      <c r="QL4" s="169"/>
      <c r="QM4" s="169"/>
      <c r="QN4" s="169"/>
      <c r="QO4" s="169"/>
      <c r="QP4" s="169"/>
      <c r="QQ4" s="169"/>
      <c r="QR4" s="169"/>
      <c r="QS4" s="169"/>
      <c r="QT4" s="169"/>
      <c r="QU4" s="169"/>
      <c r="QV4" s="169"/>
      <c r="QW4" s="169"/>
      <c r="QX4" s="169"/>
      <c r="QY4" s="169"/>
      <c r="QZ4" s="169"/>
      <c r="RA4" s="169"/>
      <c r="RB4" s="169"/>
      <c r="RC4" s="169"/>
      <c r="RD4" s="169"/>
      <c r="RE4" s="169"/>
      <c r="RF4" s="169"/>
      <c r="RG4" s="169"/>
      <c r="RH4" s="169"/>
      <c r="RI4" s="169"/>
      <c r="RJ4" s="169"/>
      <c r="RK4" s="169"/>
      <c r="RL4" s="169"/>
      <c r="RM4" s="169"/>
      <c r="RN4" s="169"/>
      <c r="RO4" s="169"/>
      <c r="RP4" s="169"/>
      <c r="RQ4" s="169"/>
      <c r="RR4" s="169"/>
      <c r="RS4" s="169"/>
      <c r="RT4" s="169"/>
      <c r="RU4" s="169"/>
      <c r="RV4" s="169"/>
      <c r="RW4" s="169"/>
      <c r="RX4" s="169"/>
      <c r="RY4" s="169"/>
      <c r="RZ4" s="169"/>
      <c r="SA4" s="169"/>
      <c r="SB4" s="169"/>
      <c r="SC4" s="169"/>
      <c r="SD4" s="169"/>
      <c r="SE4" s="169"/>
      <c r="SF4" s="169"/>
      <c r="SG4" s="169"/>
      <c r="SH4" s="169"/>
      <c r="SI4" s="169"/>
      <c r="SJ4" s="169"/>
      <c r="SK4" s="169"/>
      <c r="SL4" s="169"/>
      <c r="SM4" s="169"/>
      <c r="SN4" s="169"/>
      <c r="SO4" s="169"/>
      <c r="SP4" s="169"/>
      <c r="SQ4" s="169"/>
      <c r="SR4" s="169"/>
      <c r="SS4" s="169"/>
      <c r="ST4" s="169"/>
      <c r="SU4" s="169"/>
      <c r="SV4" s="169"/>
      <c r="SW4" s="169"/>
      <c r="SX4" s="169"/>
      <c r="SY4" s="169"/>
      <c r="SZ4" s="169"/>
      <c r="TA4" s="169"/>
      <c r="TB4" s="169"/>
      <c r="TC4" s="169"/>
      <c r="TD4" s="169"/>
      <c r="TE4" s="169"/>
      <c r="TF4" s="169"/>
      <c r="TG4" s="169"/>
      <c r="TH4" s="169"/>
      <c r="TI4" s="169"/>
      <c r="TJ4" s="169"/>
      <c r="TK4" s="169"/>
      <c r="TL4" s="169"/>
      <c r="TM4" s="169"/>
      <c r="TN4" s="169"/>
      <c r="TO4" s="169"/>
      <c r="TP4" s="169"/>
      <c r="TQ4" s="169"/>
      <c r="TR4" s="169"/>
      <c r="TS4" s="169"/>
      <c r="TT4" s="169"/>
      <c r="TU4" s="169"/>
      <c r="TV4" s="169"/>
      <c r="TW4" s="169"/>
      <c r="TX4" s="169"/>
      <c r="TY4" s="169"/>
      <c r="TZ4" s="169"/>
      <c r="UA4" s="169"/>
      <c r="UB4" s="169"/>
      <c r="UC4" s="169"/>
      <c r="UD4" s="169"/>
      <c r="UE4" s="169"/>
      <c r="UF4" s="169"/>
      <c r="UG4" s="169"/>
      <c r="UH4" s="169"/>
      <c r="UI4" s="169"/>
      <c r="UJ4" s="169"/>
      <c r="UK4" s="169"/>
      <c r="UL4" s="169"/>
      <c r="UM4" s="169"/>
      <c r="UN4" s="169"/>
      <c r="UO4" s="169"/>
      <c r="UP4" s="169"/>
      <c r="UQ4" s="169"/>
      <c r="UR4" s="169"/>
      <c r="US4" s="169"/>
      <c r="UT4" s="169"/>
      <c r="UU4" s="169"/>
      <c r="UV4" s="169"/>
      <c r="UW4" s="169"/>
      <c r="UX4" s="169"/>
      <c r="UY4" s="169"/>
      <c r="UZ4" s="169"/>
      <c r="VA4" s="169"/>
      <c r="VB4" s="169"/>
      <c r="VC4" s="169"/>
      <c r="VD4" s="169"/>
      <c r="VE4" s="169"/>
      <c r="VF4" s="169"/>
      <c r="VG4" s="169"/>
      <c r="VH4" s="169"/>
      <c r="VI4" s="169"/>
      <c r="VJ4" s="169"/>
      <c r="VK4" s="169"/>
      <c r="VL4" s="169"/>
      <c r="VM4" s="169"/>
      <c r="VN4" s="169"/>
      <c r="VO4" s="169"/>
      <c r="VP4" s="169"/>
      <c r="VQ4" s="169"/>
      <c r="VR4" s="169"/>
      <c r="VS4" s="169"/>
      <c r="VT4" s="169"/>
      <c r="VU4" s="169"/>
      <c r="VV4" s="169"/>
      <c r="VW4" s="169"/>
      <c r="VX4" s="169"/>
      <c r="VY4" s="169"/>
      <c r="VZ4" s="169"/>
      <c r="WA4" s="169"/>
      <c r="WB4" s="169"/>
      <c r="WC4" s="169"/>
      <c r="WD4" s="169"/>
      <c r="WE4" s="169"/>
      <c r="WF4" s="169"/>
      <c r="WG4" s="169"/>
      <c r="WH4" s="169"/>
      <c r="WI4" s="169"/>
      <c r="WJ4" s="169"/>
      <c r="WK4" s="169"/>
      <c r="WL4" s="169"/>
      <c r="WM4" s="169"/>
      <c r="WN4" s="169"/>
      <c r="WO4" s="169"/>
      <c r="WP4" s="169"/>
      <c r="WQ4" s="169"/>
      <c r="WR4" s="169"/>
      <c r="WS4" s="169"/>
      <c r="WT4" s="169"/>
      <c r="WU4" s="169"/>
      <c r="WV4" s="169"/>
      <c r="WW4" s="169"/>
      <c r="WX4" s="169"/>
      <c r="WY4" s="169"/>
      <c r="WZ4" s="169"/>
      <c r="XA4" s="169"/>
      <c r="XB4" s="169"/>
      <c r="XC4" s="169"/>
      <c r="XD4" s="169"/>
      <c r="XE4" s="169"/>
      <c r="XF4" s="169"/>
      <c r="XG4" s="169"/>
      <c r="XH4" s="169"/>
      <c r="XI4" s="169"/>
      <c r="XJ4" s="169"/>
      <c r="XK4" s="169"/>
      <c r="XL4" s="169"/>
      <c r="XM4" s="169"/>
      <c r="XN4" s="169"/>
      <c r="XO4" s="169"/>
      <c r="XP4" s="169"/>
      <c r="XQ4" s="169"/>
      <c r="XR4" s="169"/>
      <c r="XS4" s="169"/>
      <c r="XT4" s="169"/>
      <c r="XU4" s="169"/>
      <c r="XV4" s="169"/>
      <c r="XW4" s="169"/>
      <c r="XX4" s="169"/>
      <c r="XY4" s="169"/>
      <c r="XZ4" s="169"/>
      <c r="YA4" s="169"/>
      <c r="YB4" s="169"/>
      <c r="YC4" s="169"/>
      <c r="YD4" s="169"/>
      <c r="YE4" s="169"/>
      <c r="YF4" s="169"/>
      <c r="YG4" s="169"/>
      <c r="YH4" s="169"/>
      <c r="YI4" s="169"/>
      <c r="YJ4" s="169"/>
      <c r="YK4" s="169"/>
      <c r="YL4" s="169"/>
      <c r="YM4" s="169"/>
      <c r="YN4" s="169"/>
      <c r="YO4" s="169"/>
      <c r="YP4" s="169"/>
      <c r="YQ4" s="169"/>
      <c r="YR4" s="169"/>
      <c r="YS4" s="169"/>
      <c r="YT4" s="169"/>
      <c r="YU4" s="169"/>
      <c r="YV4" s="169"/>
      <c r="YW4" s="169"/>
      <c r="YX4" s="169"/>
      <c r="YY4" s="169"/>
      <c r="YZ4" s="169"/>
      <c r="ZA4" s="169"/>
      <c r="ZB4" s="169"/>
      <c r="ZC4" s="169"/>
      <c r="ZD4" s="169"/>
      <c r="ZE4" s="169"/>
      <c r="ZF4" s="169"/>
      <c r="ZG4" s="169"/>
      <c r="ZH4" s="169"/>
      <c r="ZI4" s="169"/>
      <c r="ZJ4" s="169"/>
      <c r="ZK4" s="169"/>
      <c r="ZL4" s="169"/>
      <c r="ZM4" s="169"/>
      <c r="ZN4" s="169"/>
      <c r="ZO4" s="169"/>
      <c r="ZP4" s="169"/>
      <c r="ZQ4" s="169"/>
      <c r="ZR4" s="169"/>
      <c r="ZS4" s="169"/>
      <c r="ZT4" s="169"/>
      <c r="ZU4" s="169"/>
      <c r="ZV4" s="169"/>
      <c r="ZW4" s="169"/>
      <c r="ZX4" s="169"/>
      <c r="ZY4" s="169"/>
      <c r="ZZ4" s="169"/>
      <c r="AAA4" s="169"/>
      <c r="AAB4" s="169"/>
      <c r="AAC4" s="169"/>
      <c r="AAD4" s="169"/>
      <c r="AAE4" s="169"/>
      <c r="AAF4" s="169"/>
      <c r="AAG4" s="169"/>
      <c r="AAH4" s="169"/>
      <c r="AAI4" s="169"/>
      <c r="AAJ4" s="169"/>
      <c r="AAK4" s="169"/>
      <c r="AAL4" s="169"/>
      <c r="AAM4" s="169"/>
      <c r="AAN4" s="169"/>
      <c r="AAO4" s="169"/>
      <c r="AAP4" s="169"/>
      <c r="AAQ4" s="169"/>
      <c r="AAR4" s="169"/>
      <c r="AAS4" s="169"/>
      <c r="AAT4" s="169"/>
      <c r="AAU4" s="169"/>
      <c r="AAV4" s="169"/>
      <c r="AAW4" s="169"/>
      <c r="AAX4" s="169"/>
      <c r="AAY4" s="169"/>
      <c r="AAZ4" s="169"/>
      <c r="ABA4" s="169"/>
      <c r="ABB4" s="169"/>
      <c r="ABC4" s="169"/>
      <c r="ABD4" s="169"/>
      <c r="ABE4" s="169"/>
      <c r="ABF4" s="169"/>
      <c r="ABG4" s="169"/>
      <c r="ABH4" s="169"/>
      <c r="ABI4" s="169"/>
      <c r="ABJ4" s="169"/>
      <c r="ABK4" s="169"/>
      <c r="ABL4" s="169"/>
      <c r="ABM4" s="169"/>
      <c r="ABN4" s="169"/>
      <c r="ABO4" s="169"/>
      <c r="ABP4" s="169"/>
      <c r="ABQ4" s="169"/>
      <c r="ABR4" s="169"/>
      <c r="ABS4" s="169"/>
      <c r="ABT4" s="169"/>
      <c r="ABU4" s="169"/>
      <c r="ABV4" s="169"/>
      <c r="ABW4" s="169"/>
      <c r="ABX4" s="169"/>
      <c r="ABY4" s="169"/>
      <c r="ABZ4" s="169"/>
      <c r="ACA4" s="169"/>
      <c r="ACB4" s="169"/>
      <c r="ACC4" s="169"/>
      <c r="ACD4" s="169"/>
      <c r="ACE4" s="169"/>
      <c r="ACF4" s="169"/>
      <c r="ACG4" s="169"/>
      <c r="ACH4" s="169"/>
      <c r="ACI4" s="169"/>
      <c r="ACJ4" s="169"/>
      <c r="ACK4" s="169"/>
      <c r="ACL4" s="169"/>
      <c r="ACM4" s="169"/>
      <c r="ACN4" s="169"/>
      <c r="ACO4" s="169"/>
      <c r="ACP4" s="169"/>
      <c r="ACQ4" s="169"/>
      <c r="ACR4" s="169"/>
      <c r="ACS4" s="169"/>
      <c r="ACT4" s="169"/>
      <c r="ACU4" s="169"/>
      <c r="ACV4" s="169"/>
      <c r="ACW4" s="169"/>
      <c r="ACX4" s="169"/>
      <c r="ACY4" s="169"/>
      <c r="ACZ4" s="169"/>
      <c r="ADA4" s="169"/>
      <c r="ADB4" s="169"/>
      <c r="ADC4" s="169"/>
      <c r="ADD4" s="169"/>
      <c r="ADE4" s="169"/>
      <c r="ADF4" s="169"/>
      <c r="ADG4" s="169"/>
      <c r="ADH4" s="169"/>
      <c r="ADI4" s="169"/>
      <c r="ADJ4" s="169"/>
      <c r="ADK4" s="169"/>
      <c r="ADL4" s="169"/>
      <c r="ADM4" s="169"/>
      <c r="ADN4" s="169"/>
      <c r="ADO4" s="169"/>
      <c r="ADP4" s="169"/>
      <c r="ADQ4" s="169"/>
      <c r="ADR4" s="169"/>
      <c r="ADS4" s="169"/>
      <c r="ADT4" s="169"/>
      <c r="ADU4" s="169"/>
      <c r="ADV4" s="169"/>
      <c r="ADW4" s="169"/>
      <c r="ADX4" s="169"/>
      <c r="ADY4" s="169"/>
      <c r="ADZ4" s="169"/>
      <c r="AEA4" s="169"/>
      <c r="AEB4" s="169"/>
      <c r="AEC4" s="169"/>
      <c r="AED4" s="169"/>
      <c r="AEE4" s="169"/>
      <c r="AEF4" s="169"/>
      <c r="AEG4" s="169"/>
      <c r="AEH4" s="169"/>
      <c r="AEI4" s="169"/>
      <c r="AEJ4" s="169"/>
      <c r="AEK4" s="169"/>
      <c r="AEL4" s="169"/>
      <c r="AEM4" s="169"/>
      <c r="AEN4" s="169"/>
      <c r="AEO4" s="169"/>
      <c r="AEP4" s="169"/>
      <c r="AEQ4" s="169"/>
      <c r="AER4" s="169"/>
      <c r="AES4" s="169"/>
      <c r="AET4" s="169"/>
      <c r="AEU4" s="169"/>
      <c r="AEV4" s="169"/>
      <c r="AEW4" s="169"/>
      <c r="AEX4" s="169"/>
      <c r="AEY4" s="169"/>
      <c r="AEZ4" s="169"/>
      <c r="AFA4" s="169"/>
      <c r="AFB4" s="169"/>
      <c r="AFC4" s="169"/>
      <c r="AFD4" s="169"/>
      <c r="AFE4" s="169"/>
      <c r="AFF4" s="169"/>
      <c r="AFG4" s="169"/>
      <c r="AFH4" s="169"/>
      <c r="AFI4" s="169"/>
      <c r="AFJ4" s="169"/>
      <c r="AFK4" s="169"/>
      <c r="AFL4" s="169"/>
      <c r="AFM4" s="169"/>
      <c r="AFN4" s="169"/>
      <c r="AFO4" s="169"/>
      <c r="AFP4" s="169"/>
      <c r="AFQ4" s="169"/>
      <c r="AFR4" s="169"/>
      <c r="AFS4" s="169"/>
      <c r="AFT4" s="169"/>
      <c r="AFU4" s="169"/>
      <c r="AFV4" s="169"/>
      <c r="AFW4" s="169"/>
      <c r="AFX4" s="169"/>
      <c r="AFY4" s="169"/>
      <c r="AFZ4" s="169"/>
      <c r="AGA4" s="169"/>
      <c r="AGB4" s="169"/>
      <c r="AGC4" s="169"/>
      <c r="AGD4" s="169"/>
      <c r="AGE4" s="169"/>
    </row>
    <row r="5" spans="1:863" s="171" customFormat="1" ht="16.5" customHeight="1" x14ac:dyDescent="0.2">
      <c r="A5" s="281" t="s">
        <v>99</v>
      </c>
      <c r="B5" s="274" t="s">
        <v>180</v>
      </c>
      <c r="C5" s="274" t="s">
        <v>181</v>
      </c>
      <c r="D5" s="275" t="s">
        <v>102</v>
      </c>
      <c r="E5" s="280" t="s">
        <v>287</v>
      </c>
      <c r="F5" s="280"/>
      <c r="G5" s="247" t="s">
        <v>234</v>
      </c>
      <c r="H5" s="247" t="s">
        <v>216</v>
      </c>
      <c r="I5" s="247" t="s">
        <v>233</v>
      </c>
      <c r="J5" s="247" t="s">
        <v>232</v>
      </c>
      <c r="K5" s="247" t="s">
        <v>229</v>
      </c>
      <c r="L5" s="247" t="s">
        <v>197</v>
      </c>
      <c r="M5" s="247" t="s">
        <v>113</v>
      </c>
      <c r="N5" s="278" t="s">
        <v>114</v>
      </c>
      <c r="O5" s="278" t="s">
        <v>115</v>
      </c>
      <c r="P5" s="247" t="s">
        <v>182</v>
      </c>
      <c r="Q5" s="276" t="s">
        <v>129</v>
      </c>
      <c r="R5" s="276" t="s">
        <v>124</v>
      </c>
      <c r="S5" s="276" t="s">
        <v>125</v>
      </c>
      <c r="T5" s="276" t="s">
        <v>103</v>
      </c>
      <c r="U5" s="215"/>
      <c r="V5" s="277" t="s">
        <v>128</v>
      </c>
      <c r="W5" s="277"/>
      <c r="X5" s="277"/>
      <c r="Y5" s="277"/>
      <c r="Z5" s="277"/>
      <c r="AA5" s="277"/>
      <c r="AB5" s="277"/>
      <c r="AC5" s="247" t="s">
        <v>188</v>
      </c>
      <c r="AD5" s="275" t="s">
        <v>189</v>
      </c>
      <c r="AE5" s="277" t="s">
        <v>3</v>
      </c>
      <c r="AF5" s="277"/>
      <c r="AG5" s="277"/>
      <c r="AH5" s="278" t="s">
        <v>104</v>
      </c>
      <c r="AI5" s="278" t="s">
        <v>105</v>
      </c>
      <c r="AJ5" s="278" t="s">
        <v>106</v>
      </c>
      <c r="AK5" s="275" t="s">
        <v>107</v>
      </c>
      <c r="AL5" s="278" t="s">
        <v>108</v>
      </c>
      <c r="AM5" s="276" t="s">
        <v>179</v>
      </c>
      <c r="AN5" s="247" t="s">
        <v>288</v>
      </c>
      <c r="AO5" s="247" t="s">
        <v>289</v>
      </c>
      <c r="AP5" s="247" t="s">
        <v>290</v>
      </c>
      <c r="AQ5" s="247" t="s">
        <v>291</v>
      </c>
      <c r="AR5" s="247" t="s">
        <v>292</v>
      </c>
      <c r="AS5" s="247" t="s">
        <v>293</v>
      </c>
      <c r="AT5" s="247" t="s">
        <v>133</v>
      </c>
      <c r="AU5" s="247" t="s">
        <v>134</v>
      </c>
      <c r="AV5" s="247"/>
      <c r="DI5" s="172"/>
      <c r="DJ5" s="172"/>
      <c r="DK5" s="172"/>
      <c r="DL5" s="172"/>
      <c r="DM5" s="172"/>
      <c r="DN5" s="172"/>
      <c r="DO5" s="172"/>
      <c r="DP5" s="172"/>
      <c r="DQ5" s="172"/>
      <c r="DR5" s="172"/>
      <c r="DS5" s="172"/>
      <c r="DT5" s="172"/>
      <c r="DU5" s="172"/>
      <c r="DV5" s="172"/>
      <c r="DW5" s="172"/>
      <c r="DX5" s="172"/>
      <c r="DY5" s="172"/>
      <c r="DZ5" s="172"/>
      <c r="EA5" s="172"/>
      <c r="EB5" s="172"/>
      <c r="EC5" s="172"/>
      <c r="ED5" s="172"/>
      <c r="EE5" s="172"/>
      <c r="EF5" s="172"/>
      <c r="EG5" s="172"/>
      <c r="EH5" s="172"/>
      <c r="EI5" s="172"/>
      <c r="EJ5" s="172"/>
      <c r="EK5" s="172"/>
      <c r="EL5" s="172"/>
      <c r="EM5" s="172"/>
      <c r="EN5" s="172"/>
      <c r="EO5" s="172"/>
      <c r="EP5" s="172"/>
      <c r="EQ5" s="172"/>
      <c r="ER5" s="172"/>
      <c r="ES5" s="172"/>
      <c r="ET5" s="172"/>
      <c r="EU5" s="172"/>
      <c r="EV5" s="172"/>
      <c r="EW5" s="172"/>
      <c r="EX5" s="172"/>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2"/>
      <c r="GX5" s="172"/>
      <c r="GY5" s="172"/>
      <c r="GZ5" s="172"/>
      <c r="HA5" s="172"/>
      <c r="HB5" s="172"/>
      <c r="HC5" s="172"/>
      <c r="HD5" s="172"/>
      <c r="HE5" s="172"/>
      <c r="HF5" s="172"/>
      <c r="HG5" s="172"/>
      <c r="HH5" s="172"/>
      <c r="HI5" s="172"/>
      <c r="HJ5" s="172"/>
      <c r="HK5" s="172"/>
      <c r="HL5" s="172"/>
      <c r="HM5" s="172"/>
      <c r="HN5" s="172"/>
      <c r="HO5" s="172"/>
      <c r="HP5" s="172"/>
      <c r="HQ5" s="172"/>
      <c r="HR5" s="172"/>
      <c r="HS5" s="172"/>
      <c r="HT5" s="172"/>
      <c r="HU5" s="172"/>
      <c r="HV5" s="172"/>
      <c r="HW5" s="172"/>
      <c r="HX5" s="172"/>
      <c r="HY5" s="172"/>
      <c r="HZ5" s="172"/>
      <c r="IA5" s="172"/>
      <c r="IB5" s="172"/>
      <c r="IC5" s="172"/>
      <c r="ID5" s="172"/>
      <c r="IE5" s="172"/>
      <c r="IF5" s="172"/>
      <c r="IG5" s="172"/>
      <c r="IH5" s="172"/>
      <c r="II5" s="172"/>
      <c r="IJ5" s="172"/>
      <c r="IK5" s="172"/>
      <c r="IL5" s="172"/>
      <c r="IM5" s="172"/>
      <c r="IN5" s="172"/>
      <c r="IO5" s="172"/>
      <c r="IP5" s="172"/>
      <c r="IQ5" s="172"/>
      <c r="IR5" s="172"/>
      <c r="IS5" s="172"/>
      <c r="IT5" s="172"/>
      <c r="IU5" s="172"/>
      <c r="IV5" s="172"/>
      <c r="IW5" s="172"/>
      <c r="IX5" s="172"/>
      <c r="IY5" s="172"/>
      <c r="IZ5" s="172"/>
      <c r="JA5" s="172"/>
      <c r="JB5" s="172"/>
      <c r="JC5" s="172"/>
      <c r="JD5" s="172"/>
      <c r="JE5" s="172"/>
      <c r="JF5" s="172"/>
      <c r="JG5" s="172"/>
      <c r="JH5" s="172"/>
      <c r="JI5" s="172"/>
      <c r="JJ5" s="172"/>
      <c r="JK5" s="172"/>
      <c r="JL5" s="172"/>
      <c r="JM5" s="172"/>
      <c r="JN5" s="172"/>
      <c r="JO5" s="172"/>
      <c r="JP5" s="172"/>
      <c r="JQ5" s="172"/>
      <c r="JR5" s="172"/>
      <c r="JS5" s="172"/>
      <c r="JT5" s="172"/>
      <c r="JU5" s="172"/>
      <c r="JV5" s="172"/>
      <c r="JW5" s="172"/>
      <c r="JX5" s="172"/>
      <c r="JY5" s="172"/>
      <c r="JZ5" s="172"/>
      <c r="KA5" s="172"/>
      <c r="KB5" s="172"/>
      <c r="KC5" s="172"/>
      <c r="KD5" s="172"/>
      <c r="KE5" s="172"/>
      <c r="KF5" s="172"/>
      <c r="KG5" s="172"/>
      <c r="KH5" s="172"/>
      <c r="KI5" s="172"/>
      <c r="KJ5" s="172"/>
      <c r="KK5" s="172"/>
      <c r="KL5" s="172"/>
      <c r="KM5" s="172"/>
      <c r="KN5" s="172"/>
      <c r="KO5" s="172"/>
      <c r="KP5" s="172"/>
      <c r="KQ5" s="172"/>
      <c r="KR5" s="172"/>
      <c r="KS5" s="172"/>
      <c r="KT5" s="172"/>
      <c r="KU5" s="172"/>
      <c r="KV5" s="172"/>
      <c r="KW5" s="172"/>
      <c r="KX5" s="172"/>
      <c r="KY5" s="172"/>
      <c r="KZ5" s="172"/>
      <c r="LA5" s="172"/>
      <c r="LB5" s="172"/>
      <c r="LC5" s="172"/>
      <c r="LD5" s="172"/>
      <c r="LE5" s="172"/>
      <c r="LF5" s="172"/>
      <c r="LG5" s="172"/>
      <c r="LH5" s="172"/>
      <c r="LI5" s="172"/>
      <c r="LJ5" s="172"/>
      <c r="LK5" s="172"/>
      <c r="LL5" s="172"/>
      <c r="LM5" s="172"/>
      <c r="LN5" s="172"/>
      <c r="LO5" s="172"/>
      <c r="LP5" s="172"/>
      <c r="LQ5" s="172"/>
      <c r="LR5" s="172"/>
      <c r="LS5" s="172"/>
      <c r="LT5" s="172"/>
      <c r="LU5" s="172"/>
      <c r="LV5" s="172"/>
      <c r="LW5" s="172"/>
      <c r="LX5" s="172"/>
      <c r="LY5" s="172"/>
      <c r="LZ5" s="172"/>
      <c r="MA5" s="172"/>
      <c r="MB5" s="172"/>
      <c r="MC5" s="172"/>
      <c r="MD5" s="172"/>
      <c r="ME5" s="172"/>
      <c r="MF5" s="172"/>
      <c r="MG5" s="172"/>
      <c r="MH5" s="172"/>
      <c r="MI5" s="172"/>
      <c r="MJ5" s="172"/>
      <c r="MK5" s="172"/>
      <c r="ML5" s="172"/>
      <c r="MM5" s="172"/>
      <c r="MN5" s="172"/>
      <c r="MO5" s="172"/>
      <c r="MP5" s="172"/>
      <c r="MQ5" s="172"/>
      <c r="MR5" s="172"/>
      <c r="MS5" s="172"/>
      <c r="MT5" s="172"/>
      <c r="MU5" s="172"/>
      <c r="MV5" s="172"/>
      <c r="MW5" s="172"/>
      <c r="MX5" s="172"/>
      <c r="MY5" s="172"/>
      <c r="MZ5" s="172"/>
      <c r="NA5" s="172"/>
      <c r="NB5" s="172"/>
      <c r="NC5" s="172"/>
      <c r="ND5" s="172"/>
      <c r="NE5" s="172"/>
      <c r="NF5" s="172"/>
      <c r="NG5" s="172"/>
      <c r="NH5" s="172"/>
      <c r="NI5" s="172"/>
      <c r="NJ5" s="172"/>
      <c r="NK5" s="172"/>
      <c r="NL5" s="172"/>
      <c r="NM5" s="172"/>
      <c r="NN5" s="172"/>
      <c r="NO5" s="172"/>
      <c r="NP5" s="172"/>
      <c r="NQ5" s="172"/>
      <c r="NR5" s="172"/>
      <c r="NS5" s="172"/>
      <c r="NT5" s="172"/>
      <c r="NU5" s="172"/>
      <c r="NV5" s="172"/>
      <c r="NW5" s="172"/>
      <c r="NX5" s="172"/>
      <c r="NY5" s="172"/>
      <c r="NZ5" s="172"/>
      <c r="OA5" s="172"/>
      <c r="OB5" s="172"/>
      <c r="OC5" s="172"/>
      <c r="OD5" s="172"/>
      <c r="OE5" s="172"/>
      <c r="OF5" s="172"/>
      <c r="OG5" s="172"/>
      <c r="OH5" s="172"/>
      <c r="OI5" s="172"/>
      <c r="OJ5" s="172"/>
      <c r="OK5" s="172"/>
      <c r="OL5" s="172"/>
      <c r="OM5" s="172"/>
      <c r="ON5" s="172"/>
      <c r="OO5" s="172"/>
      <c r="OP5" s="172"/>
      <c r="OQ5" s="172"/>
      <c r="OR5" s="172"/>
      <c r="OS5" s="172"/>
      <c r="OT5" s="172"/>
      <c r="OU5" s="172"/>
      <c r="OV5" s="172"/>
      <c r="OW5" s="172"/>
      <c r="OX5" s="172"/>
      <c r="OY5" s="172"/>
      <c r="OZ5" s="172"/>
      <c r="PA5" s="172"/>
      <c r="PB5" s="172"/>
      <c r="PC5" s="172"/>
      <c r="PD5" s="172"/>
      <c r="PE5" s="172"/>
      <c r="PF5" s="172"/>
      <c r="PG5" s="172"/>
      <c r="PH5" s="172"/>
      <c r="PI5" s="172"/>
      <c r="PJ5" s="172"/>
      <c r="PK5" s="172"/>
      <c r="PL5" s="172"/>
      <c r="PM5" s="172"/>
      <c r="PN5" s="172"/>
      <c r="PO5" s="172"/>
      <c r="PP5" s="172"/>
      <c r="PQ5" s="172"/>
      <c r="PR5" s="172"/>
      <c r="PS5" s="172"/>
      <c r="PT5" s="172"/>
      <c r="PU5" s="172"/>
      <c r="PV5" s="172"/>
      <c r="PW5" s="172"/>
      <c r="PX5" s="172"/>
      <c r="PY5" s="172"/>
      <c r="PZ5" s="172"/>
      <c r="QA5" s="172"/>
      <c r="QB5" s="172"/>
      <c r="QC5" s="172"/>
      <c r="QD5" s="172"/>
      <c r="QE5" s="172"/>
      <c r="QF5" s="172"/>
      <c r="QG5" s="172"/>
      <c r="QH5" s="172"/>
      <c r="QI5" s="172"/>
      <c r="QJ5" s="172"/>
      <c r="QK5" s="172"/>
      <c r="QL5" s="172"/>
      <c r="QM5" s="172"/>
      <c r="QN5" s="172"/>
      <c r="QO5" s="172"/>
      <c r="QP5" s="172"/>
      <c r="QQ5" s="172"/>
      <c r="QR5" s="172"/>
      <c r="QS5" s="172"/>
      <c r="QT5" s="172"/>
      <c r="QU5" s="172"/>
      <c r="QV5" s="172"/>
      <c r="QW5" s="172"/>
      <c r="QX5" s="172"/>
      <c r="QY5" s="172"/>
      <c r="QZ5" s="172"/>
      <c r="RA5" s="172"/>
      <c r="RB5" s="172"/>
      <c r="RC5" s="172"/>
      <c r="RD5" s="172"/>
      <c r="RE5" s="172"/>
      <c r="RF5" s="172"/>
      <c r="RG5" s="172"/>
      <c r="RH5" s="172"/>
      <c r="RI5" s="172"/>
      <c r="RJ5" s="172"/>
      <c r="RK5" s="172"/>
      <c r="RL5" s="172"/>
      <c r="RM5" s="172"/>
      <c r="RN5" s="172"/>
      <c r="RO5" s="172"/>
      <c r="RP5" s="172"/>
      <c r="RQ5" s="172"/>
      <c r="RR5" s="172"/>
      <c r="RS5" s="172"/>
      <c r="RT5" s="172"/>
      <c r="RU5" s="172"/>
      <c r="RV5" s="172"/>
      <c r="RW5" s="172"/>
      <c r="RX5" s="172"/>
      <c r="RY5" s="172"/>
      <c r="RZ5" s="172"/>
      <c r="SA5" s="172"/>
      <c r="SB5" s="172"/>
      <c r="SC5" s="172"/>
      <c r="SD5" s="172"/>
      <c r="SE5" s="172"/>
      <c r="SF5" s="172"/>
      <c r="SG5" s="172"/>
      <c r="SH5" s="172"/>
      <c r="SI5" s="172"/>
      <c r="SJ5" s="172"/>
      <c r="SK5" s="172"/>
      <c r="SL5" s="172"/>
      <c r="SM5" s="172"/>
      <c r="SN5" s="172"/>
      <c r="SO5" s="172"/>
      <c r="SP5" s="172"/>
      <c r="SQ5" s="172"/>
      <c r="SR5" s="172"/>
      <c r="SS5" s="172"/>
      <c r="ST5" s="172"/>
      <c r="SU5" s="172"/>
      <c r="SV5" s="172"/>
      <c r="SW5" s="172"/>
      <c r="SX5" s="172"/>
      <c r="SY5" s="172"/>
      <c r="SZ5" s="172"/>
      <c r="TA5" s="172"/>
      <c r="TB5" s="172"/>
      <c r="TC5" s="172"/>
      <c r="TD5" s="172"/>
      <c r="TE5" s="172"/>
      <c r="TF5" s="172"/>
      <c r="TG5" s="172"/>
      <c r="TH5" s="172"/>
      <c r="TI5" s="172"/>
      <c r="TJ5" s="172"/>
      <c r="TK5" s="172"/>
      <c r="TL5" s="172"/>
      <c r="TM5" s="172"/>
      <c r="TN5" s="172"/>
      <c r="TO5" s="172"/>
      <c r="TP5" s="172"/>
      <c r="TQ5" s="172"/>
      <c r="TR5" s="172"/>
      <c r="TS5" s="172"/>
      <c r="TT5" s="172"/>
      <c r="TU5" s="172"/>
      <c r="TV5" s="172"/>
      <c r="TW5" s="172"/>
      <c r="TX5" s="172"/>
      <c r="TY5" s="172"/>
      <c r="TZ5" s="172"/>
      <c r="UA5" s="172"/>
      <c r="UB5" s="172"/>
      <c r="UC5" s="172"/>
      <c r="UD5" s="172"/>
      <c r="UE5" s="172"/>
      <c r="UF5" s="172"/>
      <c r="UG5" s="172"/>
      <c r="UH5" s="172"/>
      <c r="UI5" s="172"/>
      <c r="UJ5" s="172"/>
      <c r="UK5" s="172"/>
      <c r="UL5" s="172"/>
      <c r="UM5" s="172"/>
      <c r="UN5" s="172"/>
      <c r="UO5" s="172"/>
      <c r="UP5" s="172"/>
      <c r="UQ5" s="172"/>
      <c r="UR5" s="172"/>
      <c r="US5" s="172"/>
      <c r="UT5" s="172"/>
      <c r="UU5" s="172"/>
      <c r="UV5" s="172"/>
      <c r="UW5" s="172"/>
      <c r="UX5" s="172"/>
      <c r="UY5" s="172"/>
      <c r="UZ5" s="172"/>
      <c r="VA5" s="172"/>
      <c r="VB5" s="172"/>
      <c r="VC5" s="172"/>
      <c r="VD5" s="172"/>
      <c r="VE5" s="172"/>
      <c r="VF5" s="172"/>
      <c r="VG5" s="172"/>
      <c r="VH5" s="172"/>
      <c r="VI5" s="172"/>
      <c r="VJ5" s="172"/>
      <c r="VK5" s="172"/>
      <c r="VL5" s="172"/>
      <c r="VM5" s="172"/>
      <c r="VN5" s="172"/>
      <c r="VO5" s="172"/>
      <c r="VP5" s="172"/>
      <c r="VQ5" s="172"/>
      <c r="VR5" s="172"/>
      <c r="VS5" s="172"/>
      <c r="VT5" s="172"/>
      <c r="VU5" s="172"/>
      <c r="VV5" s="172"/>
      <c r="VW5" s="172"/>
      <c r="VX5" s="172"/>
      <c r="VY5" s="172"/>
      <c r="VZ5" s="172"/>
      <c r="WA5" s="172"/>
      <c r="WB5" s="172"/>
      <c r="WC5" s="172"/>
      <c r="WD5" s="172"/>
      <c r="WE5" s="172"/>
      <c r="WF5" s="172"/>
      <c r="WG5" s="172"/>
      <c r="WH5" s="172"/>
      <c r="WI5" s="172"/>
      <c r="WJ5" s="172"/>
      <c r="WK5" s="172"/>
      <c r="WL5" s="172"/>
      <c r="WM5" s="172"/>
      <c r="WN5" s="172"/>
      <c r="WO5" s="172"/>
      <c r="WP5" s="172"/>
      <c r="WQ5" s="172"/>
      <c r="WR5" s="172"/>
      <c r="WS5" s="172"/>
      <c r="WT5" s="172"/>
      <c r="WU5" s="172"/>
      <c r="WV5" s="172"/>
      <c r="WW5" s="172"/>
      <c r="WX5" s="172"/>
      <c r="WY5" s="172"/>
      <c r="WZ5" s="172"/>
      <c r="XA5" s="172"/>
      <c r="XB5" s="172"/>
      <c r="XC5" s="172"/>
      <c r="XD5" s="172"/>
      <c r="XE5" s="172"/>
      <c r="XF5" s="172"/>
      <c r="XG5" s="172"/>
      <c r="XH5" s="172"/>
      <c r="XI5" s="172"/>
      <c r="XJ5" s="172"/>
      <c r="XK5" s="172"/>
      <c r="XL5" s="172"/>
      <c r="XM5" s="172"/>
      <c r="XN5" s="172"/>
      <c r="XO5" s="172"/>
      <c r="XP5" s="172"/>
      <c r="XQ5" s="172"/>
      <c r="XR5" s="172"/>
      <c r="XS5" s="172"/>
      <c r="XT5" s="172"/>
      <c r="XU5" s="172"/>
      <c r="XV5" s="172"/>
      <c r="XW5" s="172"/>
      <c r="XX5" s="172"/>
      <c r="XY5" s="172"/>
      <c r="XZ5" s="172"/>
      <c r="YA5" s="172"/>
      <c r="YB5" s="172"/>
      <c r="YC5" s="172"/>
      <c r="YD5" s="172"/>
      <c r="YE5" s="172"/>
      <c r="YF5" s="172"/>
      <c r="YG5" s="172"/>
      <c r="YH5" s="172"/>
      <c r="YI5" s="172"/>
      <c r="YJ5" s="172"/>
      <c r="YK5" s="172"/>
      <c r="YL5" s="172"/>
      <c r="YM5" s="172"/>
      <c r="YN5" s="172"/>
      <c r="YO5" s="172"/>
      <c r="YP5" s="172"/>
      <c r="YQ5" s="172"/>
      <c r="YR5" s="172"/>
      <c r="YS5" s="172"/>
      <c r="YT5" s="172"/>
      <c r="YU5" s="172"/>
      <c r="YV5" s="172"/>
      <c r="YW5" s="172"/>
      <c r="YX5" s="172"/>
      <c r="YY5" s="172"/>
      <c r="YZ5" s="172"/>
      <c r="ZA5" s="172"/>
      <c r="ZB5" s="172"/>
      <c r="ZC5" s="172"/>
      <c r="ZD5" s="172"/>
      <c r="ZE5" s="172"/>
      <c r="ZF5" s="172"/>
      <c r="ZG5" s="172"/>
      <c r="ZH5" s="172"/>
      <c r="ZI5" s="172"/>
      <c r="ZJ5" s="172"/>
      <c r="ZK5" s="172"/>
      <c r="ZL5" s="172"/>
      <c r="ZM5" s="172"/>
      <c r="ZN5" s="172"/>
      <c r="ZO5" s="172"/>
      <c r="ZP5" s="172"/>
      <c r="ZQ5" s="172"/>
      <c r="ZR5" s="172"/>
      <c r="ZS5" s="172"/>
      <c r="ZT5" s="172"/>
      <c r="ZU5" s="172"/>
      <c r="ZV5" s="172"/>
      <c r="ZW5" s="172"/>
      <c r="ZX5" s="172"/>
      <c r="ZY5" s="172"/>
      <c r="ZZ5" s="172"/>
      <c r="AAA5" s="172"/>
      <c r="AAB5" s="172"/>
      <c r="AAC5" s="172"/>
      <c r="AAD5" s="172"/>
      <c r="AAE5" s="172"/>
      <c r="AAF5" s="172"/>
      <c r="AAG5" s="172"/>
      <c r="AAH5" s="172"/>
      <c r="AAI5" s="172"/>
      <c r="AAJ5" s="172"/>
      <c r="AAK5" s="172"/>
      <c r="AAL5" s="172"/>
      <c r="AAM5" s="172"/>
      <c r="AAN5" s="172"/>
      <c r="AAO5" s="172"/>
      <c r="AAP5" s="172"/>
      <c r="AAQ5" s="172"/>
      <c r="AAR5" s="172"/>
      <c r="AAS5" s="172"/>
      <c r="AAT5" s="172"/>
      <c r="AAU5" s="172"/>
      <c r="AAV5" s="172"/>
      <c r="AAW5" s="172"/>
      <c r="AAX5" s="172"/>
      <c r="AAY5" s="172"/>
      <c r="AAZ5" s="172"/>
      <c r="ABA5" s="172"/>
      <c r="ABB5" s="172"/>
      <c r="ABC5" s="172"/>
      <c r="ABD5" s="172"/>
      <c r="ABE5" s="172"/>
      <c r="ABF5" s="172"/>
      <c r="ABG5" s="172"/>
      <c r="ABH5" s="172"/>
      <c r="ABI5" s="172"/>
      <c r="ABJ5" s="172"/>
      <c r="ABK5" s="172"/>
      <c r="ABL5" s="172"/>
      <c r="ABM5" s="172"/>
      <c r="ABN5" s="172"/>
      <c r="ABO5" s="172"/>
      <c r="ABP5" s="172"/>
      <c r="ABQ5" s="172"/>
      <c r="ABR5" s="172"/>
      <c r="ABS5" s="172"/>
      <c r="ABT5" s="172"/>
      <c r="ABU5" s="172"/>
      <c r="ABV5" s="172"/>
      <c r="ABW5" s="172"/>
      <c r="ABX5" s="172"/>
      <c r="ABY5" s="172"/>
      <c r="ABZ5" s="172"/>
      <c r="ACA5" s="172"/>
      <c r="ACB5" s="172"/>
      <c r="ACC5" s="172"/>
      <c r="ACD5" s="172"/>
      <c r="ACE5" s="172"/>
      <c r="ACF5" s="172"/>
      <c r="ACG5" s="172"/>
      <c r="ACH5" s="172"/>
      <c r="ACI5" s="172"/>
      <c r="ACJ5" s="172"/>
      <c r="ACK5" s="172"/>
      <c r="ACL5" s="172"/>
      <c r="ACM5" s="172"/>
      <c r="ACN5" s="172"/>
      <c r="ACO5" s="172"/>
      <c r="ACP5" s="172"/>
      <c r="ACQ5" s="172"/>
      <c r="ACR5" s="172"/>
      <c r="ACS5" s="172"/>
      <c r="ACT5" s="172"/>
      <c r="ACU5" s="172"/>
      <c r="ACV5" s="172"/>
      <c r="ACW5" s="172"/>
      <c r="ACX5" s="172"/>
      <c r="ACY5" s="172"/>
      <c r="ACZ5" s="172"/>
      <c r="ADA5" s="172"/>
      <c r="ADB5" s="172"/>
      <c r="ADC5" s="172"/>
      <c r="ADD5" s="172"/>
      <c r="ADE5" s="172"/>
      <c r="ADF5" s="172"/>
      <c r="ADG5" s="172"/>
      <c r="ADH5" s="172"/>
      <c r="ADI5" s="172"/>
      <c r="ADJ5" s="172"/>
      <c r="ADK5" s="172"/>
      <c r="ADL5" s="172"/>
      <c r="ADM5" s="172"/>
      <c r="ADN5" s="172"/>
      <c r="ADO5" s="172"/>
      <c r="ADP5" s="172"/>
      <c r="ADQ5" s="172"/>
      <c r="ADR5" s="172"/>
      <c r="ADS5" s="172"/>
      <c r="ADT5" s="172"/>
      <c r="ADU5" s="172"/>
      <c r="ADV5" s="172"/>
      <c r="ADW5" s="172"/>
      <c r="ADX5" s="172"/>
      <c r="ADY5" s="172"/>
      <c r="ADZ5" s="172"/>
      <c r="AEA5" s="172"/>
      <c r="AEB5" s="172"/>
      <c r="AEC5" s="172"/>
      <c r="AED5" s="172"/>
      <c r="AEE5" s="172"/>
      <c r="AEF5" s="172"/>
      <c r="AEG5" s="172"/>
      <c r="AEH5" s="172"/>
      <c r="AEI5" s="172"/>
      <c r="AEJ5" s="172"/>
      <c r="AEK5" s="172"/>
      <c r="AEL5" s="172"/>
      <c r="AEM5" s="172"/>
      <c r="AEN5" s="172"/>
      <c r="AEO5" s="172"/>
      <c r="AEP5" s="172"/>
      <c r="AEQ5" s="172"/>
      <c r="AER5" s="172"/>
      <c r="AES5" s="172"/>
      <c r="AET5" s="172"/>
      <c r="AEU5" s="172"/>
      <c r="AEV5" s="172"/>
      <c r="AEW5" s="172"/>
      <c r="AEX5" s="172"/>
      <c r="AEY5" s="172"/>
      <c r="AEZ5" s="172"/>
      <c r="AFA5" s="172"/>
      <c r="AFB5" s="172"/>
      <c r="AFC5" s="172"/>
      <c r="AFD5" s="172"/>
      <c r="AFE5" s="172"/>
      <c r="AFF5" s="172"/>
      <c r="AFG5" s="172"/>
      <c r="AFH5" s="172"/>
      <c r="AFI5" s="172"/>
      <c r="AFJ5" s="172"/>
      <c r="AFK5" s="172"/>
      <c r="AFL5" s="172"/>
      <c r="AFM5" s="172"/>
      <c r="AFN5" s="172"/>
      <c r="AFO5" s="172"/>
      <c r="AFP5" s="172"/>
      <c r="AFQ5" s="172"/>
      <c r="AFR5" s="172"/>
      <c r="AFS5" s="172"/>
      <c r="AFT5" s="172"/>
      <c r="AFU5" s="172"/>
      <c r="AFV5" s="172"/>
      <c r="AFW5" s="172"/>
      <c r="AFX5" s="172"/>
      <c r="AFY5" s="172"/>
      <c r="AFZ5" s="172"/>
      <c r="AGA5" s="172"/>
      <c r="AGB5" s="172"/>
      <c r="AGC5" s="172"/>
      <c r="AGD5" s="172"/>
      <c r="AGE5" s="172"/>
    </row>
    <row r="6" spans="1:863" s="171" customFormat="1" ht="81" customHeight="1" x14ac:dyDescent="0.2">
      <c r="A6" s="281"/>
      <c r="B6" s="274"/>
      <c r="C6" s="274"/>
      <c r="D6" s="275"/>
      <c r="E6" s="199" t="s">
        <v>294</v>
      </c>
      <c r="F6" s="199" t="s">
        <v>296</v>
      </c>
      <c r="G6" s="247"/>
      <c r="H6" s="247"/>
      <c r="I6" s="247"/>
      <c r="J6" s="247"/>
      <c r="K6" s="247"/>
      <c r="L6" s="247"/>
      <c r="M6" s="247"/>
      <c r="N6" s="278"/>
      <c r="O6" s="278"/>
      <c r="P6" s="247"/>
      <c r="Q6" s="276"/>
      <c r="R6" s="276"/>
      <c r="S6" s="276"/>
      <c r="T6" s="276"/>
      <c r="U6" s="216" t="s">
        <v>213</v>
      </c>
      <c r="V6" s="216" t="s">
        <v>142</v>
      </c>
      <c r="W6" s="216" t="s">
        <v>136</v>
      </c>
      <c r="X6" s="216" t="s">
        <v>141</v>
      </c>
      <c r="Y6" s="216" t="s">
        <v>139</v>
      </c>
      <c r="Z6" s="216" t="s">
        <v>140</v>
      </c>
      <c r="AA6" s="216" t="s">
        <v>137</v>
      </c>
      <c r="AB6" s="216" t="s">
        <v>138</v>
      </c>
      <c r="AC6" s="247"/>
      <c r="AD6" s="275"/>
      <c r="AE6" s="215" t="s">
        <v>190</v>
      </c>
      <c r="AF6" s="215" t="s">
        <v>191</v>
      </c>
      <c r="AG6" s="217" t="s">
        <v>192</v>
      </c>
      <c r="AH6" s="278"/>
      <c r="AI6" s="278"/>
      <c r="AJ6" s="278"/>
      <c r="AK6" s="275"/>
      <c r="AL6" s="278"/>
      <c r="AM6" s="276"/>
      <c r="AN6" s="247"/>
      <c r="AO6" s="247"/>
      <c r="AP6" s="247"/>
      <c r="AQ6" s="247"/>
      <c r="AR6" s="247"/>
      <c r="AS6" s="247"/>
      <c r="AT6" s="247"/>
      <c r="AU6" s="247"/>
      <c r="AV6" s="247"/>
      <c r="AW6" s="198"/>
      <c r="DI6" s="172"/>
      <c r="DJ6" s="172"/>
      <c r="DK6" s="172"/>
      <c r="DL6" s="172"/>
      <c r="DM6" s="172"/>
      <c r="DN6" s="172"/>
      <c r="DO6" s="172"/>
      <c r="DP6" s="172"/>
      <c r="DQ6" s="172"/>
      <c r="DR6" s="172"/>
      <c r="DS6" s="172"/>
      <c r="DT6" s="172"/>
      <c r="DU6" s="172"/>
      <c r="DV6" s="172"/>
      <c r="DW6" s="172"/>
      <c r="DX6" s="172"/>
      <c r="DY6" s="172"/>
      <c r="DZ6" s="172"/>
      <c r="EA6" s="172"/>
      <c r="EB6" s="172"/>
      <c r="EC6" s="172"/>
      <c r="ED6" s="172"/>
      <c r="EE6" s="172"/>
      <c r="EF6" s="172"/>
      <c r="EG6" s="172"/>
      <c r="EH6" s="172"/>
      <c r="EI6" s="172"/>
      <c r="EJ6" s="172"/>
      <c r="EK6" s="172"/>
      <c r="EL6" s="172"/>
      <c r="EM6" s="172"/>
      <c r="EN6" s="172"/>
      <c r="EO6" s="172"/>
      <c r="EP6" s="172"/>
      <c r="EQ6" s="172"/>
      <c r="ER6" s="172"/>
      <c r="ES6" s="172"/>
      <c r="ET6" s="172"/>
      <c r="EU6" s="172"/>
      <c r="EV6" s="172"/>
      <c r="EW6" s="172"/>
      <c r="EX6" s="172"/>
      <c r="EY6" s="172"/>
      <c r="EZ6" s="172"/>
      <c r="FA6" s="172"/>
      <c r="FB6" s="172"/>
      <c r="FC6" s="172"/>
      <c r="FD6" s="172"/>
      <c r="FE6" s="172"/>
      <c r="FF6" s="172"/>
      <c r="FG6" s="172"/>
      <c r="FH6" s="172"/>
      <c r="FI6" s="172"/>
      <c r="FJ6" s="172"/>
      <c r="FK6" s="172"/>
      <c r="FL6" s="172"/>
      <c r="FM6" s="172"/>
      <c r="FN6" s="172"/>
      <c r="FO6" s="172"/>
      <c r="FP6" s="172"/>
      <c r="FQ6" s="172"/>
      <c r="FR6" s="172"/>
      <c r="FS6" s="172"/>
      <c r="FT6" s="172"/>
      <c r="FU6" s="172"/>
      <c r="FV6" s="172"/>
      <c r="FW6" s="172"/>
      <c r="FX6" s="172"/>
      <c r="FY6" s="172"/>
      <c r="FZ6" s="172"/>
      <c r="GA6" s="172"/>
      <c r="GB6" s="172"/>
      <c r="GC6" s="172"/>
      <c r="GD6" s="172"/>
      <c r="GE6" s="172"/>
      <c r="GF6" s="172"/>
      <c r="GG6" s="172"/>
      <c r="GH6" s="172"/>
      <c r="GI6" s="172"/>
      <c r="GJ6" s="172"/>
      <c r="GK6" s="172"/>
      <c r="GL6" s="172"/>
      <c r="GM6" s="172"/>
      <c r="GN6" s="172"/>
      <c r="GO6" s="172"/>
      <c r="GP6" s="172"/>
      <c r="GQ6" s="172"/>
      <c r="GR6" s="172"/>
      <c r="GS6" s="172"/>
      <c r="GT6" s="172"/>
      <c r="GU6" s="172"/>
      <c r="GV6" s="172"/>
      <c r="GW6" s="172"/>
      <c r="GX6" s="172"/>
      <c r="GY6" s="172"/>
      <c r="GZ6" s="172"/>
      <c r="HA6" s="172"/>
      <c r="HB6" s="172"/>
      <c r="HC6" s="172"/>
      <c r="HD6" s="172"/>
      <c r="HE6" s="172"/>
      <c r="HF6" s="172"/>
      <c r="HG6" s="172"/>
      <c r="HH6" s="172"/>
      <c r="HI6" s="172"/>
      <c r="HJ6" s="172"/>
      <c r="HK6" s="172"/>
      <c r="HL6" s="172"/>
      <c r="HM6" s="172"/>
      <c r="HN6" s="172"/>
      <c r="HO6" s="172"/>
      <c r="HP6" s="172"/>
      <c r="HQ6" s="172"/>
      <c r="HR6" s="172"/>
      <c r="HS6" s="172"/>
      <c r="HT6" s="172"/>
      <c r="HU6" s="172"/>
      <c r="HV6" s="172"/>
      <c r="HW6" s="172"/>
      <c r="HX6" s="172"/>
      <c r="HY6" s="172"/>
      <c r="HZ6" s="172"/>
      <c r="IA6" s="172"/>
      <c r="IB6" s="172"/>
      <c r="IC6" s="172"/>
      <c r="ID6" s="172"/>
      <c r="IE6" s="172"/>
      <c r="IF6" s="172"/>
      <c r="IG6" s="172"/>
      <c r="IH6" s="172"/>
      <c r="II6" s="172"/>
      <c r="IJ6" s="172"/>
      <c r="IK6" s="172"/>
      <c r="IL6" s="172"/>
      <c r="IM6" s="172"/>
      <c r="IN6" s="172"/>
      <c r="IO6" s="172"/>
      <c r="IP6" s="172"/>
      <c r="IQ6" s="172"/>
      <c r="IR6" s="172"/>
      <c r="IS6" s="172"/>
      <c r="IT6" s="172"/>
      <c r="IU6" s="172"/>
      <c r="IV6" s="172"/>
      <c r="IW6" s="172"/>
      <c r="IX6" s="172"/>
      <c r="IY6" s="172"/>
      <c r="IZ6" s="172"/>
      <c r="JA6" s="172"/>
      <c r="JB6" s="172"/>
      <c r="JC6" s="172"/>
      <c r="JD6" s="172"/>
      <c r="JE6" s="172"/>
      <c r="JF6" s="172"/>
      <c r="JG6" s="172"/>
      <c r="JH6" s="172"/>
      <c r="JI6" s="172"/>
      <c r="JJ6" s="172"/>
      <c r="JK6" s="172"/>
      <c r="JL6" s="172"/>
      <c r="JM6" s="172"/>
      <c r="JN6" s="172"/>
      <c r="JO6" s="172"/>
      <c r="JP6" s="172"/>
      <c r="JQ6" s="172"/>
      <c r="JR6" s="172"/>
      <c r="JS6" s="172"/>
      <c r="JT6" s="172"/>
      <c r="JU6" s="172"/>
      <c r="JV6" s="172"/>
      <c r="JW6" s="172"/>
      <c r="JX6" s="172"/>
      <c r="JY6" s="172"/>
      <c r="JZ6" s="172"/>
      <c r="KA6" s="172"/>
      <c r="KB6" s="172"/>
      <c r="KC6" s="172"/>
      <c r="KD6" s="172"/>
      <c r="KE6" s="172"/>
      <c r="KF6" s="172"/>
      <c r="KG6" s="172"/>
      <c r="KH6" s="172"/>
      <c r="KI6" s="172"/>
      <c r="KJ6" s="172"/>
      <c r="KK6" s="172"/>
      <c r="KL6" s="172"/>
      <c r="KM6" s="172"/>
      <c r="KN6" s="172"/>
      <c r="KO6" s="172"/>
      <c r="KP6" s="172"/>
      <c r="KQ6" s="172"/>
      <c r="KR6" s="172"/>
      <c r="KS6" s="172"/>
      <c r="KT6" s="172"/>
      <c r="KU6" s="172"/>
      <c r="KV6" s="172"/>
      <c r="KW6" s="172"/>
      <c r="KX6" s="172"/>
      <c r="KY6" s="172"/>
      <c r="KZ6" s="172"/>
      <c r="LA6" s="172"/>
      <c r="LB6" s="172"/>
      <c r="LC6" s="172"/>
      <c r="LD6" s="172"/>
      <c r="LE6" s="172"/>
      <c r="LF6" s="172"/>
      <c r="LG6" s="172"/>
      <c r="LH6" s="172"/>
      <c r="LI6" s="172"/>
      <c r="LJ6" s="172"/>
      <c r="LK6" s="172"/>
      <c r="LL6" s="172"/>
      <c r="LM6" s="172"/>
      <c r="LN6" s="172"/>
      <c r="LO6" s="172"/>
      <c r="LP6" s="172"/>
      <c r="LQ6" s="172"/>
      <c r="LR6" s="172"/>
      <c r="LS6" s="172"/>
      <c r="LT6" s="172"/>
      <c r="LU6" s="172"/>
      <c r="LV6" s="172"/>
      <c r="LW6" s="172"/>
      <c r="LX6" s="172"/>
      <c r="LY6" s="172"/>
      <c r="LZ6" s="172"/>
      <c r="MA6" s="172"/>
      <c r="MB6" s="172"/>
      <c r="MC6" s="172"/>
      <c r="MD6" s="172"/>
      <c r="ME6" s="172"/>
      <c r="MF6" s="172"/>
      <c r="MG6" s="172"/>
      <c r="MH6" s="172"/>
      <c r="MI6" s="172"/>
      <c r="MJ6" s="172"/>
      <c r="MK6" s="172"/>
      <c r="ML6" s="172"/>
      <c r="MM6" s="172"/>
      <c r="MN6" s="172"/>
      <c r="MO6" s="172"/>
      <c r="MP6" s="172"/>
      <c r="MQ6" s="172"/>
      <c r="MR6" s="172"/>
      <c r="MS6" s="172"/>
      <c r="MT6" s="172"/>
      <c r="MU6" s="172"/>
      <c r="MV6" s="172"/>
      <c r="MW6" s="172"/>
      <c r="MX6" s="172"/>
      <c r="MY6" s="172"/>
      <c r="MZ6" s="172"/>
      <c r="NA6" s="172"/>
      <c r="NB6" s="172"/>
      <c r="NC6" s="172"/>
      <c r="ND6" s="172"/>
      <c r="NE6" s="172"/>
      <c r="NF6" s="172"/>
      <c r="NG6" s="172"/>
      <c r="NH6" s="172"/>
      <c r="NI6" s="172"/>
      <c r="NJ6" s="172"/>
      <c r="NK6" s="172"/>
      <c r="NL6" s="172"/>
      <c r="NM6" s="172"/>
      <c r="NN6" s="172"/>
      <c r="NO6" s="172"/>
      <c r="NP6" s="172"/>
      <c r="NQ6" s="172"/>
      <c r="NR6" s="172"/>
      <c r="NS6" s="172"/>
      <c r="NT6" s="172"/>
      <c r="NU6" s="172"/>
      <c r="NV6" s="172"/>
      <c r="NW6" s="172"/>
      <c r="NX6" s="172"/>
      <c r="NY6" s="172"/>
      <c r="NZ6" s="172"/>
      <c r="OA6" s="172"/>
      <c r="OB6" s="172"/>
      <c r="OC6" s="172"/>
      <c r="OD6" s="172"/>
      <c r="OE6" s="172"/>
      <c r="OF6" s="172"/>
      <c r="OG6" s="172"/>
      <c r="OH6" s="172"/>
      <c r="OI6" s="172"/>
      <c r="OJ6" s="172"/>
      <c r="OK6" s="172"/>
      <c r="OL6" s="172"/>
      <c r="OM6" s="172"/>
      <c r="ON6" s="172"/>
      <c r="OO6" s="172"/>
      <c r="OP6" s="172"/>
      <c r="OQ6" s="172"/>
      <c r="OR6" s="172"/>
      <c r="OS6" s="172"/>
      <c r="OT6" s="172"/>
      <c r="OU6" s="172"/>
      <c r="OV6" s="172"/>
      <c r="OW6" s="172"/>
      <c r="OX6" s="172"/>
      <c r="OY6" s="172"/>
      <c r="OZ6" s="172"/>
      <c r="PA6" s="172"/>
      <c r="PB6" s="172"/>
      <c r="PC6" s="172"/>
      <c r="PD6" s="172"/>
      <c r="PE6" s="172"/>
      <c r="PF6" s="172"/>
      <c r="PG6" s="172"/>
      <c r="PH6" s="172"/>
      <c r="PI6" s="172"/>
      <c r="PJ6" s="172"/>
      <c r="PK6" s="172"/>
      <c r="PL6" s="172"/>
      <c r="PM6" s="172"/>
      <c r="PN6" s="172"/>
      <c r="PO6" s="172"/>
      <c r="PP6" s="172"/>
      <c r="PQ6" s="172"/>
      <c r="PR6" s="172"/>
      <c r="PS6" s="172"/>
      <c r="PT6" s="172"/>
      <c r="PU6" s="172"/>
      <c r="PV6" s="172"/>
      <c r="PW6" s="172"/>
      <c r="PX6" s="172"/>
      <c r="PY6" s="172"/>
      <c r="PZ6" s="172"/>
      <c r="QA6" s="172"/>
      <c r="QB6" s="172"/>
      <c r="QC6" s="172"/>
      <c r="QD6" s="172"/>
      <c r="QE6" s="172"/>
      <c r="QF6" s="172"/>
      <c r="QG6" s="172"/>
      <c r="QH6" s="172"/>
      <c r="QI6" s="172"/>
      <c r="QJ6" s="172"/>
      <c r="QK6" s="172"/>
      <c r="QL6" s="172"/>
      <c r="QM6" s="172"/>
      <c r="QN6" s="172"/>
      <c r="QO6" s="172"/>
      <c r="QP6" s="172"/>
      <c r="QQ6" s="172"/>
      <c r="QR6" s="172"/>
      <c r="QS6" s="172"/>
      <c r="QT6" s="172"/>
      <c r="QU6" s="172"/>
      <c r="QV6" s="172"/>
      <c r="QW6" s="172"/>
      <c r="QX6" s="172"/>
      <c r="QY6" s="172"/>
      <c r="QZ6" s="172"/>
      <c r="RA6" s="172"/>
      <c r="RB6" s="172"/>
      <c r="RC6" s="172"/>
      <c r="RD6" s="172"/>
      <c r="RE6" s="172"/>
      <c r="RF6" s="172"/>
      <c r="RG6" s="172"/>
      <c r="RH6" s="172"/>
      <c r="RI6" s="172"/>
      <c r="RJ6" s="172"/>
      <c r="RK6" s="172"/>
      <c r="RL6" s="172"/>
      <c r="RM6" s="172"/>
      <c r="RN6" s="172"/>
      <c r="RO6" s="172"/>
      <c r="RP6" s="172"/>
      <c r="RQ6" s="172"/>
      <c r="RR6" s="172"/>
      <c r="RS6" s="172"/>
      <c r="RT6" s="172"/>
      <c r="RU6" s="172"/>
      <c r="RV6" s="172"/>
      <c r="RW6" s="172"/>
      <c r="RX6" s="172"/>
      <c r="RY6" s="172"/>
      <c r="RZ6" s="172"/>
      <c r="SA6" s="172"/>
      <c r="SB6" s="172"/>
      <c r="SC6" s="172"/>
      <c r="SD6" s="172"/>
      <c r="SE6" s="172"/>
      <c r="SF6" s="172"/>
      <c r="SG6" s="172"/>
      <c r="SH6" s="172"/>
      <c r="SI6" s="172"/>
      <c r="SJ6" s="172"/>
      <c r="SK6" s="172"/>
      <c r="SL6" s="172"/>
      <c r="SM6" s="172"/>
      <c r="SN6" s="172"/>
      <c r="SO6" s="172"/>
      <c r="SP6" s="172"/>
      <c r="SQ6" s="172"/>
      <c r="SR6" s="172"/>
      <c r="SS6" s="172"/>
      <c r="ST6" s="172"/>
      <c r="SU6" s="172"/>
      <c r="SV6" s="172"/>
      <c r="SW6" s="172"/>
      <c r="SX6" s="172"/>
      <c r="SY6" s="172"/>
      <c r="SZ6" s="172"/>
      <c r="TA6" s="172"/>
      <c r="TB6" s="172"/>
      <c r="TC6" s="172"/>
      <c r="TD6" s="172"/>
      <c r="TE6" s="172"/>
      <c r="TF6" s="172"/>
      <c r="TG6" s="172"/>
      <c r="TH6" s="172"/>
      <c r="TI6" s="172"/>
      <c r="TJ6" s="172"/>
      <c r="TK6" s="172"/>
      <c r="TL6" s="172"/>
      <c r="TM6" s="172"/>
      <c r="TN6" s="172"/>
      <c r="TO6" s="172"/>
      <c r="TP6" s="172"/>
      <c r="TQ6" s="172"/>
      <c r="TR6" s="172"/>
      <c r="TS6" s="172"/>
      <c r="TT6" s="172"/>
      <c r="TU6" s="172"/>
      <c r="TV6" s="172"/>
      <c r="TW6" s="172"/>
      <c r="TX6" s="172"/>
      <c r="TY6" s="172"/>
      <c r="TZ6" s="172"/>
      <c r="UA6" s="172"/>
      <c r="UB6" s="172"/>
      <c r="UC6" s="172"/>
      <c r="UD6" s="172"/>
      <c r="UE6" s="172"/>
      <c r="UF6" s="172"/>
      <c r="UG6" s="172"/>
      <c r="UH6" s="172"/>
      <c r="UI6" s="172"/>
      <c r="UJ6" s="172"/>
      <c r="UK6" s="172"/>
      <c r="UL6" s="172"/>
      <c r="UM6" s="172"/>
      <c r="UN6" s="172"/>
      <c r="UO6" s="172"/>
      <c r="UP6" s="172"/>
      <c r="UQ6" s="172"/>
      <c r="UR6" s="172"/>
      <c r="US6" s="172"/>
      <c r="UT6" s="172"/>
      <c r="UU6" s="172"/>
      <c r="UV6" s="172"/>
      <c r="UW6" s="172"/>
      <c r="UX6" s="172"/>
      <c r="UY6" s="172"/>
      <c r="UZ6" s="172"/>
      <c r="VA6" s="172"/>
      <c r="VB6" s="172"/>
      <c r="VC6" s="172"/>
      <c r="VD6" s="172"/>
      <c r="VE6" s="172"/>
      <c r="VF6" s="172"/>
      <c r="VG6" s="172"/>
      <c r="VH6" s="172"/>
      <c r="VI6" s="172"/>
      <c r="VJ6" s="172"/>
      <c r="VK6" s="172"/>
      <c r="VL6" s="172"/>
      <c r="VM6" s="172"/>
      <c r="VN6" s="172"/>
      <c r="VO6" s="172"/>
      <c r="VP6" s="172"/>
      <c r="VQ6" s="172"/>
      <c r="VR6" s="172"/>
      <c r="VS6" s="172"/>
      <c r="VT6" s="172"/>
      <c r="VU6" s="172"/>
      <c r="VV6" s="172"/>
      <c r="VW6" s="172"/>
      <c r="VX6" s="172"/>
      <c r="VY6" s="172"/>
      <c r="VZ6" s="172"/>
      <c r="WA6" s="172"/>
      <c r="WB6" s="172"/>
      <c r="WC6" s="172"/>
      <c r="WD6" s="172"/>
      <c r="WE6" s="172"/>
      <c r="WF6" s="172"/>
      <c r="WG6" s="172"/>
      <c r="WH6" s="172"/>
      <c r="WI6" s="172"/>
      <c r="WJ6" s="172"/>
      <c r="WK6" s="172"/>
      <c r="WL6" s="172"/>
      <c r="WM6" s="172"/>
      <c r="WN6" s="172"/>
      <c r="WO6" s="172"/>
      <c r="WP6" s="172"/>
      <c r="WQ6" s="172"/>
      <c r="WR6" s="172"/>
      <c r="WS6" s="172"/>
      <c r="WT6" s="172"/>
      <c r="WU6" s="172"/>
      <c r="WV6" s="172"/>
      <c r="WW6" s="172"/>
      <c r="WX6" s="172"/>
      <c r="WY6" s="172"/>
      <c r="WZ6" s="172"/>
      <c r="XA6" s="172"/>
      <c r="XB6" s="172"/>
      <c r="XC6" s="172"/>
      <c r="XD6" s="172"/>
      <c r="XE6" s="172"/>
      <c r="XF6" s="172"/>
      <c r="XG6" s="172"/>
      <c r="XH6" s="172"/>
      <c r="XI6" s="172"/>
      <c r="XJ6" s="172"/>
      <c r="XK6" s="172"/>
      <c r="XL6" s="172"/>
      <c r="XM6" s="172"/>
      <c r="XN6" s="172"/>
      <c r="XO6" s="172"/>
      <c r="XP6" s="172"/>
      <c r="XQ6" s="172"/>
      <c r="XR6" s="172"/>
      <c r="XS6" s="172"/>
      <c r="XT6" s="172"/>
      <c r="XU6" s="172"/>
      <c r="XV6" s="172"/>
      <c r="XW6" s="172"/>
      <c r="XX6" s="172"/>
      <c r="XY6" s="172"/>
      <c r="XZ6" s="172"/>
      <c r="YA6" s="172"/>
      <c r="YB6" s="172"/>
      <c r="YC6" s="172"/>
      <c r="YD6" s="172"/>
      <c r="YE6" s="172"/>
      <c r="YF6" s="172"/>
      <c r="YG6" s="172"/>
      <c r="YH6" s="172"/>
      <c r="YI6" s="172"/>
      <c r="YJ6" s="172"/>
      <c r="YK6" s="172"/>
      <c r="YL6" s="172"/>
      <c r="YM6" s="172"/>
      <c r="YN6" s="172"/>
      <c r="YO6" s="172"/>
      <c r="YP6" s="172"/>
      <c r="YQ6" s="172"/>
      <c r="YR6" s="172"/>
      <c r="YS6" s="172"/>
      <c r="YT6" s="172"/>
      <c r="YU6" s="172"/>
      <c r="YV6" s="172"/>
      <c r="YW6" s="172"/>
      <c r="YX6" s="172"/>
      <c r="YY6" s="172"/>
      <c r="YZ6" s="172"/>
      <c r="ZA6" s="172"/>
      <c r="ZB6" s="172"/>
      <c r="ZC6" s="172"/>
      <c r="ZD6" s="172"/>
      <c r="ZE6" s="172"/>
      <c r="ZF6" s="172"/>
      <c r="ZG6" s="172"/>
      <c r="ZH6" s="172"/>
      <c r="ZI6" s="172"/>
      <c r="ZJ6" s="172"/>
      <c r="ZK6" s="172"/>
      <c r="ZL6" s="172"/>
      <c r="ZM6" s="172"/>
      <c r="ZN6" s="172"/>
      <c r="ZO6" s="172"/>
      <c r="ZP6" s="172"/>
      <c r="ZQ6" s="172"/>
      <c r="ZR6" s="172"/>
      <c r="ZS6" s="172"/>
      <c r="ZT6" s="172"/>
      <c r="ZU6" s="172"/>
      <c r="ZV6" s="172"/>
      <c r="ZW6" s="172"/>
      <c r="ZX6" s="172"/>
      <c r="ZY6" s="172"/>
      <c r="ZZ6" s="172"/>
      <c r="AAA6" s="172"/>
      <c r="AAB6" s="172"/>
      <c r="AAC6" s="172"/>
      <c r="AAD6" s="172"/>
      <c r="AAE6" s="172"/>
      <c r="AAF6" s="172"/>
      <c r="AAG6" s="172"/>
      <c r="AAH6" s="172"/>
      <c r="AAI6" s="172"/>
      <c r="AAJ6" s="172"/>
      <c r="AAK6" s="172"/>
      <c r="AAL6" s="172"/>
      <c r="AAM6" s="172"/>
      <c r="AAN6" s="172"/>
      <c r="AAO6" s="172"/>
      <c r="AAP6" s="172"/>
      <c r="AAQ6" s="172"/>
      <c r="AAR6" s="172"/>
      <c r="AAS6" s="172"/>
      <c r="AAT6" s="172"/>
      <c r="AAU6" s="172"/>
      <c r="AAV6" s="172"/>
      <c r="AAW6" s="172"/>
      <c r="AAX6" s="172"/>
      <c r="AAY6" s="172"/>
      <c r="AAZ6" s="172"/>
      <c r="ABA6" s="172"/>
      <c r="ABB6" s="172"/>
      <c r="ABC6" s="172"/>
      <c r="ABD6" s="172"/>
      <c r="ABE6" s="172"/>
      <c r="ABF6" s="172"/>
      <c r="ABG6" s="172"/>
      <c r="ABH6" s="172"/>
      <c r="ABI6" s="172"/>
      <c r="ABJ6" s="172"/>
      <c r="ABK6" s="172"/>
      <c r="ABL6" s="172"/>
      <c r="ABM6" s="172"/>
      <c r="ABN6" s="172"/>
      <c r="ABO6" s="172"/>
      <c r="ABP6" s="172"/>
      <c r="ABQ6" s="172"/>
      <c r="ABR6" s="172"/>
      <c r="ABS6" s="172"/>
      <c r="ABT6" s="172"/>
      <c r="ABU6" s="172"/>
      <c r="ABV6" s="172"/>
      <c r="ABW6" s="172"/>
      <c r="ABX6" s="172"/>
      <c r="ABY6" s="172"/>
      <c r="ABZ6" s="172"/>
      <c r="ACA6" s="172"/>
      <c r="ACB6" s="172"/>
      <c r="ACC6" s="172"/>
      <c r="ACD6" s="172"/>
      <c r="ACE6" s="172"/>
      <c r="ACF6" s="172"/>
      <c r="ACG6" s="172"/>
      <c r="ACH6" s="172"/>
      <c r="ACI6" s="172"/>
      <c r="ACJ6" s="172"/>
      <c r="ACK6" s="172"/>
      <c r="ACL6" s="172"/>
      <c r="ACM6" s="172"/>
      <c r="ACN6" s="172"/>
      <c r="ACO6" s="172"/>
      <c r="ACP6" s="172"/>
      <c r="ACQ6" s="172"/>
      <c r="ACR6" s="172"/>
      <c r="ACS6" s="172"/>
      <c r="ACT6" s="172"/>
      <c r="ACU6" s="172"/>
      <c r="ACV6" s="172"/>
      <c r="ACW6" s="172"/>
      <c r="ACX6" s="172"/>
      <c r="ACY6" s="172"/>
      <c r="ACZ6" s="172"/>
      <c r="ADA6" s="172"/>
      <c r="ADB6" s="172"/>
      <c r="ADC6" s="172"/>
      <c r="ADD6" s="172"/>
      <c r="ADE6" s="172"/>
      <c r="ADF6" s="172"/>
      <c r="ADG6" s="172"/>
      <c r="ADH6" s="172"/>
      <c r="ADI6" s="172"/>
      <c r="ADJ6" s="172"/>
      <c r="ADK6" s="172"/>
      <c r="ADL6" s="172"/>
      <c r="ADM6" s="172"/>
      <c r="ADN6" s="172"/>
      <c r="ADO6" s="172"/>
      <c r="ADP6" s="172"/>
      <c r="ADQ6" s="172"/>
      <c r="ADR6" s="172"/>
      <c r="ADS6" s="172"/>
      <c r="ADT6" s="172"/>
      <c r="ADU6" s="172"/>
      <c r="ADV6" s="172"/>
      <c r="ADW6" s="172"/>
      <c r="ADX6" s="172"/>
      <c r="ADY6" s="172"/>
      <c r="ADZ6" s="172"/>
      <c r="AEA6" s="172"/>
      <c r="AEB6" s="172"/>
      <c r="AEC6" s="172"/>
      <c r="AED6" s="172"/>
      <c r="AEE6" s="172"/>
      <c r="AEF6" s="172"/>
      <c r="AEG6" s="172"/>
      <c r="AEH6" s="172"/>
      <c r="AEI6" s="172"/>
      <c r="AEJ6" s="172"/>
      <c r="AEK6" s="172"/>
      <c r="AEL6" s="172"/>
      <c r="AEM6" s="172"/>
      <c r="AEN6" s="172"/>
      <c r="AEO6" s="172"/>
      <c r="AEP6" s="172"/>
      <c r="AEQ6" s="172"/>
      <c r="AER6" s="172"/>
      <c r="AES6" s="172"/>
      <c r="AET6" s="172"/>
      <c r="AEU6" s="172"/>
      <c r="AEV6" s="172"/>
      <c r="AEW6" s="172"/>
      <c r="AEX6" s="172"/>
      <c r="AEY6" s="172"/>
      <c r="AEZ6" s="172"/>
      <c r="AFA6" s="172"/>
      <c r="AFB6" s="172"/>
      <c r="AFC6" s="172"/>
      <c r="AFD6" s="172"/>
      <c r="AFE6" s="172"/>
      <c r="AFF6" s="172"/>
      <c r="AFG6" s="172"/>
      <c r="AFH6" s="172"/>
      <c r="AFI6" s="172"/>
      <c r="AFJ6" s="172"/>
      <c r="AFK6" s="172"/>
      <c r="AFL6" s="172"/>
      <c r="AFM6" s="172"/>
      <c r="AFN6" s="172"/>
      <c r="AFO6" s="172"/>
      <c r="AFP6" s="172"/>
      <c r="AFQ6" s="172"/>
      <c r="AFR6" s="172"/>
      <c r="AFS6" s="172"/>
      <c r="AFT6" s="172"/>
      <c r="AFU6" s="172"/>
      <c r="AFV6" s="172"/>
      <c r="AFW6" s="172"/>
      <c r="AFX6" s="172"/>
      <c r="AFY6" s="172"/>
      <c r="AFZ6" s="172"/>
      <c r="AGA6" s="172"/>
      <c r="AGB6" s="172"/>
      <c r="AGC6" s="172"/>
      <c r="AGD6" s="172"/>
      <c r="AGE6" s="172"/>
    </row>
    <row r="7" spans="1:863" ht="60" x14ac:dyDescent="0.25">
      <c r="A7" s="253">
        <v>1</v>
      </c>
      <c r="B7" s="249" t="s">
        <v>251</v>
      </c>
      <c r="C7" s="270" t="s">
        <v>266</v>
      </c>
      <c r="D7" s="271" t="s">
        <v>301</v>
      </c>
      <c r="E7" s="273" t="s">
        <v>303</v>
      </c>
      <c r="F7" s="273">
        <v>1</v>
      </c>
      <c r="G7" s="249" t="s">
        <v>33</v>
      </c>
      <c r="H7" s="286" t="s">
        <v>330</v>
      </c>
      <c r="I7" s="249" t="s">
        <v>302</v>
      </c>
      <c r="J7" s="272" t="s">
        <v>331</v>
      </c>
      <c r="K7" s="249" t="s">
        <v>12</v>
      </c>
      <c r="L7" s="249" t="s">
        <v>131</v>
      </c>
      <c r="M7" s="270" t="s">
        <v>304</v>
      </c>
      <c r="N7" s="250" t="str">
        <f>IFERROR(VLOOKUP(O7,datos!$AC$2:$AE$7,3,0),"")</f>
        <v>Muy Alta</v>
      </c>
      <c r="O7" s="251">
        <f>+IF(OR(M7="",M7=0),"",IF(M7&lt;=datos!$AD$3,datos!$AC$3,IF(AND(M7&gt;datos!$AD$3,M7&lt;=datos!$AD$4),datos!$AC$4,IF(AND(M7&gt;datos!$AD$4,M7&lt;=datos!$AD$5),datos!$AC$5,IF(AND(M7&gt;datos!$AD$5,M7&lt;=datos!$AD$6),datos!$AC$6,IF(M7&gt;datos!$AD$7,datos!$AC$7,0))))))</f>
        <v>1</v>
      </c>
      <c r="P7" s="249" t="s">
        <v>122</v>
      </c>
      <c r="Q7" s="252" t="str">
        <f>IFERROR(VLOOKUP(P7,datos!$AB$10:$AC$21,2,0),"")</f>
        <v>Moderado</v>
      </c>
      <c r="R7" s="251">
        <f>IFERROR(IF(OR(P7=datos!$AB$10,P7=datos!$AB$16),"",VLOOKUP(P7,datos!$AB$10:$AD$21,3,0)),"")</f>
        <v>0.6</v>
      </c>
      <c r="S7" s="250" t="str">
        <f ca="1">IFERROR(INDIRECT("datos!"&amp;HLOOKUP(Q7,calculo_imp,2,FALSE)&amp;VLOOKUP(N7,calculo_prob,2,FALSE)),"")</f>
        <v>Alto</v>
      </c>
      <c r="T7" s="287">
        <v>1</v>
      </c>
      <c r="U7" s="249" t="s">
        <v>309</v>
      </c>
      <c r="V7" s="249" t="s">
        <v>305</v>
      </c>
      <c r="W7" s="249" t="s">
        <v>304</v>
      </c>
      <c r="X7" s="249" t="s">
        <v>310</v>
      </c>
      <c r="Y7" s="249" t="s">
        <v>332</v>
      </c>
      <c r="Z7" s="249" t="s">
        <v>334</v>
      </c>
      <c r="AA7" s="288" t="s">
        <v>333</v>
      </c>
      <c r="AB7" s="288" t="s">
        <v>311</v>
      </c>
      <c r="AC7" s="288" t="s">
        <v>312</v>
      </c>
      <c r="AD7" s="271" t="str">
        <f>IF(AE7="","",VLOOKUP(AE7,datos!$AT$6:$AU$9,2,0))</f>
        <v>Probabilidad</v>
      </c>
      <c r="AE7" s="288" t="s">
        <v>50</v>
      </c>
      <c r="AF7" s="288" t="s">
        <v>53</v>
      </c>
      <c r="AG7" s="271">
        <f>IF(AND(AE7="",AF7=""),"",IF(AE7="",0,VLOOKUP(AE7,datos!$AP$3:$AR$7,3,0))+IF(AF7="",0,VLOOKUP(AF7,datos!$AP$3:$AR$7,3,0)))</f>
        <v>0.3</v>
      </c>
      <c r="AH7" s="283" t="str">
        <f>IF(OR(AI7="",AI7=0),"",IF(AI7&lt;=datos!$AC$3,datos!$AE$3,IF(AI7&lt;=datos!$AC$4,datos!$AE$4,IF(AI7&lt;=datos!$AC$5,datos!$AE$5,IF(AI7&lt;=datos!$AC$6,datos!$AE$6,IF(AI7&lt;=datos!$AC$7,datos!$AE$7,""))))))</f>
        <v>Alta</v>
      </c>
      <c r="AI7" s="282">
        <f>IF(AD7="","",IF(T7=1,IF(AD7="Probabilidad",O7-(O7*AG7),O7),IF(AD7="Probabilidad",AI6-(AI6*AG7),AI6)))</f>
        <v>0.7</v>
      </c>
      <c r="AJ7" s="282" t="str">
        <f>+IF(AK7&lt;=datos!$AD$11,datos!$AC$11,IF(AK7&lt;=datos!$AD$12,datos!$AC$12,IF(AK7&lt;=datos!$AD$13,datos!$AC$13,IF(AK7&lt;=datos!$AD$14,datos!$AC$14,IF(AK7&lt;=datos!$AD$15,datos!$AC$15,"")))))</f>
        <v>Moderado</v>
      </c>
      <c r="AK7" s="282">
        <f>IF(AD7="","",IF(T7=1,IF(AD7="Impacto",R7-(R7*AG7),R7),IF(AD7="Impacto",AK6-(AK6*AG7),AK6)))</f>
        <v>0.6</v>
      </c>
      <c r="AL7" s="282" t="str">
        <f t="shared" ref="AL7:AL15" ca="1" si="0">IFERROR(INDIRECT("datos!"&amp;HLOOKUP(AJ7,calculo_imp,2,FALSE)&amp;VLOOKUP(AH7,calculo_prob,2,FALSE)),"")</f>
        <v>Alto</v>
      </c>
      <c r="AM7" s="249" t="s">
        <v>60</v>
      </c>
      <c r="AN7" s="249" t="s">
        <v>335</v>
      </c>
      <c r="AO7" s="249" t="s">
        <v>336</v>
      </c>
      <c r="AP7" s="209" t="s">
        <v>349</v>
      </c>
      <c r="AQ7" s="209" t="s">
        <v>338</v>
      </c>
      <c r="AR7" s="84" t="s">
        <v>350</v>
      </c>
      <c r="AS7" s="84" t="s">
        <v>317</v>
      </c>
      <c r="AT7" s="209"/>
      <c r="AU7" s="117"/>
      <c r="AV7" s="248"/>
    </row>
    <row r="8" spans="1:863" ht="78" customHeight="1" x14ac:dyDescent="0.25">
      <c r="A8" s="253"/>
      <c r="B8" s="249"/>
      <c r="C8" s="270"/>
      <c r="D8" s="271"/>
      <c r="E8" s="273"/>
      <c r="F8" s="273"/>
      <c r="G8" s="249"/>
      <c r="H8" s="286"/>
      <c r="I8" s="249"/>
      <c r="J8" s="272"/>
      <c r="K8" s="249"/>
      <c r="L8" s="249"/>
      <c r="M8" s="270"/>
      <c r="N8" s="250"/>
      <c r="O8" s="251"/>
      <c r="P8" s="249"/>
      <c r="Q8" s="252"/>
      <c r="R8" s="251" t="e">
        <f>IF(OR(#REF!=datos!$AB$10,#REF!=datos!$AB$16),"",VLOOKUP(#REF!,datos!$AA$10:$AC$21,3,0))</f>
        <v>#REF!</v>
      </c>
      <c r="S8" s="250"/>
      <c r="T8" s="287"/>
      <c r="U8" s="249"/>
      <c r="V8" s="249"/>
      <c r="W8" s="249"/>
      <c r="X8" s="249"/>
      <c r="Y8" s="249"/>
      <c r="Z8" s="249"/>
      <c r="AA8" s="288"/>
      <c r="AB8" s="288"/>
      <c r="AC8" s="288"/>
      <c r="AD8" s="271" t="str">
        <f>IF(AE8="","",VLOOKUP(AE8,datos!$AT$6:$AU$9,2,0))</f>
        <v/>
      </c>
      <c r="AE8" s="288"/>
      <c r="AF8" s="288"/>
      <c r="AG8" s="271" t="str">
        <f>IF(AND(AE8="",AF8=""),"",IF(AE8="",0,VLOOKUP(AE8,datos!$AP$3:$AR$7,3,0))+IF(AF8="",0,VLOOKUP(AF8,datos!$AP$3:$AR$7,3,0)))</f>
        <v/>
      </c>
      <c r="AH8" s="284"/>
      <c r="AI8" s="282" t="str">
        <f t="shared" ref="AI8" si="1">IF(AD8="","",IF(T8=1,IF(AD8="Probabilidad",O8-(O8*AG8),O8),IF(AD8="Probabilidad",AI7-(AI7*AG8),AI7)))</f>
        <v/>
      </c>
      <c r="AJ8" s="282" t="str">
        <f>+IF(AK8&lt;=datos!$AD$11,datos!$AC$11,IF(AK8&lt;=datos!$AD$12,datos!$AC$12,IF(AK8&lt;=datos!$AD$13,datos!$AC$13,IF(AK8&lt;=datos!$AD$14,datos!$AC$14,IF(AK8&lt;=datos!$AD$15,datos!$AC$15,"")))))</f>
        <v/>
      </c>
      <c r="AK8" s="282" t="str">
        <f t="shared" ref="AK8" si="2">IF(AD8="","",IF(T8=1,IF(AD8="Impacto",R8-(R8*AG8),R8),IF(AD8="Impacto",AK7-(AK7*AG8),AK7)))</f>
        <v/>
      </c>
      <c r="AL8" s="282"/>
      <c r="AM8" s="249"/>
      <c r="AN8" s="249"/>
      <c r="AO8" s="249"/>
      <c r="AP8" s="209" t="s">
        <v>337</v>
      </c>
      <c r="AQ8" s="209" t="s">
        <v>338</v>
      </c>
      <c r="AR8" s="84" t="s">
        <v>350</v>
      </c>
      <c r="AS8" s="84" t="s">
        <v>318</v>
      </c>
      <c r="AT8" s="209"/>
      <c r="AU8" s="117"/>
      <c r="AV8" s="249"/>
    </row>
    <row r="9" spans="1:863" ht="92.25" customHeight="1" x14ac:dyDescent="0.25">
      <c r="A9" s="253"/>
      <c r="B9" s="249"/>
      <c r="C9" s="270"/>
      <c r="D9" s="271"/>
      <c r="E9" s="273"/>
      <c r="F9" s="273"/>
      <c r="G9" s="249"/>
      <c r="H9" s="286"/>
      <c r="I9" s="249"/>
      <c r="J9" s="272"/>
      <c r="K9" s="249"/>
      <c r="L9" s="249"/>
      <c r="M9" s="270"/>
      <c r="N9" s="250"/>
      <c r="O9" s="251"/>
      <c r="P9" s="249"/>
      <c r="Q9" s="252"/>
      <c r="R9" s="251"/>
      <c r="S9" s="250"/>
      <c r="T9" s="287"/>
      <c r="U9" s="249"/>
      <c r="V9" s="249"/>
      <c r="W9" s="249"/>
      <c r="X9" s="249"/>
      <c r="Y9" s="249"/>
      <c r="Z9" s="249"/>
      <c r="AA9" s="288"/>
      <c r="AB9" s="288"/>
      <c r="AC9" s="288"/>
      <c r="AD9" s="271"/>
      <c r="AE9" s="288"/>
      <c r="AF9" s="288"/>
      <c r="AG9" s="271"/>
      <c r="AH9" s="284"/>
      <c r="AI9" s="282"/>
      <c r="AJ9" s="282"/>
      <c r="AK9" s="282"/>
      <c r="AL9" s="282"/>
      <c r="AM9" s="249"/>
      <c r="AN9" s="249"/>
      <c r="AO9" s="249"/>
      <c r="AP9" s="209" t="s">
        <v>322</v>
      </c>
      <c r="AQ9" s="209" t="s">
        <v>338</v>
      </c>
      <c r="AR9" s="84" t="s">
        <v>350</v>
      </c>
      <c r="AS9" s="84" t="s">
        <v>318</v>
      </c>
      <c r="AT9" s="209"/>
      <c r="AU9" s="117"/>
      <c r="AV9" s="249"/>
    </row>
    <row r="10" spans="1:863" s="207" customFormat="1" ht="60" x14ac:dyDescent="0.25">
      <c r="A10" s="253"/>
      <c r="B10" s="249"/>
      <c r="C10" s="270"/>
      <c r="D10" s="271"/>
      <c r="E10" s="273"/>
      <c r="F10" s="273"/>
      <c r="G10" s="249"/>
      <c r="H10" s="286"/>
      <c r="I10" s="249"/>
      <c r="J10" s="272"/>
      <c r="K10" s="249"/>
      <c r="L10" s="249"/>
      <c r="M10" s="270"/>
      <c r="N10" s="250"/>
      <c r="O10" s="251"/>
      <c r="P10" s="249"/>
      <c r="Q10" s="252"/>
      <c r="R10" s="251"/>
      <c r="S10" s="250"/>
      <c r="T10" s="287"/>
      <c r="U10" s="249"/>
      <c r="V10" s="249"/>
      <c r="W10" s="249"/>
      <c r="X10" s="249"/>
      <c r="Y10" s="249"/>
      <c r="Z10" s="249"/>
      <c r="AA10" s="288"/>
      <c r="AB10" s="288"/>
      <c r="AC10" s="288"/>
      <c r="AD10" s="271"/>
      <c r="AE10" s="288"/>
      <c r="AF10" s="288"/>
      <c r="AG10" s="271"/>
      <c r="AH10" s="284"/>
      <c r="AI10" s="282"/>
      <c r="AJ10" s="282"/>
      <c r="AK10" s="282"/>
      <c r="AL10" s="282"/>
      <c r="AM10" s="249"/>
      <c r="AN10" s="249"/>
      <c r="AO10" s="249" t="s">
        <v>339</v>
      </c>
      <c r="AP10" s="210" t="s">
        <v>340</v>
      </c>
      <c r="AQ10" s="83" t="s">
        <v>305</v>
      </c>
      <c r="AR10" s="84" t="s">
        <v>351</v>
      </c>
      <c r="AS10" s="84" t="s">
        <v>342</v>
      </c>
      <c r="AT10" s="209"/>
      <c r="AU10" s="117"/>
      <c r="AV10" s="249"/>
    </row>
    <row r="11" spans="1:863" ht="66.75" customHeight="1" x14ac:dyDescent="0.25">
      <c r="A11" s="253"/>
      <c r="B11" s="249"/>
      <c r="C11" s="270"/>
      <c r="D11" s="271"/>
      <c r="E11" s="273"/>
      <c r="F11" s="273"/>
      <c r="G11" s="249"/>
      <c r="H11" s="286"/>
      <c r="I11" s="249"/>
      <c r="J11" s="272"/>
      <c r="K11" s="249"/>
      <c r="L11" s="249"/>
      <c r="M11" s="270"/>
      <c r="N11" s="250"/>
      <c r="O11" s="251"/>
      <c r="P11" s="249"/>
      <c r="Q11" s="252"/>
      <c r="R11" s="251" t="e">
        <f>IF(OR(#REF!=datos!$AB$10,#REF!=datos!$AB$16),"",VLOOKUP(#REF!,datos!$AA$10:$AC$21,3,0))</f>
        <v>#REF!</v>
      </c>
      <c r="S11" s="250"/>
      <c r="T11" s="287"/>
      <c r="U11" s="249"/>
      <c r="V11" s="249"/>
      <c r="W11" s="249"/>
      <c r="X11" s="249"/>
      <c r="Y11" s="249"/>
      <c r="Z11" s="249"/>
      <c r="AA11" s="288"/>
      <c r="AB11" s="288"/>
      <c r="AC11" s="288"/>
      <c r="AD11" s="271"/>
      <c r="AE11" s="288"/>
      <c r="AF11" s="288"/>
      <c r="AG11" s="271"/>
      <c r="AH11" s="285"/>
      <c r="AI11" s="282"/>
      <c r="AJ11" s="282"/>
      <c r="AK11" s="282"/>
      <c r="AL11" s="282"/>
      <c r="AM11" s="249"/>
      <c r="AN11" s="249"/>
      <c r="AO11" s="249"/>
      <c r="AP11" s="210" t="s">
        <v>341</v>
      </c>
      <c r="AQ11" s="83" t="s">
        <v>305</v>
      </c>
      <c r="AR11" s="84" t="s">
        <v>351</v>
      </c>
      <c r="AS11" s="84" t="s">
        <v>352</v>
      </c>
      <c r="AT11" s="209"/>
      <c r="AU11" s="117"/>
      <c r="AV11" s="249"/>
    </row>
    <row r="12" spans="1:863" ht="60" x14ac:dyDescent="0.25">
      <c r="A12" s="253">
        <v>2</v>
      </c>
      <c r="B12" s="249" t="s">
        <v>251</v>
      </c>
      <c r="C12" s="270" t="s">
        <v>266</v>
      </c>
      <c r="D12" s="271" t="s">
        <v>301</v>
      </c>
      <c r="E12" s="273" t="s">
        <v>326</v>
      </c>
      <c r="F12" s="273">
        <v>3</v>
      </c>
      <c r="G12" s="249" t="s">
        <v>33</v>
      </c>
      <c r="H12" s="298" t="s">
        <v>324</v>
      </c>
      <c r="I12" s="298" t="s">
        <v>325</v>
      </c>
      <c r="J12" s="272" t="s">
        <v>328</v>
      </c>
      <c r="K12" s="249" t="s">
        <v>12</v>
      </c>
      <c r="L12" s="249" t="s">
        <v>131</v>
      </c>
      <c r="M12" s="249" t="s">
        <v>304</v>
      </c>
      <c r="N12" s="250" t="str">
        <f>IFERROR(VLOOKUP(O12,datos!$AC$2:$AE$7,3,0),"")</f>
        <v>Muy Alta</v>
      </c>
      <c r="O12" s="251">
        <f>+IF(OR(M12="",M12=0),"",IF(M12&lt;=datos!$AD$3,datos!$AC$3,IF(AND(M12&gt;datos!$AD$3,M12&lt;=datos!$AD$4),datos!$AC$4,IF(AND(M12&gt;datos!$AD$4,M12&lt;=datos!$AD$5),datos!$AC$5,IF(AND(M12&gt;datos!$AD$5,M12&lt;=datos!$AD$6),datos!$AC$6,IF(M12&gt;datos!$AD$7,datos!$AC$7,0))))))</f>
        <v>1</v>
      </c>
      <c r="P12" s="249" t="s">
        <v>122</v>
      </c>
      <c r="Q12" s="252" t="str">
        <f>IFERROR(VLOOKUP(P12,datos!$AB$10:$AC$21,2,0),"")</f>
        <v>Moderado</v>
      </c>
      <c r="R12" s="251">
        <f>IFERROR(IF(OR(P12=datos!$AB$10,P12=datos!$AB$16),"",VLOOKUP(P12,datos!$AB$10:$AD$21,3,0)),"")</f>
        <v>0.6</v>
      </c>
      <c r="S12" s="250" t="str">
        <f ca="1">IFERROR(INDIRECT("datos!"&amp;HLOOKUP(Q12,calculo_imp,2,FALSE)&amp;VLOOKUP(N12,calculo_prob,2,FALSE)),"")</f>
        <v>Alto</v>
      </c>
      <c r="T12" s="268">
        <v>1</v>
      </c>
      <c r="U12" s="269" t="s">
        <v>353</v>
      </c>
      <c r="V12" s="270" t="s">
        <v>314</v>
      </c>
      <c r="W12" s="270" t="s">
        <v>304</v>
      </c>
      <c r="X12" s="270" t="s">
        <v>354</v>
      </c>
      <c r="Y12" s="270" t="s">
        <v>347</v>
      </c>
      <c r="Z12" s="270" t="s">
        <v>348</v>
      </c>
      <c r="AA12" s="270" t="s">
        <v>315</v>
      </c>
      <c r="AB12" s="270" t="s">
        <v>355</v>
      </c>
      <c r="AC12" s="270" t="s">
        <v>356</v>
      </c>
      <c r="AD12" s="271" t="str">
        <f>IF(AE12="","",VLOOKUP(AE12,datos!$AT$6:$AU$9,2,0))</f>
        <v>Probabilidad</v>
      </c>
      <c r="AE12" s="249" t="s">
        <v>49</v>
      </c>
      <c r="AF12" s="249" t="s">
        <v>53</v>
      </c>
      <c r="AG12" s="251">
        <f>IF(AND(AE12="",AF12=""),"",IF(AE12="",0,VLOOKUP(AE12,datos!$AP$3:$AR$7,3,0))+IF(AF12="",0,VLOOKUP(AF12,datos!$AP$3:$AR$7,3,0)))</f>
        <v>0.4</v>
      </c>
      <c r="AH12" s="299" t="str">
        <f>IF(OR(AI12="",AI12=0),"",IF(AI12&lt;=datos!$AC$3,datos!$AE$3,IF(AI12&lt;=datos!$AC$4,datos!$AE$4,IF(AI12&lt;=datos!$AC$5,datos!$AE$5,IF(AI12&lt;=datos!$AC$6,datos!$AE$6,IF(AI12&lt;=datos!$AC$7,datos!$AE$7,""))))))</f>
        <v>Media</v>
      </c>
      <c r="AI12" s="296">
        <f>IF(AD12="","",IF(T12=1,IF(AD12="Probabilidad",O12-(O12*AG12),O12),IF(AD12="Probabilidad",#REF!-(#REF!*AG12),#REF!)))</f>
        <v>0.6</v>
      </c>
      <c r="AJ12" s="295" t="str">
        <f>+IF(AK12&lt;=datos!$AD$11,datos!$AC$11,IF(AK12&lt;=datos!$AD$12,datos!$AC$12,IF(AK12&lt;=datos!$AD$13,datos!$AC$13,IF(AK12&lt;=datos!$AD$14,datos!$AC$14,IF(AK12&lt;=datos!$AD$15,datos!$AC$15,"")))))</f>
        <v>Moderado</v>
      </c>
      <c r="AK12" s="296">
        <f>IF(AD12="","",IF(T12=1,IF(AD12="Impacto",R12-(R12*AG12),R12),IF(AD12="Impacto",#REF!-(#REF!*AG12),#REF!)))</f>
        <v>0.6</v>
      </c>
      <c r="AL12" s="295" t="str">
        <f t="shared" ca="1" si="0"/>
        <v>Moderado</v>
      </c>
      <c r="AM12" s="249" t="s">
        <v>60</v>
      </c>
      <c r="AN12" s="249" t="s">
        <v>348</v>
      </c>
      <c r="AO12" s="249" t="s">
        <v>357</v>
      </c>
      <c r="AP12" s="209" t="s">
        <v>358</v>
      </c>
      <c r="AQ12" s="209" t="s">
        <v>338</v>
      </c>
      <c r="AR12" s="84" t="s">
        <v>373</v>
      </c>
      <c r="AS12" s="84" t="s">
        <v>317</v>
      </c>
      <c r="AT12" s="209"/>
      <c r="AU12" s="249"/>
      <c r="AV12" s="249"/>
    </row>
    <row r="13" spans="1:863" s="207" customFormat="1" ht="59.25" customHeight="1" x14ac:dyDescent="0.25">
      <c r="A13" s="253"/>
      <c r="B13" s="249"/>
      <c r="C13" s="270"/>
      <c r="D13" s="271"/>
      <c r="E13" s="273"/>
      <c r="F13" s="273"/>
      <c r="G13" s="249"/>
      <c r="H13" s="298"/>
      <c r="I13" s="298"/>
      <c r="J13" s="272"/>
      <c r="K13" s="249"/>
      <c r="L13" s="249"/>
      <c r="M13" s="249"/>
      <c r="N13" s="250"/>
      <c r="O13" s="251"/>
      <c r="P13" s="249"/>
      <c r="Q13" s="252"/>
      <c r="R13" s="251"/>
      <c r="S13" s="250"/>
      <c r="T13" s="268"/>
      <c r="U13" s="269"/>
      <c r="V13" s="270"/>
      <c r="W13" s="270"/>
      <c r="X13" s="270"/>
      <c r="Y13" s="270"/>
      <c r="Z13" s="270"/>
      <c r="AA13" s="270"/>
      <c r="AB13" s="270"/>
      <c r="AC13" s="270"/>
      <c r="AD13" s="271"/>
      <c r="AE13" s="249"/>
      <c r="AF13" s="249"/>
      <c r="AG13" s="251"/>
      <c r="AH13" s="299"/>
      <c r="AI13" s="296"/>
      <c r="AJ13" s="295"/>
      <c r="AK13" s="296"/>
      <c r="AL13" s="295"/>
      <c r="AM13" s="249"/>
      <c r="AN13" s="249"/>
      <c r="AO13" s="249"/>
      <c r="AP13" s="209" t="s">
        <v>359</v>
      </c>
      <c r="AQ13" s="209" t="s">
        <v>338</v>
      </c>
      <c r="AR13" s="84" t="s">
        <v>372</v>
      </c>
      <c r="AS13" s="84" t="s">
        <v>318</v>
      </c>
      <c r="AT13" s="209"/>
      <c r="AU13" s="249"/>
      <c r="AV13" s="249"/>
    </row>
    <row r="14" spans="1:863" s="207" customFormat="1" ht="58.5" customHeight="1" x14ac:dyDescent="0.25">
      <c r="A14" s="253"/>
      <c r="B14" s="249"/>
      <c r="C14" s="270"/>
      <c r="D14" s="271"/>
      <c r="E14" s="273"/>
      <c r="F14" s="273"/>
      <c r="G14" s="249"/>
      <c r="H14" s="298"/>
      <c r="I14" s="298"/>
      <c r="J14" s="272"/>
      <c r="K14" s="249"/>
      <c r="L14" s="249"/>
      <c r="M14" s="249"/>
      <c r="N14" s="250"/>
      <c r="O14" s="251"/>
      <c r="P14" s="249"/>
      <c r="Q14" s="252"/>
      <c r="R14" s="251"/>
      <c r="S14" s="250"/>
      <c r="T14" s="268"/>
      <c r="U14" s="269"/>
      <c r="V14" s="270"/>
      <c r="W14" s="270"/>
      <c r="X14" s="270"/>
      <c r="Y14" s="270"/>
      <c r="Z14" s="270"/>
      <c r="AA14" s="270"/>
      <c r="AB14" s="270"/>
      <c r="AC14" s="270"/>
      <c r="AD14" s="271"/>
      <c r="AE14" s="249"/>
      <c r="AF14" s="249"/>
      <c r="AG14" s="251"/>
      <c r="AH14" s="299"/>
      <c r="AI14" s="296"/>
      <c r="AJ14" s="295"/>
      <c r="AK14" s="296"/>
      <c r="AL14" s="295"/>
      <c r="AM14" s="249"/>
      <c r="AN14" s="249"/>
      <c r="AO14" s="249"/>
      <c r="AP14" s="209" t="s">
        <v>360</v>
      </c>
      <c r="AQ14" s="209" t="s">
        <v>338</v>
      </c>
      <c r="AR14" s="84" t="s">
        <v>371</v>
      </c>
      <c r="AS14" s="84" t="s">
        <v>318</v>
      </c>
      <c r="AT14" s="209"/>
      <c r="AU14" s="249"/>
      <c r="AV14" s="249"/>
    </row>
    <row r="15" spans="1:863" ht="95.25" customHeight="1" x14ac:dyDescent="0.25">
      <c r="A15" s="253"/>
      <c r="B15" s="249"/>
      <c r="C15" s="270"/>
      <c r="D15" s="271"/>
      <c r="E15" s="273" t="s">
        <v>327</v>
      </c>
      <c r="F15" s="273" t="s">
        <v>306</v>
      </c>
      <c r="G15" s="249"/>
      <c r="H15" s="297" t="s">
        <v>307</v>
      </c>
      <c r="I15" s="249" t="s">
        <v>308</v>
      </c>
      <c r="J15" s="272"/>
      <c r="K15" s="249"/>
      <c r="L15" s="249"/>
      <c r="M15" s="249"/>
      <c r="N15" s="250"/>
      <c r="O15" s="251"/>
      <c r="P15" s="249"/>
      <c r="Q15" s="252"/>
      <c r="R15" s="251" t="e">
        <f>IF(OR(#REF!=datos!$AB$10,#REF!=datos!$AB$16),"",VLOOKUP(#REF!,datos!$AA$10:$AC$21,3,0))</f>
        <v>#REF!</v>
      </c>
      <c r="S15" s="250"/>
      <c r="T15" s="268">
        <v>2</v>
      </c>
      <c r="U15" s="269" t="s">
        <v>344</v>
      </c>
      <c r="V15" s="270" t="s">
        <v>314</v>
      </c>
      <c r="W15" s="270" t="s">
        <v>304</v>
      </c>
      <c r="X15" s="270" t="s">
        <v>329</v>
      </c>
      <c r="Y15" s="270" t="s">
        <v>343</v>
      </c>
      <c r="Z15" s="270" t="s">
        <v>346</v>
      </c>
      <c r="AA15" s="270" t="s">
        <v>345</v>
      </c>
      <c r="AB15" s="270" t="s">
        <v>316</v>
      </c>
      <c r="AC15" s="270" t="s">
        <v>313</v>
      </c>
      <c r="AD15" s="271" t="str">
        <f>IF(AE15="","",VLOOKUP(AE15,datos!$AT$6:$AU$9,2,0))</f>
        <v>Probabilidad</v>
      </c>
      <c r="AE15" s="249" t="s">
        <v>49</v>
      </c>
      <c r="AF15" s="249" t="s">
        <v>53</v>
      </c>
      <c r="AG15" s="251">
        <f>IF(AND(AE15="",AF15=""),"",IF(AE15="",0,VLOOKUP(AE15,datos!$AP$3:$AR$7,3,0))+IF(AF15="",0,VLOOKUP(AF15,datos!$AP$3:$AR$7,3,0)))</f>
        <v>0.4</v>
      </c>
      <c r="AH15" s="283" t="str">
        <f>IF(OR(AI15="",AI15=0),"",IF(AI15&lt;=datos!$AC$3,datos!$AE$3,IF(AI15&lt;=datos!$AC$4,datos!$AE$4,IF(AI15&lt;=datos!$AC$5,datos!$AE$5,IF(AI15&lt;=datos!$AC$6,datos!$AE$6,IF(AI15&lt;=datos!$AC$7,datos!$AE$7,""))))))</f>
        <v>Baja</v>
      </c>
      <c r="AI15" s="292">
        <f>IF(AD15="","",IF(T15=1,IF(AD15="Probabilidad",O15-(O15*AG15),O15),IF(AD15="Probabilidad",AI12-(AI12*AG15),AI12)))</f>
        <v>0.36</v>
      </c>
      <c r="AJ15" s="295" t="str">
        <f>+IF(AK15&lt;=datos!$AD$11,datos!$AC$11,IF(AK15&lt;=datos!$AD$12,datos!$AC$12,IF(AK15&lt;=datos!$AD$13,datos!$AC$13,IF(AK15&lt;=datos!$AD$14,datos!$AC$14,IF(AK15&lt;=datos!$AD$15,datos!$AC$15,"")))))</f>
        <v>Moderado</v>
      </c>
      <c r="AK15" s="296">
        <f>IF(AD15="","",IF(T15=1,IF(AD15="Impacto",R15-(R15*AG15),R15),IF(AD15="Impacto",AK12-(AK12*AG15),AK12)))</f>
        <v>0.6</v>
      </c>
      <c r="AL15" s="295" t="str">
        <f t="shared" ca="1" si="0"/>
        <v>Moderado</v>
      </c>
      <c r="AM15" s="249" t="s">
        <v>60</v>
      </c>
      <c r="AN15" s="249" t="s">
        <v>346</v>
      </c>
      <c r="AO15" s="289" t="s">
        <v>319</v>
      </c>
      <c r="AP15" s="208" t="s">
        <v>320</v>
      </c>
      <c r="AQ15" s="86" t="s">
        <v>323</v>
      </c>
      <c r="AR15" s="86" t="s">
        <v>361</v>
      </c>
      <c r="AS15" s="86" t="s">
        <v>318</v>
      </c>
      <c r="AT15" s="208"/>
      <c r="AU15" s="249"/>
      <c r="AV15" s="249"/>
    </row>
    <row r="16" spans="1:863" ht="72" x14ac:dyDescent="0.25">
      <c r="A16" s="253"/>
      <c r="B16" s="249"/>
      <c r="C16" s="270"/>
      <c r="D16" s="271"/>
      <c r="E16" s="273"/>
      <c r="F16" s="273"/>
      <c r="G16" s="249"/>
      <c r="H16" s="297"/>
      <c r="I16" s="249"/>
      <c r="J16" s="272"/>
      <c r="K16" s="249"/>
      <c r="L16" s="249"/>
      <c r="M16" s="249"/>
      <c r="N16" s="250"/>
      <c r="O16" s="251"/>
      <c r="P16" s="249"/>
      <c r="Q16" s="252"/>
      <c r="R16" s="251" t="e">
        <f>IF(OR(#REF!=datos!$AB$10,#REF!=datos!$AB$16),"",VLOOKUP(#REF!,datos!$AA$10:$AC$21,3,0))</f>
        <v>#REF!</v>
      </c>
      <c r="S16" s="250"/>
      <c r="T16" s="268"/>
      <c r="U16" s="269"/>
      <c r="V16" s="270"/>
      <c r="W16" s="270"/>
      <c r="X16" s="270"/>
      <c r="Y16" s="270"/>
      <c r="Z16" s="270"/>
      <c r="AA16" s="270"/>
      <c r="AB16" s="270"/>
      <c r="AC16" s="270"/>
      <c r="AD16" s="271"/>
      <c r="AE16" s="249"/>
      <c r="AF16" s="249"/>
      <c r="AG16" s="251"/>
      <c r="AH16" s="284"/>
      <c r="AI16" s="293"/>
      <c r="AJ16" s="295"/>
      <c r="AK16" s="296"/>
      <c r="AL16" s="295"/>
      <c r="AM16" s="249"/>
      <c r="AN16" s="249"/>
      <c r="AO16" s="290"/>
      <c r="AP16" s="206" t="s">
        <v>321</v>
      </c>
      <c r="AQ16" s="84" t="s">
        <v>323</v>
      </c>
      <c r="AR16" s="86" t="s">
        <v>361</v>
      </c>
      <c r="AS16" s="84" t="s">
        <v>318</v>
      </c>
      <c r="AT16" s="123"/>
      <c r="AU16" s="249"/>
      <c r="AV16" s="249"/>
    </row>
    <row r="17" spans="1:48" ht="74.25" customHeight="1" x14ac:dyDescent="0.25">
      <c r="A17" s="253"/>
      <c r="B17" s="249"/>
      <c r="C17" s="270"/>
      <c r="D17" s="271"/>
      <c r="E17" s="273"/>
      <c r="F17" s="273"/>
      <c r="G17" s="249"/>
      <c r="H17" s="297"/>
      <c r="I17" s="249"/>
      <c r="J17" s="272"/>
      <c r="K17" s="249"/>
      <c r="L17" s="249"/>
      <c r="M17" s="249"/>
      <c r="N17" s="250"/>
      <c r="O17" s="251"/>
      <c r="P17" s="249"/>
      <c r="Q17" s="252"/>
      <c r="R17" s="251" t="e">
        <f>IF(OR(#REF!=datos!$AB$10,#REF!=datos!$AB$16),"",VLOOKUP(#REF!,datos!$AA$10:$AC$21,3,0))</f>
        <v>#REF!</v>
      </c>
      <c r="S17" s="250"/>
      <c r="T17" s="268"/>
      <c r="U17" s="269"/>
      <c r="V17" s="270"/>
      <c r="W17" s="270"/>
      <c r="X17" s="270"/>
      <c r="Y17" s="270"/>
      <c r="Z17" s="270"/>
      <c r="AA17" s="270"/>
      <c r="AB17" s="270"/>
      <c r="AC17" s="270"/>
      <c r="AD17" s="271"/>
      <c r="AE17" s="249"/>
      <c r="AF17" s="249"/>
      <c r="AG17" s="251"/>
      <c r="AH17" s="285"/>
      <c r="AI17" s="294"/>
      <c r="AJ17" s="295"/>
      <c r="AK17" s="296"/>
      <c r="AL17" s="295"/>
      <c r="AM17" s="249"/>
      <c r="AN17" s="249"/>
      <c r="AO17" s="291"/>
      <c r="AP17" s="206" t="s">
        <v>322</v>
      </c>
      <c r="AQ17" s="84" t="s">
        <v>323</v>
      </c>
      <c r="AR17" s="86" t="s">
        <v>361</v>
      </c>
      <c r="AS17" s="84" t="s">
        <v>318</v>
      </c>
      <c r="AT17" s="123"/>
      <c r="AU17" s="249"/>
      <c r="AV17" s="249"/>
    </row>
    <row r="21" spans="1:48" x14ac:dyDescent="0.25">
      <c r="A21" s="266" t="s">
        <v>176</v>
      </c>
      <c r="B21" s="266"/>
      <c r="C21" s="266"/>
      <c r="D21" s="266"/>
      <c r="E21" s="266"/>
      <c r="F21" s="266"/>
      <c r="G21" s="266"/>
      <c r="H21" s="264" t="s">
        <v>168</v>
      </c>
      <c r="I21" s="265"/>
      <c r="J21" s="211" t="s">
        <v>362</v>
      </c>
      <c r="K21" s="264" t="s">
        <v>169</v>
      </c>
      <c r="L21" s="267"/>
      <c r="M21" s="265"/>
    </row>
    <row r="22" spans="1:48" ht="42.75" customHeight="1" x14ac:dyDescent="0.25">
      <c r="A22" s="173" t="s">
        <v>170</v>
      </c>
      <c r="B22" s="174" t="s">
        <v>171</v>
      </c>
      <c r="C22" s="266" t="s">
        <v>172</v>
      </c>
      <c r="D22" s="266"/>
      <c r="E22" s="266"/>
      <c r="F22" s="266"/>
      <c r="G22" s="266"/>
      <c r="H22" s="258" t="s">
        <v>364</v>
      </c>
      <c r="I22" s="262"/>
      <c r="J22" s="220" t="s">
        <v>369</v>
      </c>
      <c r="K22" s="258" t="s">
        <v>365</v>
      </c>
      <c r="L22" s="262"/>
      <c r="M22" s="263"/>
    </row>
    <row r="23" spans="1:48" ht="63" customHeight="1" x14ac:dyDescent="0.25">
      <c r="A23" s="254">
        <v>1</v>
      </c>
      <c r="B23" s="255">
        <v>44592</v>
      </c>
      <c r="C23" s="257" t="s">
        <v>368</v>
      </c>
      <c r="D23" s="257"/>
      <c r="E23" s="257"/>
      <c r="F23" s="257"/>
      <c r="G23" s="257"/>
      <c r="H23" s="258" t="s">
        <v>367</v>
      </c>
      <c r="I23" s="259"/>
      <c r="J23" s="221" t="s">
        <v>370</v>
      </c>
      <c r="K23" s="258" t="s">
        <v>366</v>
      </c>
      <c r="L23" s="259"/>
      <c r="M23" s="260"/>
    </row>
    <row r="24" spans="1:48" ht="22.5" customHeight="1" x14ac:dyDescent="0.25">
      <c r="A24" s="254"/>
      <c r="B24" s="256"/>
      <c r="C24" s="257"/>
      <c r="D24" s="257"/>
      <c r="E24" s="257"/>
      <c r="F24" s="257"/>
      <c r="G24" s="257"/>
      <c r="H24" s="261" t="s">
        <v>363</v>
      </c>
      <c r="I24" s="262"/>
      <c r="J24" s="221" t="s">
        <v>363</v>
      </c>
      <c r="K24" s="261" t="s">
        <v>363</v>
      </c>
      <c r="L24" s="262"/>
      <c r="M24" s="263"/>
    </row>
    <row r="25" spans="1:48" ht="48" customHeight="1" x14ac:dyDescent="0.25">
      <c r="A25" s="219">
        <v>2</v>
      </c>
      <c r="B25" s="218">
        <v>44683</v>
      </c>
      <c r="C25" s="399" t="s">
        <v>374</v>
      </c>
      <c r="D25" s="400"/>
      <c r="E25" s="400"/>
      <c r="F25" s="400"/>
      <c r="G25" s="400"/>
    </row>
    <row r="26" spans="1:48" ht="48" customHeight="1" x14ac:dyDescent="0.25"/>
  </sheetData>
  <protectedRanges>
    <protectedRange sqref="A23:G23" name="Rango3_1"/>
    <protectedRange sqref="K22:K24 M22:M24 H22:I24" name="Rango4_1_1"/>
  </protectedRanges>
  <mergeCells count="171">
    <mergeCell ref="T15:T17"/>
    <mergeCell ref="U15:U17"/>
    <mergeCell ref="V15:V17"/>
    <mergeCell ref="W15:W17"/>
    <mergeCell ref="X15:X17"/>
    <mergeCell ref="Y15:Y17"/>
    <mergeCell ref="Z15:Z17"/>
    <mergeCell ref="AA15:AA17"/>
    <mergeCell ref="C25:G25"/>
    <mergeCell ref="AN15:AN17"/>
    <mergeCell ref="AO15:AO17"/>
    <mergeCell ref="AD15:AD17"/>
    <mergeCell ref="AG15:AG17"/>
    <mergeCell ref="AH15:AH17"/>
    <mergeCell ref="AI15:AI17"/>
    <mergeCell ref="AJ15:AJ17"/>
    <mergeCell ref="AK15:AK17"/>
    <mergeCell ref="AL15:AL17"/>
    <mergeCell ref="AM15:AM17"/>
    <mergeCell ref="AB15:AB17"/>
    <mergeCell ref="AC15:AC17"/>
    <mergeCell ref="AE15:AE17"/>
    <mergeCell ref="AF15:AF17"/>
    <mergeCell ref="I7:I11"/>
    <mergeCell ref="H7:H11"/>
    <mergeCell ref="T7:T11"/>
    <mergeCell ref="U7:U11"/>
    <mergeCell ref="V7:V11"/>
    <mergeCell ref="W7:W11"/>
    <mergeCell ref="X7:X11"/>
    <mergeCell ref="Y7:Y11"/>
    <mergeCell ref="Z7:Z11"/>
    <mergeCell ref="AF7:AF11"/>
    <mergeCell ref="AE7:AE11"/>
    <mergeCell ref="AD7:AD11"/>
    <mergeCell ref="AC7:AC11"/>
    <mergeCell ref="AB7:AB11"/>
    <mergeCell ref="AA7:AA11"/>
    <mergeCell ref="S7:S11"/>
    <mergeCell ref="H15:H17"/>
    <mergeCell ref="I15:I17"/>
    <mergeCell ref="H12:H14"/>
    <mergeCell ref="I12:I14"/>
    <mergeCell ref="AN7:AN11"/>
    <mergeCell ref="AO10:AO11"/>
    <mergeCell ref="AM7:AM11"/>
    <mergeCell ref="AL7:AL11"/>
    <mergeCell ref="AK7:AK11"/>
    <mergeCell ref="AJ7:AJ11"/>
    <mergeCell ref="AI7:AI11"/>
    <mergeCell ref="AH7:AH11"/>
    <mergeCell ref="AG7:AG11"/>
    <mergeCell ref="AO7:AO9"/>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 ref="AQ5:AQ6"/>
    <mergeCell ref="C5:C6"/>
    <mergeCell ref="D5:D6"/>
    <mergeCell ref="G5:G6"/>
    <mergeCell ref="H5:H6"/>
    <mergeCell ref="I5:I6"/>
    <mergeCell ref="J5:J6"/>
    <mergeCell ref="S5:S6"/>
    <mergeCell ref="T5:T6"/>
    <mergeCell ref="V5:AB5"/>
    <mergeCell ref="AC5:AC6"/>
    <mergeCell ref="K5:K6"/>
    <mergeCell ref="L5:L6"/>
    <mergeCell ref="M5:M6"/>
    <mergeCell ref="N5:N6"/>
    <mergeCell ref="O5:O6"/>
    <mergeCell ref="P5:P6"/>
    <mergeCell ref="AO5:AO6"/>
    <mergeCell ref="A12:A17"/>
    <mergeCell ref="B12:B17"/>
    <mergeCell ref="C12:C17"/>
    <mergeCell ref="D12:D17"/>
    <mergeCell ref="G12:G17"/>
    <mergeCell ref="J12:J17"/>
    <mergeCell ref="K12:K17"/>
    <mergeCell ref="L12:L17"/>
    <mergeCell ref="M12:M17"/>
    <mergeCell ref="E12:E14"/>
    <mergeCell ref="F12:F14"/>
    <mergeCell ref="E15:E17"/>
    <mergeCell ref="F15:F17"/>
    <mergeCell ref="B7:B11"/>
    <mergeCell ref="C7:C11"/>
    <mergeCell ref="D7:D11"/>
    <mergeCell ref="G7:G11"/>
    <mergeCell ref="J7:J11"/>
    <mergeCell ref="K7:K11"/>
    <mergeCell ref="L7:L11"/>
    <mergeCell ref="M7:M11"/>
    <mergeCell ref="E7:E11"/>
    <mergeCell ref="F7:F11"/>
    <mergeCell ref="Z12:Z14"/>
    <mergeCell ref="AA12:AA14"/>
    <mergeCell ref="AB12:AB14"/>
    <mergeCell ref="AC12:AC14"/>
    <mergeCell ref="AE12:AE14"/>
    <mergeCell ref="AF12:AF14"/>
    <mergeCell ref="AM12:AM14"/>
    <mergeCell ref="AN12:AN14"/>
    <mergeCell ref="AO12:AO14"/>
    <mergeCell ref="AD12:AD14"/>
    <mergeCell ref="AG12:AG14"/>
    <mergeCell ref="AH12:AH14"/>
    <mergeCell ref="AI12:AI14"/>
    <mergeCell ref="AJ12:AJ14"/>
    <mergeCell ref="AK12:AK14"/>
    <mergeCell ref="AL12:AL14"/>
    <mergeCell ref="A23:A24"/>
    <mergeCell ref="B23:B24"/>
    <mergeCell ref="C23:G24"/>
    <mergeCell ref="H23:I23"/>
    <mergeCell ref="K23:M23"/>
    <mergeCell ref="H24:I24"/>
    <mergeCell ref="K24:M24"/>
    <mergeCell ref="H21:I21"/>
    <mergeCell ref="C22:G22"/>
    <mergeCell ref="H22:I22"/>
    <mergeCell ref="K22:M22"/>
    <mergeCell ref="A21:G21"/>
    <mergeCell ref="K21:M21"/>
    <mergeCell ref="A1:B3"/>
    <mergeCell ref="C1:AT3"/>
    <mergeCell ref="AV4:AV6"/>
    <mergeCell ref="AV7:AV11"/>
    <mergeCell ref="AV12:AV17"/>
    <mergeCell ref="N7:N11"/>
    <mergeCell ref="O7:O11"/>
    <mergeCell ref="P7:P11"/>
    <mergeCell ref="Q7:Q11"/>
    <mergeCell ref="R7:R11"/>
    <mergeCell ref="A7:A11"/>
    <mergeCell ref="AU12:AU17"/>
    <mergeCell ref="O12:O17"/>
    <mergeCell ref="P12:P17"/>
    <mergeCell ref="Q12:Q17"/>
    <mergeCell ref="R12:R17"/>
    <mergeCell ref="S12:S17"/>
    <mergeCell ref="N12:N17"/>
    <mergeCell ref="T12:T14"/>
    <mergeCell ref="U12:U14"/>
    <mergeCell ref="V12:V14"/>
    <mergeCell ref="W12:W14"/>
    <mergeCell ref="X12:X14"/>
    <mergeCell ref="Y12:Y14"/>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71"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2"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3"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4"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167"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8"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9"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0"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153"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4"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5"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6"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76"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7"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8"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9"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131"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2"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3"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4"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S12:S14</xm:sqref>
        </x14:conditionalFormatting>
        <x14:conditionalFormatting xmlns:xm="http://schemas.microsoft.com/office/excel/2006/main">
          <x14:cfRule type="cellIs" priority="126"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7"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8"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9"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0"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21"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2"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3"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4"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5"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AH15</xm:sqref>
        </x14:conditionalFormatting>
        <x14:conditionalFormatting xmlns:xm="http://schemas.microsoft.com/office/excel/2006/main">
          <x14:cfRule type="cellIs" priority="117"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8"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9"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0"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113"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4"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5"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6"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AL15</xm:sqref>
        </x14:conditionalFormatting>
        <x14:conditionalFormatting xmlns:xm="http://schemas.microsoft.com/office/excel/2006/main">
          <x14:cfRule type="cellIs" priority="135"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36"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37"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39"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AJ12 AJ15</xm:sqref>
        </x14:conditionalFormatting>
        <x14:conditionalFormatting xmlns:xm="http://schemas.microsoft.com/office/excel/2006/main">
          <x14:cfRule type="cellIs" priority="23"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4"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5"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6"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7"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N12:N14</xm:sqref>
        </x14:conditionalFormatting>
        <x14:conditionalFormatting xmlns:xm="http://schemas.microsoft.com/office/excel/2006/main">
          <x14:cfRule type="cellIs" priority="18"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9"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0"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1"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2" operator="equal" id="{7C083DE9-3C1A-4B01-8F1C-6D90A37112FF}">
            <xm:f>datos!$AC$15</xm:f>
            <x14:dxf>
              <fill>
                <patternFill>
                  <bgColor rgb="FFFF0000"/>
                </patternFill>
              </fill>
            </x14:dxf>
          </x14:cfRule>
          <xm:sqref>Q12:Q14</xm:sqref>
        </x14:conditionalFormatting>
        <x14:conditionalFormatting xmlns:xm="http://schemas.microsoft.com/office/excel/2006/main">
          <x14:cfRule type="cellIs" priority="14" operator="equal" id="{0D8A69B3-F083-491F-9ECD-0D34E11029B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 operator="equal" id="{7986597A-103F-4318-A6FD-E8AB26F4293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 operator="equal" id="{B377F647-42DE-48BD-95AF-81CD5B6E226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 operator="equal" id="{1ABF7003-6ABF-4C27-80AF-097403E1EBED}">
            <xm:f>datos!$Y$3</xm:f>
            <x14:dxf>
              <fill>
                <patternFill>
                  <bgColor rgb="FFFF0000"/>
                </patternFill>
              </fill>
              <border>
                <left style="thin">
                  <color auto="1"/>
                </left>
                <right style="thin">
                  <color auto="1"/>
                </right>
                <top style="thin">
                  <color auto="1"/>
                </top>
                <bottom style="thin">
                  <color auto="1"/>
                </bottom>
                <vertical/>
                <horizontal/>
              </border>
            </x14:dxf>
          </x14:cfRule>
          <xm:sqref>AI7:AK7</xm:sqref>
        </x14:conditionalFormatting>
        <x14:conditionalFormatting xmlns:xm="http://schemas.microsoft.com/office/excel/2006/main">
          <x14:cfRule type="cellIs" priority="10" operator="equal" id="{A3F36EA0-7B64-4E73-9075-7B67F51891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 operator="equal" id="{4784F47F-9106-48BA-9F1D-3721FD7C0F5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 operator="equal" id="{01B844C9-685F-413D-8F95-3783CFC10BC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 operator="equal" id="{9ADE6E14-0BFD-4C0F-B07A-4A3941511A7E}">
            <xm:f>datos!$Y$3</xm:f>
            <x14:dxf>
              <fill>
                <patternFill>
                  <bgColor rgb="FFFF0000"/>
                </patternFill>
              </fill>
              <border>
                <left style="thin">
                  <color auto="1"/>
                </left>
                <right style="thin">
                  <color auto="1"/>
                </right>
                <top style="thin">
                  <color auto="1"/>
                </top>
                <bottom style="thin">
                  <color auto="1"/>
                </bottom>
                <vertical/>
                <horizontal/>
              </border>
            </x14:dxf>
          </x14:cfRule>
          <xm:sqref>AA7:AG7</xm:sqref>
        </x14:conditionalFormatting>
        <x14:conditionalFormatting xmlns:xm="http://schemas.microsoft.com/office/excel/2006/main">
          <x14:cfRule type="cellIs" priority="1" operator="equal" id="{CF2E8977-0841-4EB8-A2E6-0CA7D3FA0DB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 operator="equal" id="{A7DAAE5F-E023-47BB-97BF-3BFA7C0A24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 operator="equal" id="{7437B167-E0C6-4A54-B1E6-F6415A7FEE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 operator="equal" id="{60224CE8-BD07-4F5F-A9BA-B6582CC413D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 operator="equal" id="{6F4317F5-F361-45A8-95B0-6FEEFE0B8533}">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 AM12 AM15</xm:sqref>
        </x14:dataValidation>
        <x14:dataValidation type="list" allowBlank="1" showInputMessage="1" showErrorMessage="1" xr:uid="{128CBF55-2643-46CA-A370-ABD12885F5A5}">
          <x14:formula1>
            <xm:f>datos!$J$2:$J$3</xm:f>
          </x14:formula1>
          <xm:sqref>AF7:AF9 AF12 AF15</xm:sqref>
        </x14:dataValidation>
        <x14:dataValidation type="list" allowBlank="1" showInputMessage="1" showErrorMessage="1" xr:uid="{98A0443D-96F1-472C-BB96-3EB84820216B}">
          <x14:formula1>
            <xm:f>datos!$I$2:$I$4</xm:f>
          </x14:formula1>
          <xm:sqref>AE7:AE9 AE12 AE15</xm:sqref>
        </x14:dataValidation>
        <x14:dataValidation type="list" allowBlank="1" showInputMessage="1" showErrorMessage="1" xr:uid="{23688A52-D0F5-43A8-AC0C-B8E043E21152}">
          <x14:formula1>
            <xm:f>datos!$F$3:$F$17</xm:f>
          </x14:formula1>
          <xm:sqref>P7:P17</xm:sqref>
        </x14:dataValidation>
        <x14:dataValidation type="list" allowBlank="1" showInputMessage="1" showErrorMessage="1" xr:uid="{499AD60C-587D-4C3B-A9A9-3F6B5D66FB06}">
          <x14:formula1>
            <xm:f>datos!$E$2:$E$8</xm:f>
          </x14:formula1>
          <xm:sqref>L7:L17</xm:sqref>
        </x14:dataValidation>
        <x14:dataValidation type="list" allowBlank="1" showInputMessage="1" showErrorMessage="1" xr:uid="{1B31B84E-0329-4266-A849-C0DA978527C6}">
          <x14:formula1>
            <xm:f>datos!$G$2:$G$4</xm:f>
          </x14:formula1>
          <xm:sqref>G7:G17</xm:sqref>
        </x14:dataValidation>
        <x14:dataValidation type="list" allowBlank="1" showInputMessage="1" showErrorMessage="1" xr:uid="{23FDAA2D-A5ED-4A23-8346-9EFC6BBAD188}">
          <x14:formula1>
            <xm:f>datos!$B$2:$B$17</xm:f>
          </x14:formula1>
          <xm:sqref>B7:B17</xm:sqref>
        </x14:dataValidation>
        <x14:dataValidation type="list" allowBlank="1" showInputMessage="1" showErrorMessage="1" xr:uid="{46701179-696A-42B6-B9F2-D8A5B5DB5453}">
          <x14:formula1>
            <xm:f>datos!$D$2:$D$12</xm:f>
          </x14:formula1>
          <xm:sqref>K7:K17</xm:sqref>
        </x14:dataValidation>
        <x14:dataValidation type="list" allowBlank="1" showInputMessage="1" showErrorMessage="1" xr:uid="{6167462F-EC50-4B8C-A576-2065D979C898}">
          <x14:formula1>
            <xm:f>datos!$A$2:$A$12</xm:f>
          </x14:formula1>
          <xm:sqref>C7:C17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41" customWidth="1"/>
    <col min="2" max="2" width="15" style="141" customWidth="1"/>
    <col min="3" max="3" width="15.7109375" style="141" customWidth="1"/>
    <col min="4" max="4" width="19.140625" style="141" customWidth="1"/>
    <col min="5" max="5" width="32.5703125" style="191" customWidth="1"/>
    <col min="6" max="6" width="13.140625" style="141" customWidth="1"/>
    <col min="7" max="8" width="11.42578125" style="141"/>
    <col min="9" max="9" width="12.7109375" style="141" customWidth="1"/>
    <col min="10" max="10" width="17.42578125" style="141" customWidth="1"/>
    <col min="11" max="11" width="14.7109375" style="141" customWidth="1"/>
    <col min="12" max="12" width="12.28515625" style="141" customWidth="1"/>
    <col min="13" max="13" width="10.140625" style="141" customWidth="1"/>
    <col min="14" max="14" width="11.42578125" style="141"/>
    <col min="15" max="15" width="10.85546875" style="141" customWidth="1"/>
    <col min="16" max="19" width="11.42578125" style="141"/>
    <col min="20" max="21" width="13.28515625" style="141" customWidth="1"/>
    <col min="22" max="23" width="11.42578125" style="141"/>
    <col min="24" max="24" width="17.85546875" style="141" customWidth="1"/>
    <col min="25" max="25" width="11.42578125" style="141"/>
    <col min="26" max="27" width="15.5703125" style="141" customWidth="1"/>
    <col min="28" max="36" width="11.42578125" style="141"/>
    <col min="37" max="37" width="19" style="141" customWidth="1"/>
    <col min="38" max="38" width="14" style="141" bestFit="1" customWidth="1"/>
    <col min="39" max="39" width="16.140625" style="141" customWidth="1"/>
    <col min="40" max="40" width="14.42578125" style="141" customWidth="1"/>
    <col min="41" max="41" width="12.42578125" style="141" customWidth="1"/>
    <col min="42" max="43" width="15" style="141" customWidth="1"/>
    <col min="44" max="16384" width="11.42578125" style="141"/>
  </cols>
  <sheetData>
    <row r="1" spans="1:43" ht="36" customHeight="1" thickBot="1" x14ac:dyDescent="0.3">
      <c r="A1" s="346"/>
      <c r="B1" s="346"/>
      <c r="C1" s="347" t="s">
        <v>236</v>
      </c>
      <c r="D1" s="347"/>
      <c r="E1" s="347"/>
      <c r="F1" s="347"/>
      <c r="G1" s="347"/>
      <c r="H1" s="347"/>
      <c r="I1" s="347"/>
      <c r="J1" s="347"/>
      <c r="K1" s="347"/>
      <c r="L1" s="347"/>
      <c r="M1" s="347"/>
      <c r="N1" s="347"/>
      <c r="O1" s="347"/>
      <c r="P1" s="347"/>
      <c r="Q1" s="347"/>
      <c r="R1" s="347"/>
      <c r="S1" s="347"/>
      <c r="T1" s="347"/>
      <c r="U1" s="347"/>
      <c r="V1" s="347"/>
      <c r="W1" s="347"/>
      <c r="X1" s="347"/>
      <c r="Y1" s="347"/>
      <c r="Z1" s="348"/>
      <c r="AA1" s="349"/>
      <c r="AB1" s="349"/>
      <c r="AC1" s="349"/>
      <c r="AD1" s="349"/>
      <c r="AE1" s="349"/>
      <c r="AF1" s="349"/>
      <c r="AG1" s="349"/>
      <c r="AH1" s="349"/>
      <c r="AI1" s="349"/>
      <c r="AJ1" s="349"/>
      <c r="AK1" s="349"/>
      <c r="AL1" s="349"/>
      <c r="AM1" s="349"/>
      <c r="AN1" s="349"/>
      <c r="AO1" s="349"/>
      <c r="AP1" s="350"/>
      <c r="AQ1" s="115"/>
    </row>
    <row r="2" spans="1:43" s="170" customFormat="1" ht="16.5" customHeight="1" thickBot="1" x14ac:dyDescent="0.3">
      <c r="A2" s="351" t="s">
        <v>164</v>
      </c>
      <c r="B2" s="352"/>
      <c r="C2" s="352"/>
      <c r="D2" s="352"/>
      <c r="E2" s="352"/>
      <c r="F2" s="352"/>
      <c r="G2" s="352"/>
      <c r="H2" s="352"/>
      <c r="I2" s="352"/>
      <c r="J2" s="352"/>
      <c r="K2" s="353"/>
      <c r="L2" s="351" t="s">
        <v>165</v>
      </c>
      <c r="M2" s="352"/>
      <c r="N2" s="352"/>
      <c r="O2" s="352"/>
      <c r="P2" s="352"/>
      <c r="Q2" s="353"/>
      <c r="R2" s="354" t="s">
        <v>177</v>
      </c>
      <c r="S2" s="355"/>
      <c r="T2" s="355"/>
      <c r="U2" s="355"/>
      <c r="V2" s="355"/>
      <c r="W2" s="355"/>
      <c r="X2" s="355"/>
      <c r="Y2" s="355"/>
      <c r="Z2" s="355"/>
      <c r="AA2" s="355"/>
      <c r="AB2" s="355"/>
      <c r="AC2" s="355"/>
      <c r="AD2" s="355"/>
      <c r="AE2" s="356"/>
      <c r="AF2" s="357" t="s">
        <v>178</v>
      </c>
      <c r="AG2" s="352"/>
      <c r="AH2" s="352"/>
      <c r="AI2" s="352"/>
      <c r="AJ2" s="352"/>
      <c r="AK2" s="353"/>
      <c r="AL2" s="351" t="s">
        <v>167</v>
      </c>
      <c r="AM2" s="352"/>
      <c r="AN2" s="352"/>
      <c r="AO2" s="352"/>
      <c r="AP2" s="353"/>
      <c r="AQ2" s="372" t="s">
        <v>183</v>
      </c>
    </row>
    <row r="3" spans="1:43" ht="16.5" customHeight="1" x14ac:dyDescent="0.25">
      <c r="A3" s="366" t="s">
        <v>99</v>
      </c>
      <c r="B3" s="360" t="s">
        <v>180</v>
      </c>
      <c r="C3" s="360" t="s">
        <v>181</v>
      </c>
      <c r="D3" s="368" t="s">
        <v>102</v>
      </c>
      <c r="E3" s="360" t="s">
        <v>273</v>
      </c>
      <c r="F3" s="360" t="s">
        <v>234</v>
      </c>
      <c r="G3" s="360" t="s">
        <v>216</v>
      </c>
      <c r="H3" s="360" t="s">
        <v>233</v>
      </c>
      <c r="I3" s="360" t="s">
        <v>195</v>
      </c>
      <c r="J3" s="370" t="s">
        <v>229</v>
      </c>
      <c r="K3" s="374" t="s">
        <v>197</v>
      </c>
      <c r="L3" s="358" t="s">
        <v>113</v>
      </c>
      <c r="M3" s="362" t="s">
        <v>114</v>
      </c>
      <c r="N3" s="362" t="s">
        <v>115</v>
      </c>
      <c r="O3" s="362" t="s">
        <v>143</v>
      </c>
      <c r="P3" s="362" t="s">
        <v>161</v>
      </c>
      <c r="Q3" s="364" t="s">
        <v>130</v>
      </c>
      <c r="R3" s="366" t="s">
        <v>103</v>
      </c>
      <c r="S3" s="139"/>
      <c r="T3" s="360" t="s">
        <v>128</v>
      </c>
      <c r="U3" s="360"/>
      <c r="V3" s="360"/>
      <c r="W3" s="360"/>
      <c r="X3" s="360"/>
      <c r="Y3" s="360"/>
      <c r="Z3" s="360"/>
      <c r="AA3" s="360" t="s">
        <v>188</v>
      </c>
      <c r="AB3" s="368" t="s">
        <v>189</v>
      </c>
      <c r="AC3" s="360" t="s">
        <v>3</v>
      </c>
      <c r="AD3" s="360"/>
      <c r="AE3" s="374"/>
      <c r="AF3" s="376" t="s">
        <v>104</v>
      </c>
      <c r="AG3" s="362" t="s">
        <v>105</v>
      </c>
      <c r="AH3" s="362" t="s">
        <v>106</v>
      </c>
      <c r="AI3" s="368" t="s">
        <v>107</v>
      </c>
      <c r="AJ3" s="362" t="s">
        <v>108</v>
      </c>
      <c r="AK3" s="344" t="s">
        <v>179</v>
      </c>
      <c r="AL3" s="358" t="s">
        <v>110</v>
      </c>
      <c r="AM3" s="360" t="s">
        <v>132</v>
      </c>
      <c r="AN3" s="360" t="s">
        <v>133</v>
      </c>
      <c r="AO3" s="360" t="s">
        <v>134</v>
      </c>
      <c r="AP3" s="374" t="s">
        <v>163</v>
      </c>
      <c r="AQ3" s="373"/>
    </row>
    <row r="4" spans="1:43" ht="84" customHeight="1" thickBot="1" x14ac:dyDescent="0.3">
      <c r="A4" s="367"/>
      <c r="B4" s="361"/>
      <c r="C4" s="361"/>
      <c r="D4" s="369"/>
      <c r="E4" s="361"/>
      <c r="F4" s="361"/>
      <c r="G4" s="361"/>
      <c r="H4" s="361"/>
      <c r="I4" s="361"/>
      <c r="J4" s="371"/>
      <c r="K4" s="375"/>
      <c r="L4" s="359"/>
      <c r="M4" s="363"/>
      <c r="N4" s="363"/>
      <c r="O4" s="363"/>
      <c r="P4" s="363"/>
      <c r="Q4" s="365"/>
      <c r="R4" s="367"/>
      <c r="S4" s="153" t="s">
        <v>144</v>
      </c>
      <c r="T4" s="153" t="s">
        <v>142</v>
      </c>
      <c r="U4" s="153" t="s">
        <v>136</v>
      </c>
      <c r="V4" s="153" t="s">
        <v>141</v>
      </c>
      <c r="W4" s="153" t="s">
        <v>139</v>
      </c>
      <c r="X4" s="137" t="s">
        <v>140</v>
      </c>
      <c r="Y4" s="153" t="s">
        <v>137</v>
      </c>
      <c r="Z4" s="137" t="s">
        <v>138</v>
      </c>
      <c r="AA4" s="361"/>
      <c r="AB4" s="369"/>
      <c r="AC4" s="140" t="s">
        <v>190</v>
      </c>
      <c r="AD4" s="140" t="s">
        <v>191</v>
      </c>
      <c r="AE4" s="154" t="s">
        <v>192</v>
      </c>
      <c r="AF4" s="377"/>
      <c r="AG4" s="363"/>
      <c r="AH4" s="363"/>
      <c r="AI4" s="369"/>
      <c r="AJ4" s="363"/>
      <c r="AK4" s="345"/>
      <c r="AL4" s="359"/>
      <c r="AM4" s="361"/>
      <c r="AN4" s="361"/>
      <c r="AO4" s="361"/>
      <c r="AP4" s="375"/>
      <c r="AQ4" s="373"/>
    </row>
    <row r="5" spans="1:43" ht="44.25" customHeight="1" x14ac:dyDescent="0.25">
      <c r="A5" s="342">
        <v>1</v>
      </c>
      <c r="B5" s="184"/>
      <c r="C5" s="184" t="s">
        <v>261</v>
      </c>
      <c r="D5" s="187" t="str">
        <f>IFERROR(VLOOKUP(B5,datos!B1:C21,2,0),"")</f>
        <v/>
      </c>
      <c r="E5" s="175"/>
      <c r="F5" s="184"/>
      <c r="G5" s="155"/>
      <c r="H5" s="155"/>
      <c r="I5" s="185"/>
      <c r="J5" s="184" t="s">
        <v>228</v>
      </c>
      <c r="K5" s="189" t="s">
        <v>274</v>
      </c>
      <c r="L5" s="129">
        <v>30</v>
      </c>
      <c r="M5" s="146" t="str">
        <f>IFERROR(VLOOKUP(N5,datos!$AC$2:$AE$7,3,0),"")</f>
        <v>Media</v>
      </c>
      <c r="N5" s="127">
        <f>+IF(OR(L5="",L5=0),"",IF(L5&lt;=datos!$AD$3,datos!$AC$3,IF(AND(L5&gt;datos!$AD$3,L5&lt;=datos!$AD$4),datos!$AC$4,IF(AND(L5&gt;datos!$AD$4,L5&lt;=datos!$AD$5),datos!$AC$5,IF(AND(L5&gt;datos!$AD$5,L5&lt;=datos!$AD$6),datos!$AC$6,IF(L5&gt;datos!$AD$7,datos!$AC$7,0))))))</f>
        <v>0.6</v>
      </c>
      <c r="O5" s="148" t="e">
        <f>+HLOOKUP(A5,#REF!,22,0)</f>
        <v>#REF!</v>
      </c>
      <c r="P5" s="127" t="e">
        <f>+IF(O5="","",VLOOKUP(O5,datos!$AC$12:$AD$15,2,0))</f>
        <v>#REF!</v>
      </c>
      <c r="Q5" s="142" t="str">
        <f ca="1">IFERROR(INDIRECT("datos!"&amp;HLOOKUP(O5,calculo_imp,2,FALSE)&amp;VLOOKUP(M5,calculo_prob,2,FALSE)),"")</f>
        <v/>
      </c>
      <c r="R5" s="99">
        <v>1</v>
      </c>
      <c r="S5" s="130"/>
      <c r="T5" s="87"/>
      <c r="U5" s="87"/>
      <c r="V5" s="87"/>
      <c r="W5" s="87"/>
      <c r="X5" s="87"/>
      <c r="Y5" s="87"/>
      <c r="Z5" s="87"/>
      <c r="AA5" s="87"/>
      <c r="AB5" s="135" t="str">
        <f>IF(AC5="","",VLOOKUP(AC5,datos!$AT$6:$AU$9,2,0))</f>
        <v/>
      </c>
      <c r="AC5" s="130"/>
      <c r="AD5" s="130"/>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46" t="str">
        <f>+IF(AI5&lt;=datos!$AD$11,datos!$AC$11,IF(AI5&lt;=datos!$AD$12,datos!$AC$12,IF(AI5&lt;=datos!$AD$13,datos!$AC$13,IF(AI5&lt;=datos!$AD$14,datos!$AC$14,IF(AI5&lt;=datos!$AD$15,datos!$AC$15,"")))))</f>
        <v/>
      </c>
      <c r="AI5" s="107" t="str">
        <f t="shared" ref="AI5:AI10" si="1">IF(AB5="","",IF(R5=1,IF(AB5="Impacto",P5-(P5*AE5),P5),IF(AB5="Impacto",AI4-(AI4*AE5),AI4)))</f>
        <v/>
      </c>
      <c r="AJ5" s="146" t="str">
        <f t="shared" ref="AJ5:AJ21" ca="1" si="2">IFERROR(INDIRECT("datos!"&amp;HLOOKUP(AH5,calculo_imp,2,FALSE)&amp;VLOOKUP(AF5,calculo_prob,2,FALSE)),"")</f>
        <v/>
      </c>
      <c r="AK5" s="91"/>
      <c r="AL5" s="129"/>
      <c r="AM5" s="88"/>
      <c r="AN5" s="88"/>
      <c r="AO5" s="130"/>
      <c r="AP5" s="150"/>
      <c r="AQ5" s="151"/>
    </row>
    <row r="6" spans="1:43" ht="42.75" customHeight="1" thickBot="1" x14ac:dyDescent="0.3">
      <c r="A6" s="343"/>
      <c r="B6" s="183"/>
      <c r="C6" s="183"/>
      <c r="D6" s="188"/>
      <c r="E6" s="177"/>
      <c r="F6" s="183"/>
      <c r="G6" s="193"/>
      <c r="H6" s="193"/>
      <c r="I6" s="186"/>
      <c r="J6" s="192"/>
      <c r="K6" s="190"/>
      <c r="L6" s="125"/>
      <c r="M6" s="147"/>
      <c r="N6" s="121"/>
      <c r="O6" s="149"/>
      <c r="P6" s="120" t="str">
        <f>+IF(O6="","",VLOOKUP(O6,datos!$AC$12:$AD$15,2,0))</f>
        <v/>
      </c>
      <c r="Q6" s="143"/>
      <c r="R6" s="100">
        <v>2</v>
      </c>
      <c r="S6" s="122"/>
      <c r="T6" s="83"/>
      <c r="U6" s="83"/>
      <c r="V6" s="83"/>
      <c r="W6" s="83"/>
      <c r="X6" s="83"/>
      <c r="Y6" s="83"/>
      <c r="Z6" s="83"/>
      <c r="AA6" s="83"/>
      <c r="AB6" s="132" t="str">
        <f>IF(AC6="","",VLOOKUP(AC6,datos!$AT$6:$AU$9,2,0))</f>
        <v/>
      </c>
      <c r="AC6" s="123"/>
      <c r="AD6" s="123"/>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47" t="str">
        <f>+IF(AI6&lt;=datos!$AD$11,datos!$AC$11,IF(AI6&lt;=datos!$AD$12,datos!$AC$12,IF(AI6&lt;=datos!$AD$13,datos!$AC$13,IF(AI6&lt;=datos!$AD$14,datos!$AC$14,IF(AI6&lt;=datos!$AD$15,datos!$AC$15,"")))))</f>
        <v/>
      </c>
      <c r="AI6" s="109" t="str">
        <f t="shared" si="1"/>
        <v/>
      </c>
      <c r="AJ6" s="147" t="str">
        <f t="shared" ca="1" si="2"/>
        <v/>
      </c>
      <c r="AK6" s="92"/>
      <c r="AL6" s="125"/>
      <c r="AM6" s="84"/>
      <c r="AN6" s="84"/>
      <c r="AO6" s="123"/>
      <c r="AP6" s="144"/>
      <c r="AQ6" s="145"/>
    </row>
    <row r="7" spans="1:43" ht="30" customHeight="1" thickBot="1" x14ac:dyDescent="0.3">
      <c r="A7" s="316">
        <v>2</v>
      </c>
      <c r="B7" s="248"/>
      <c r="C7" s="248"/>
      <c r="D7" s="318" t="str">
        <f>IFERROR(VLOOKUP(B7,datos!B6:C26,2,0),"")</f>
        <v/>
      </c>
      <c r="E7" s="178"/>
      <c r="F7" s="248"/>
      <c r="G7" s="337"/>
      <c r="H7" s="337"/>
      <c r="I7" s="338"/>
      <c r="J7" s="312"/>
      <c r="K7" s="304"/>
      <c r="L7" s="306"/>
      <c r="M7" s="308" t="str">
        <f>IFERROR(VLOOKUP(N7,datos!$AC$2:$AE$7,3,0),"")</f>
        <v/>
      </c>
      <c r="N7" s="309" t="str">
        <f>+IF(OR(L7="",L7=0),"",IF(L7&lt;=datos!$AD$3,datos!$AC$3,IF(AND(L7&gt;datos!$AD$3,L7&lt;=datos!$AD$4),datos!$AC$4,IF(AND(L7&gt;datos!$AD$4,L7&lt;=datos!$AD$5),datos!$AC$5,IF(AND(L7&gt;datos!$AD$5,L7&lt;=datos!$AD$6),datos!$AC$6,IF(L7&gt;datos!$AD$7,datos!$AC$7,0))))))</f>
        <v/>
      </c>
      <c r="O7" s="310" t="e">
        <f>+HLOOKUP(A7,#REF!,22,0)</f>
        <v>#REF!</v>
      </c>
      <c r="P7" s="309" t="e">
        <f>+IF(O7="","",VLOOKUP(O7,datos!$AC$12:$AD$15,2,0))</f>
        <v>#REF!</v>
      </c>
      <c r="Q7" s="328" t="str">
        <f ca="1">IFERROR(INDIRECT("datos!"&amp;HLOOKUP(O7,calculo_imp,2,FALSE)&amp;VLOOKUP(M7,calculo_prob,2,FALSE)),"")</f>
        <v/>
      </c>
      <c r="R7" s="99">
        <v>1</v>
      </c>
      <c r="S7" s="130"/>
      <c r="T7" s="118"/>
      <c r="U7" s="118"/>
      <c r="V7" s="118"/>
      <c r="W7" s="118"/>
      <c r="X7" s="118"/>
      <c r="Y7" s="118"/>
      <c r="Z7" s="87"/>
      <c r="AA7" s="87"/>
      <c r="AB7" s="135" t="str">
        <f>IF(AC7="","",VLOOKUP(AC7,datos!$AT$6:$AU$9,2,0))</f>
        <v/>
      </c>
      <c r="AC7" s="130"/>
      <c r="AD7" s="130"/>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46" t="str">
        <f>+IF(AI7&lt;=datos!$AD$11,datos!$AC$11,IF(AI7&lt;=datos!$AD$12,datos!$AC$12,IF(AI7&lt;=datos!$AD$13,datos!$AC$13,IF(AI7&lt;=datos!$AD$14,datos!$AC$14,IF(AI7&lt;=datos!$AD$15,datos!$AC$15,"")))))</f>
        <v/>
      </c>
      <c r="AI7" s="107" t="str">
        <f>IF(AB7="","",IF(R7=1,IF(AB7="Impacto",P7-(P7*AE7),P7),IF(AB7="Impacto",#REF!-(#REF!*AE7),#REF!)))</f>
        <v/>
      </c>
      <c r="AJ7" s="146" t="str">
        <f t="shared" ca="1" si="2"/>
        <v/>
      </c>
      <c r="AK7" s="91"/>
      <c r="AL7" s="129"/>
      <c r="AM7" s="88"/>
      <c r="AN7" s="88"/>
      <c r="AO7" s="130"/>
      <c r="AP7" s="336"/>
      <c r="AQ7" s="313"/>
    </row>
    <row r="8" spans="1:43" ht="27" customHeight="1" thickBot="1" x14ac:dyDescent="0.3">
      <c r="A8" s="317"/>
      <c r="B8" s="249"/>
      <c r="C8" s="249"/>
      <c r="D8" s="271"/>
      <c r="E8" s="176"/>
      <c r="F8" s="249"/>
      <c r="G8" s="337"/>
      <c r="H8" s="337"/>
      <c r="I8" s="270"/>
      <c r="J8" s="312"/>
      <c r="K8" s="305"/>
      <c r="L8" s="307"/>
      <c r="M8" s="295"/>
      <c r="N8" s="251"/>
      <c r="O8" s="311"/>
      <c r="P8" s="251" t="e">
        <f>IF(OR(#REF!=datos!$AB$10,#REF!=datos!$AB$16),"",VLOOKUP(#REF!,datos!$AA$10:$AC$21,3,0))</f>
        <v>#REF!</v>
      </c>
      <c r="Q8" s="329"/>
      <c r="R8" s="100">
        <v>2</v>
      </c>
      <c r="S8" s="123"/>
      <c r="T8" s="118"/>
      <c r="U8" s="118"/>
      <c r="V8" s="118"/>
      <c r="W8" s="118"/>
      <c r="X8" s="118"/>
      <c r="Y8" s="118"/>
      <c r="Z8" s="83"/>
      <c r="AA8" s="87"/>
      <c r="AB8" s="132" t="str">
        <f>IF(AC8="","",VLOOKUP(AC8,datos!$AT$6:$AU$9,2,0))</f>
        <v/>
      </c>
      <c r="AC8" s="123"/>
      <c r="AD8" s="123"/>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47" t="str">
        <f>+IF(AI8&lt;=datos!$AD$11,datos!$AC$11,IF(AI8&lt;=datos!$AD$12,datos!$AC$12,IF(AI8&lt;=datos!$AD$13,datos!$AC$13,IF(AI8&lt;=datos!$AD$14,datos!$AC$14,IF(AI8&lt;=datos!$AD$15,datos!$AC$15,"")))))</f>
        <v/>
      </c>
      <c r="AI8" s="109" t="str">
        <f t="shared" si="1"/>
        <v/>
      </c>
      <c r="AJ8" s="147" t="str">
        <f t="shared" ca="1" si="2"/>
        <v/>
      </c>
      <c r="AK8" s="92"/>
      <c r="AL8" s="125"/>
      <c r="AM8" s="84"/>
      <c r="AN8" s="84"/>
      <c r="AO8" s="123"/>
      <c r="AP8" s="330"/>
      <c r="AQ8" s="314"/>
    </row>
    <row r="9" spans="1:43" ht="31.5" customHeight="1" thickBot="1" x14ac:dyDescent="0.3">
      <c r="A9" s="317"/>
      <c r="B9" s="249"/>
      <c r="C9" s="249"/>
      <c r="D9" s="271"/>
      <c r="E9" s="176"/>
      <c r="F9" s="249"/>
      <c r="G9" s="337"/>
      <c r="H9" s="337"/>
      <c r="I9" s="270"/>
      <c r="J9" s="312"/>
      <c r="K9" s="305"/>
      <c r="L9" s="307"/>
      <c r="M9" s="295"/>
      <c r="N9" s="251"/>
      <c r="O9" s="311"/>
      <c r="P9" s="251" t="e">
        <f>IF(OR(#REF!=datos!$AB$10,#REF!=datos!$AB$16),"",VLOOKUP(#REF!,datos!$AA$10:$AC$21,3,0))</f>
        <v>#REF!</v>
      </c>
      <c r="Q9" s="329"/>
      <c r="R9" s="100">
        <v>3</v>
      </c>
      <c r="S9" s="123"/>
      <c r="T9" s="118"/>
      <c r="U9" s="118"/>
      <c r="V9" s="118"/>
      <c r="W9" s="118"/>
      <c r="X9" s="118"/>
      <c r="Y9" s="118"/>
      <c r="Z9" s="83"/>
      <c r="AA9" s="87"/>
      <c r="AB9" s="132" t="str">
        <f>IF(AC9="","",VLOOKUP(AC9,datos!$AT$6:$AU$9,2,0))</f>
        <v/>
      </c>
      <c r="AC9" s="123"/>
      <c r="AD9" s="123"/>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47" t="str">
        <f>+IF(AI9&lt;=datos!$AD$11,datos!$AC$11,IF(AI9&lt;=datos!$AD$12,datos!$AC$12,IF(AI9&lt;=datos!$AD$13,datos!$AC$13,IF(AI9&lt;=datos!$AD$14,datos!$AC$14,IF(AI9&lt;=datos!$AD$15,datos!$AC$15,"")))))</f>
        <v/>
      </c>
      <c r="AI9" s="109" t="str">
        <f t="shared" si="1"/>
        <v/>
      </c>
      <c r="AJ9" s="147" t="str">
        <f t="shared" ca="1" si="2"/>
        <v/>
      </c>
      <c r="AK9" s="92"/>
      <c r="AL9" s="125"/>
      <c r="AM9" s="84"/>
      <c r="AN9" s="84"/>
      <c r="AO9" s="123"/>
      <c r="AP9" s="330"/>
      <c r="AQ9" s="314"/>
    </row>
    <row r="10" spans="1:43" ht="36.75" customHeight="1" thickBot="1" x14ac:dyDescent="0.3">
      <c r="A10" s="317"/>
      <c r="B10" s="249"/>
      <c r="C10" s="249"/>
      <c r="D10" s="271"/>
      <c r="E10" s="176"/>
      <c r="F10" s="249"/>
      <c r="G10" s="337"/>
      <c r="H10" s="337"/>
      <c r="I10" s="270"/>
      <c r="J10" s="312"/>
      <c r="K10" s="305"/>
      <c r="L10" s="307"/>
      <c r="M10" s="295"/>
      <c r="N10" s="251"/>
      <c r="O10" s="311"/>
      <c r="P10" s="251" t="e">
        <f>IF(OR(#REF!=datos!$AB$10,#REF!=datos!$AB$16),"",VLOOKUP(#REF!,datos!$AA$10:$AC$21,3,0))</f>
        <v>#REF!</v>
      </c>
      <c r="Q10" s="329"/>
      <c r="R10" s="100">
        <v>4</v>
      </c>
      <c r="S10" s="123"/>
      <c r="T10" s="118"/>
      <c r="U10" s="118"/>
      <c r="V10" s="118"/>
      <c r="W10" s="118"/>
      <c r="X10" s="118"/>
      <c r="Y10" s="118"/>
      <c r="Z10" s="83"/>
      <c r="AA10" s="87"/>
      <c r="AB10" s="132" t="str">
        <f>IF(AC10="","",VLOOKUP(AC10,datos!$AT$6:$AU$9,2,0))</f>
        <v/>
      </c>
      <c r="AC10" s="123"/>
      <c r="AD10" s="123"/>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47" t="str">
        <f>+IF(AI10&lt;=datos!$AD$11,datos!$AC$11,IF(AI10&lt;=datos!$AD$12,datos!$AC$12,IF(AI10&lt;=datos!$AD$13,datos!$AC$13,IF(AI10&lt;=datos!$AD$14,datos!$AC$14,IF(AI10&lt;=datos!$AD$15,datos!$AC$15,"")))))</f>
        <v/>
      </c>
      <c r="AI10" s="109" t="str">
        <f t="shared" si="1"/>
        <v/>
      </c>
      <c r="AJ10" s="147" t="str">
        <f t="shared" ca="1" si="2"/>
        <v/>
      </c>
      <c r="AK10" s="92"/>
      <c r="AL10" s="125"/>
      <c r="AM10" s="84"/>
      <c r="AN10" s="84"/>
      <c r="AO10" s="123"/>
      <c r="AP10" s="330"/>
      <c r="AQ10" s="314"/>
    </row>
    <row r="11" spans="1:43" ht="82.5" customHeight="1" thickBot="1" x14ac:dyDescent="0.3">
      <c r="A11" s="138">
        <v>3</v>
      </c>
      <c r="B11" s="130"/>
      <c r="C11" s="130"/>
      <c r="D11" s="135" t="str">
        <f>IFERROR(VLOOKUP(B11,datos!B11:C31,2,0),"")</f>
        <v/>
      </c>
      <c r="E11" s="175"/>
      <c r="F11" s="130"/>
      <c r="G11" s="119"/>
      <c r="H11" s="130"/>
      <c r="I11" s="134"/>
      <c r="J11" s="152"/>
      <c r="K11" s="128"/>
      <c r="L11" s="129"/>
      <c r="M11" s="146" t="str">
        <f>IFERROR(VLOOKUP(N11,datos!$AC$2:$AE$7,3,0),"")</f>
        <v/>
      </c>
      <c r="N11" s="127" t="str">
        <f>+IF(OR(L11="",L11=0),"",IF(L11&lt;=datos!$AD$3,datos!$AC$3,IF(AND(L11&gt;datos!$AD$3,L11&lt;=datos!$AD$4),datos!$AC$4,IF(AND(L11&gt;datos!$AD$4,L11&lt;=datos!$AD$5),datos!$AC$5,IF(AND(L11&gt;datos!$AD$5,L11&lt;=datos!$AD$6),datos!$AC$6,IF(L11&gt;datos!$AD$7,datos!$AC$7,0))))))</f>
        <v/>
      </c>
      <c r="O11" s="148" t="e">
        <f>+HLOOKUP(A11,#REF!,22,0)</f>
        <v>#REF!</v>
      </c>
      <c r="P11" s="127" t="e">
        <f>+IF(O11="","",VLOOKUP(O11,datos!$AC$12:$AD$15,2,0))</f>
        <v>#REF!</v>
      </c>
      <c r="Q11" s="142" t="str">
        <f ca="1">IFERROR(INDIRECT("datos!"&amp;HLOOKUP(O11,calculo_imp,2,FALSE)&amp;VLOOKUP(M11,calculo_prob,2,FALSE)),"")</f>
        <v/>
      </c>
      <c r="R11" s="99">
        <v>1</v>
      </c>
      <c r="S11" s="130"/>
      <c r="T11" s="87"/>
      <c r="U11" s="87"/>
      <c r="V11" s="87"/>
      <c r="W11" s="87"/>
      <c r="X11" s="87"/>
      <c r="Y11" s="87"/>
      <c r="Z11" s="87"/>
      <c r="AA11" s="87"/>
      <c r="AB11" s="135" t="str">
        <f>IF(AC11="","",VLOOKUP(AC11,datos!$AT$6:$AU$9,2,0))</f>
        <v/>
      </c>
      <c r="AC11" s="130"/>
      <c r="AD11" s="130"/>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46" t="str">
        <f>+IF(AI11&lt;=datos!$AD$11,datos!$AC$11,IF(AI11&lt;=datos!$AD$12,datos!$AC$12,IF(AI11&lt;=datos!$AD$13,datos!$AC$13,IF(AI11&lt;=datos!$AD$14,datos!$AC$14,IF(AI11&lt;=datos!$AD$15,datos!$AC$15,"")))))</f>
        <v/>
      </c>
      <c r="AI11" s="107" t="str">
        <f>IF(AB11="","",IF(R11=1,IF(AB11="Impacto",P11-(P11*AE11),P11),IF(AB11="Impacto",#REF!-(#REF!*AE11),#REF!)))</f>
        <v/>
      </c>
      <c r="AJ11" s="146" t="str">
        <f t="shared" ca="1" si="2"/>
        <v/>
      </c>
      <c r="AK11" s="91"/>
      <c r="AL11" s="129"/>
      <c r="AM11" s="88"/>
      <c r="AN11" s="88"/>
      <c r="AO11" s="130"/>
      <c r="AP11" s="150"/>
      <c r="AQ11" s="151"/>
    </row>
    <row r="12" spans="1:43" x14ac:dyDescent="0.25">
      <c r="A12" s="332">
        <v>4</v>
      </c>
      <c r="B12" s="319"/>
      <c r="C12" s="319"/>
      <c r="D12" s="334" t="str">
        <f>IFERROR(VLOOKUP(B12,datos!B12:C36,2,0),"")</f>
        <v/>
      </c>
      <c r="E12" s="175"/>
      <c r="F12" s="319"/>
      <c r="G12" s="319"/>
      <c r="H12" s="319"/>
      <c r="I12" s="319"/>
      <c r="J12" s="321"/>
      <c r="K12" s="323"/>
      <c r="L12" s="306"/>
      <c r="M12" s="308" t="str">
        <f>IFERROR(VLOOKUP(N12,datos!$AC$2:$AE$7,3,0),"")</f>
        <v/>
      </c>
      <c r="N12" s="309" t="str">
        <f>+IF(OR(L12="",L12=0),"",IF(L12&lt;=datos!$AD$3,datos!$AC$3,IF(AND(L12&gt;datos!$AD$3,L12&lt;=datos!$AD$4),datos!$AC$4,IF(AND(L12&gt;datos!$AD$4,L12&lt;=datos!$AD$5),datos!$AC$5,IF(AND(L12&gt;datos!$AD$5,L12&lt;=datos!$AD$6),datos!$AC$6,IF(L12&gt;datos!$AD$7,datos!$AC$7,0))))))</f>
        <v/>
      </c>
      <c r="O12" s="310" t="e">
        <f>+HLOOKUP(A12,#REF!,22,0)</f>
        <v>#REF!</v>
      </c>
      <c r="P12" s="309" t="e">
        <f>+IF(O12="","",VLOOKUP(O12,datos!$AC$12:$AD$15,2,0))</f>
        <v>#REF!</v>
      </c>
      <c r="Q12" s="328" t="str">
        <f ca="1">IFERROR(INDIRECT("datos!"&amp;HLOOKUP(O12,calculo_imp,2,FALSE)&amp;VLOOKUP(M12,calculo_prob,2,FALSE)),"")</f>
        <v/>
      </c>
      <c r="R12" s="99">
        <v>1</v>
      </c>
      <c r="S12" s="130"/>
      <c r="T12" s="87"/>
      <c r="U12" s="87"/>
      <c r="V12" s="87"/>
      <c r="W12" s="87"/>
      <c r="X12" s="87"/>
      <c r="Y12" s="87"/>
      <c r="Z12" s="87"/>
      <c r="AA12" s="87"/>
      <c r="AB12" s="135" t="str">
        <f>IF(AC12="","",VLOOKUP(AC12,datos!$AT$6:$AU$9,2,0))</f>
        <v/>
      </c>
      <c r="AC12" s="130"/>
      <c r="AD12" s="130"/>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46" t="str">
        <f>+IF(AI12&lt;=datos!$AD$11,datos!$AC$11,IF(AI12&lt;=datos!$AD$12,datos!$AC$12,IF(AI12&lt;=datos!$AD$13,datos!$AC$13,IF(AI12&lt;=datos!$AD$14,datos!$AC$14,IF(AI12&lt;=datos!$AD$15,datos!$AC$15,"")))))</f>
        <v/>
      </c>
      <c r="AI12" s="107" t="str">
        <f>IF(AB12="","",IF(R12=1,IF(AB12="Impacto",P12-(P12*AE12),P12),IF(AB12="Impacto",#REF!-(#REF!*AE12),#REF!)))</f>
        <v/>
      </c>
      <c r="AJ12" s="146" t="str">
        <f t="shared" ca="1" si="2"/>
        <v/>
      </c>
      <c r="AK12" s="91"/>
      <c r="AL12" s="129"/>
      <c r="AM12" s="88"/>
      <c r="AN12" s="88"/>
      <c r="AO12" s="130"/>
      <c r="AP12" s="336"/>
      <c r="AQ12" s="313"/>
    </row>
    <row r="13" spans="1:43" x14ac:dyDescent="0.25">
      <c r="A13" s="317"/>
      <c r="B13" s="249"/>
      <c r="C13" s="249"/>
      <c r="D13" s="271"/>
      <c r="E13" s="176"/>
      <c r="F13" s="249"/>
      <c r="G13" s="249"/>
      <c r="H13" s="249"/>
      <c r="I13" s="249"/>
      <c r="J13" s="312"/>
      <c r="K13" s="305"/>
      <c r="L13" s="307"/>
      <c r="M13" s="295"/>
      <c r="N13" s="251"/>
      <c r="O13" s="311"/>
      <c r="P13" s="251" t="e">
        <f>IF(OR(#REF!=datos!$AB$10,#REF!=datos!$AB$16),"",VLOOKUP(#REF!,datos!$AA$10:$AC$21,3,0))</f>
        <v>#REF!</v>
      </c>
      <c r="Q13" s="329"/>
      <c r="R13" s="100">
        <v>2</v>
      </c>
      <c r="S13" s="123"/>
      <c r="T13" s="83"/>
      <c r="U13" s="83"/>
      <c r="V13" s="83"/>
      <c r="W13" s="83"/>
      <c r="X13" s="83"/>
      <c r="Y13" s="83"/>
      <c r="Z13" s="83"/>
      <c r="AA13" s="83"/>
      <c r="AB13" s="132" t="str">
        <f>IF(AC13="","",VLOOKUP(AC13,datos!$AT$6:$AU$9,2,0))</f>
        <v/>
      </c>
      <c r="AC13" s="123"/>
      <c r="AD13" s="123"/>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47" t="str">
        <f>+IF(AI13&lt;=datos!$AD$11,datos!$AC$11,IF(AI13&lt;=datos!$AD$12,datos!$AC$12,IF(AI13&lt;=datos!$AD$13,datos!$AC$13,IF(AI13&lt;=datos!$AD$14,datos!$AC$14,IF(AI13&lt;=datos!$AD$15,datos!$AC$15,"")))))</f>
        <v/>
      </c>
      <c r="AI13" s="109" t="str">
        <f t="shared" ref="AI13:AI21" si="4">IF(AB13="","",IF(R13=1,IF(AB13="Impacto",P13-(P13*AE13),P13),IF(AB13="Impacto",AI12-(AI12*AE13),AI12)))</f>
        <v/>
      </c>
      <c r="AJ13" s="147" t="str">
        <f t="shared" ca="1" si="2"/>
        <v/>
      </c>
      <c r="AK13" s="92"/>
      <c r="AL13" s="125"/>
      <c r="AM13" s="84"/>
      <c r="AN13" s="84"/>
      <c r="AO13" s="123"/>
      <c r="AP13" s="330"/>
      <c r="AQ13" s="314"/>
    </row>
    <row r="14" spans="1:43" x14ac:dyDescent="0.25">
      <c r="A14" s="317"/>
      <c r="B14" s="249"/>
      <c r="C14" s="249"/>
      <c r="D14" s="271"/>
      <c r="E14" s="176"/>
      <c r="F14" s="249"/>
      <c r="G14" s="249"/>
      <c r="H14" s="249"/>
      <c r="I14" s="249"/>
      <c r="J14" s="312"/>
      <c r="K14" s="305"/>
      <c r="L14" s="307"/>
      <c r="M14" s="295"/>
      <c r="N14" s="251"/>
      <c r="O14" s="311"/>
      <c r="P14" s="251" t="e">
        <f>IF(OR(#REF!=datos!$AB$10,#REF!=datos!$AB$16),"",VLOOKUP(#REF!,datos!$AA$10:$AC$21,3,0))</f>
        <v>#REF!</v>
      </c>
      <c r="Q14" s="329"/>
      <c r="R14" s="100">
        <v>3</v>
      </c>
      <c r="S14" s="101"/>
      <c r="T14" s="83"/>
      <c r="U14" s="83"/>
      <c r="V14" s="83"/>
      <c r="W14" s="83"/>
      <c r="X14" s="83"/>
      <c r="Y14" s="83"/>
      <c r="Z14" s="83"/>
      <c r="AA14" s="83"/>
      <c r="AB14" s="132" t="str">
        <f>IF(AC14="","",VLOOKUP(AC14,datos!$AT$6:$AU$9,2,0))</f>
        <v/>
      </c>
      <c r="AC14" s="123"/>
      <c r="AD14" s="123"/>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47" t="str">
        <f>+IF(AI14&lt;=datos!$AD$11,datos!$AC$11,IF(AI14&lt;=datos!$AD$12,datos!$AC$12,IF(AI14&lt;=datos!$AD$13,datos!$AC$13,IF(AI14&lt;=datos!$AD$14,datos!$AC$14,IF(AI14&lt;=datos!$AD$15,datos!$AC$15,"")))))</f>
        <v/>
      </c>
      <c r="AI14" s="109" t="str">
        <f t="shared" si="4"/>
        <v/>
      </c>
      <c r="AJ14" s="147" t="str">
        <f t="shared" ca="1" si="2"/>
        <v/>
      </c>
      <c r="AK14" s="92"/>
      <c r="AL14" s="125"/>
      <c r="AM14" s="84"/>
      <c r="AN14" s="84"/>
      <c r="AO14" s="123"/>
      <c r="AP14" s="330"/>
      <c r="AQ14" s="314"/>
    </row>
    <row r="15" spans="1:43" x14ac:dyDescent="0.25">
      <c r="A15" s="317"/>
      <c r="B15" s="249"/>
      <c r="C15" s="249"/>
      <c r="D15" s="271"/>
      <c r="E15" s="176"/>
      <c r="F15" s="249"/>
      <c r="G15" s="249"/>
      <c r="H15" s="249"/>
      <c r="I15" s="249"/>
      <c r="J15" s="312"/>
      <c r="K15" s="305"/>
      <c r="L15" s="307"/>
      <c r="M15" s="295"/>
      <c r="N15" s="251"/>
      <c r="O15" s="311"/>
      <c r="P15" s="251" t="e">
        <f>IF(OR(#REF!=datos!$AB$10,#REF!=datos!$AB$16),"",VLOOKUP(#REF!,datos!$AA$10:$AC$21,3,0))</f>
        <v>#REF!</v>
      </c>
      <c r="Q15" s="329"/>
      <c r="R15" s="100">
        <v>4</v>
      </c>
      <c r="S15" s="101"/>
      <c r="T15" s="83"/>
      <c r="U15" s="83"/>
      <c r="V15" s="83"/>
      <c r="W15" s="83"/>
      <c r="X15" s="83"/>
      <c r="Y15" s="83"/>
      <c r="Z15" s="83"/>
      <c r="AA15" s="83"/>
      <c r="AB15" s="132" t="str">
        <f>IF(AC15="","",VLOOKUP(AC15,datos!$AT$6:$AU$9,2,0))</f>
        <v/>
      </c>
      <c r="AC15" s="123"/>
      <c r="AD15" s="123"/>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47" t="str">
        <f>+IF(AI15&lt;=datos!$AD$11,datos!$AC$11,IF(AI15&lt;=datos!$AD$12,datos!$AC$12,IF(AI15&lt;=datos!$AD$13,datos!$AC$13,IF(AI15&lt;=datos!$AD$14,datos!$AC$14,IF(AI15&lt;=datos!$AD$15,datos!$AC$15,"")))))</f>
        <v/>
      </c>
      <c r="AI15" s="109" t="str">
        <f t="shared" si="4"/>
        <v/>
      </c>
      <c r="AJ15" s="147" t="str">
        <f t="shared" ca="1" si="2"/>
        <v/>
      </c>
      <c r="AK15" s="92"/>
      <c r="AL15" s="125"/>
      <c r="AM15" s="84"/>
      <c r="AN15" s="84"/>
      <c r="AO15" s="123"/>
      <c r="AP15" s="330"/>
      <c r="AQ15" s="314"/>
    </row>
    <row r="16" spans="1:43" ht="15.75" thickBot="1" x14ac:dyDescent="0.3">
      <c r="A16" s="333"/>
      <c r="B16" s="320"/>
      <c r="C16" s="320"/>
      <c r="D16" s="335"/>
      <c r="E16" s="177"/>
      <c r="F16" s="320"/>
      <c r="G16" s="320"/>
      <c r="H16" s="320"/>
      <c r="I16" s="320"/>
      <c r="J16" s="322"/>
      <c r="K16" s="324"/>
      <c r="L16" s="325"/>
      <c r="M16" s="326"/>
      <c r="N16" s="327"/>
      <c r="O16" s="339"/>
      <c r="P16" s="327" t="e">
        <f>IF(OR(#REF!=datos!$AB$10,#REF!=datos!$AB$16),"",VLOOKUP(#REF!,datos!$AA$10:$AC$21,3,0))</f>
        <v>#REF!</v>
      </c>
      <c r="Q16" s="340"/>
      <c r="R16" s="102">
        <v>5</v>
      </c>
      <c r="S16" s="103"/>
      <c r="T16" s="89"/>
      <c r="U16" s="89"/>
      <c r="V16" s="89"/>
      <c r="W16" s="89"/>
      <c r="X16" s="89"/>
      <c r="Y16" s="89"/>
      <c r="Z16" s="89"/>
      <c r="AA16" s="89"/>
      <c r="AB16" s="133" t="str">
        <f>IF(AC16="","",VLOOKUP(AC16,datos!$AT$6:$AU$9,2,0))</f>
        <v/>
      </c>
      <c r="AC16" s="131"/>
      <c r="AD16" s="131"/>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36"/>
      <c r="AM16" s="90"/>
      <c r="AN16" s="90"/>
      <c r="AO16" s="131"/>
      <c r="AP16" s="341"/>
      <c r="AQ16" s="315"/>
    </row>
    <row r="17" spans="1:43" x14ac:dyDescent="0.25">
      <c r="A17" s="316">
        <v>5</v>
      </c>
      <c r="B17" s="248"/>
      <c r="C17" s="248"/>
      <c r="D17" s="318" t="str">
        <f>IFERROR(VLOOKUP(B17,datos!B21:C41,2,0),"")</f>
        <v/>
      </c>
      <c r="E17" s="178"/>
      <c r="F17" s="248"/>
      <c r="G17" s="248"/>
      <c r="H17" s="248"/>
      <c r="I17" s="248"/>
      <c r="J17" s="312"/>
      <c r="K17" s="304"/>
      <c r="L17" s="306"/>
      <c r="M17" s="308" t="str">
        <f>IFERROR(VLOOKUP(N17,datos!$AC$2:$AE$7,3,0),"")</f>
        <v/>
      </c>
      <c r="N17" s="309" t="str">
        <f>+IF(OR(L17="",L17=0),"",IF(L17&lt;=datos!$AD$3,datos!$AC$3,IF(AND(L17&gt;datos!$AD$3,L17&lt;=datos!$AD$4),datos!$AC$4,IF(AND(L17&gt;datos!$AD$4,L17&lt;=datos!$AD$5),datos!$AC$5,IF(AND(L17&gt;datos!$AD$5,L17&lt;=datos!$AD$6),datos!$AC$6,IF(L17&gt;datos!$AD$7,datos!$AC$7,0))))))</f>
        <v/>
      </c>
      <c r="O17" s="310" t="e">
        <f>+HLOOKUP(A17,#REF!,22,0)</f>
        <v>#REF!</v>
      </c>
      <c r="P17" s="309" t="e">
        <f>+IF(O17="","",VLOOKUP(O17,datos!$AC$12:$AD$15,2,0))</f>
        <v>#REF!</v>
      </c>
      <c r="Q17" s="328" t="str">
        <f ca="1">IFERROR(INDIRECT("datos!"&amp;HLOOKUP(O17,calculo_imp,2,FALSE)&amp;VLOOKUP(M17,calculo_prob,2,FALSE)),"")</f>
        <v/>
      </c>
      <c r="R17" s="104">
        <v>1</v>
      </c>
      <c r="S17" s="105"/>
      <c r="T17" s="85"/>
      <c r="U17" s="85"/>
      <c r="V17" s="85"/>
      <c r="W17" s="85"/>
      <c r="X17" s="85"/>
      <c r="Y17" s="85"/>
      <c r="Z17" s="85"/>
      <c r="AA17" s="85"/>
      <c r="AB17" s="126" t="str">
        <f>IF(AC17="","",VLOOKUP(AC17,datos!$AT$6:$AU$9,2,0))</f>
        <v/>
      </c>
      <c r="AC17" s="122"/>
      <c r="AD17" s="122"/>
      <c r="AE17" s="98" t="str">
        <f>IF(AND(AC17="",AD17=""),"",IF(AC17="",0,VLOOKUP(AC17,datos!$AP$3:$AR$7,3,0))+IF(AD17="",0,VLOOKUP(AD17,datos!$AP$3:$AR$7,3,0)))</f>
        <v/>
      </c>
      <c r="AF17" s="116" t="str">
        <f>IF(OR(AG17="",AG17=0),"",IF(AG17&lt;=datos!$AC$3,datos!$AE$3,IF(AG17&lt;=datos!$AC$4,datos!$AE$4,IF(AG17&lt;=datos!$AC$5,datos!$AE$5,IF(AG17&lt;=datos!$AC$6,datos!$AE$6,IF(AG17&lt;=datos!$AC$7,datos!$AE$7,""))))))</f>
        <v/>
      </c>
      <c r="AG17" s="113" t="str">
        <f t="shared" si="3"/>
        <v/>
      </c>
      <c r="AH17" s="114" t="str">
        <f>+IF(AI17&lt;=datos!$AD$11,datos!$AC$11,IF(AI17&lt;=datos!$AD$12,datos!$AC$12,IF(AI17&lt;=datos!$AD$13,datos!$AC$13,IF(AI17&lt;=datos!$AD$14,datos!$AC$14,IF(AI17&lt;=datos!$AD$15,datos!$AC$15,"")))))</f>
        <v/>
      </c>
      <c r="AI17" s="113" t="str">
        <f t="shared" si="4"/>
        <v/>
      </c>
      <c r="AJ17" s="114" t="str">
        <f t="shared" ca="1" si="2"/>
        <v/>
      </c>
      <c r="AK17" s="94"/>
      <c r="AL17" s="124"/>
      <c r="AM17" s="86"/>
      <c r="AN17" s="86"/>
      <c r="AO17" s="122"/>
      <c r="AP17" s="330"/>
      <c r="AQ17" s="314"/>
    </row>
    <row r="18" spans="1:43" x14ac:dyDescent="0.25">
      <c r="A18" s="317"/>
      <c r="B18" s="249"/>
      <c r="C18" s="249"/>
      <c r="D18" s="271"/>
      <c r="E18" s="176"/>
      <c r="F18" s="249"/>
      <c r="G18" s="249"/>
      <c r="H18" s="249"/>
      <c r="I18" s="249"/>
      <c r="J18" s="312"/>
      <c r="K18" s="305"/>
      <c r="L18" s="307"/>
      <c r="M18" s="295"/>
      <c r="N18" s="251"/>
      <c r="O18" s="311"/>
      <c r="P18" s="251" t="e">
        <f>IF(OR(#REF!=datos!$AB$10,#REF!=datos!$AB$16),"",VLOOKUP(#REF!,datos!$AA$10:$AC$21,3,0))</f>
        <v>#REF!</v>
      </c>
      <c r="Q18" s="329"/>
      <c r="R18" s="100">
        <v>2</v>
      </c>
      <c r="S18" s="101"/>
      <c r="T18" s="83"/>
      <c r="U18" s="83"/>
      <c r="V18" s="83"/>
      <c r="W18" s="83"/>
      <c r="X18" s="83"/>
      <c r="Y18" s="83"/>
      <c r="Z18" s="83"/>
      <c r="AA18" s="83"/>
      <c r="AB18" s="132" t="str">
        <f>IF(AC18="","",VLOOKUP(AC18,datos!$AT$6:$AU$9,2,0))</f>
        <v/>
      </c>
      <c r="AC18" s="123"/>
      <c r="AD18" s="123"/>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47" t="str">
        <f>+IF(AI18&lt;=datos!$AD$11,datos!$AC$11,IF(AI18&lt;=datos!$AD$12,datos!$AC$12,IF(AI18&lt;=datos!$AD$13,datos!$AC$13,IF(AI18&lt;=datos!$AD$14,datos!$AC$14,IF(AI18&lt;=datos!$AD$15,datos!$AC$15,"")))))</f>
        <v/>
      </c>
      <c r="AI18" s="109" t="str">
        <f t="shared" si="4"/>
        <v/>
      </c>
      <c r="AJ18" s="147" t="str">
        <f t="shared" ca="1" si="2"/>
        <v/>
      </c>
      <c r="AK18" s="92"/>
      <c r="AL18" s="125"/>
      <c r="AM18" s="84"/>
      <c r="AN18" s="84"/>
      <c r="AO18" s="123"/>
      <c r="AP18" s="330"/>
      <c r="AQ18" s="314"/>
    </row>
    <row r="19" spans="1:43" x14ac:dyDescent="0.25">
      <c r="A19" s="317"/>
      <c r="B19" s="249"/>
      <c r="C19" s="249"/>
      <c r="D19" s="271"/>
      <c r="E19" s="176"/>
      <c r="F19" s="249"/>
      <c r="G19" s="249"/>
      <c r="H19" s="249"/>
      <c r="I19" s="249"/>
      <c r="J19" s="312"/>
      <c r="K19" s="305"/>
      <c r="L19" s="307"/>
      <c r="M19" s="295"/>
      <c r="N19" s="251"/>
      <c r="O19" s="311"/>
      <c r="P19" s="251" t="e">
        <f>IF(OR(#REF!=datos!$AB$10,#REF!=datos!$AB$16),"",VLOOKUP(#REF!,datos!$AA$10:$AC$21,3,0))</f>
        <v>#REF!</v>
      </c>
      <c r="Q19" s="329"/>
      <c r="R19" s="100">
        <v>3</v>
      </c>
      <c r="S19" s="101"/>
      <c r="T19" s="83"/>
      <c r="U19" s="83"/>
      <c r="V19" s="83"/>
      <c r="W19" s="83"/>
      <c r="X19" s="83"/>
      <c r="Y19" s="83"/>
      <c r="Z19" s="83"/>
      <c r="AA19" s="83"/>
      <c r="AB19" s="132" t="str">
        <f>IF(AC19="","",VLOOKUP(AC19,datos!$AT$6:$AU$9,2,0))</f>
        <v/>
      </c>
      <c r="AC19" s="123"/>
      <c r="AD19" s="123"/>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47" t="str">
        <f>+IF(AI19&lt;=datos!$AD$11,datos!$AC$11,IF(AI19&lt;=datos!$AD$12,datos!$AC$12,IF(AI19&lt;=datos!$AD$13,datos!$AC$13,IF(AI19&lt;=datos!$AD$14,datos!$AC$14,IF(AI19&lt;=datos!$AD$15,datos!$AC$15,"")))))</f>
        <v/>
      </c>
      <c r="AI19" s="109" t="str">
        <f t="shared" si="4"/>
        <v/>
      </c>
      <c r="AJ19" s="147" t="str">
        <f t="shared" ca="1" si="2"/>
        <v/>
      </c>
      <c r="AK19" s="92"/>
      <c r="AL19" s="125"/>
      <c r="AM19" s="84"/>
      <c r="AN19" s="84"/>
      <c r="AO19" s="123"/>
      <c r="AP19" s="330"/>
      <c r="AQ19" s="314"/>
    </row>
    <row r="20" spans="1:43" x14ac:dyDescent="0.25">
      <c r="A20" s="317"/>
      <c r="B20" s="249"/>
      <c r="C20" s="249"/>
      <c r="D20" s="271"/>
      <c r="E20" s="176"/>
      <c r="F20" s="249"/>
      <c r="G20" s="249"/>
      <c r="H20" s="249"/>
      <c r="I20" s="249"/>
      <c r="J20" s="312"/>
      <c r="K20" s="305"/>
      <c r="L20" s="307"/>
      <c r="M20" s="295"/>
      <c r="N20" s="251"/>
      <c r="O20" s="311"/>
      <c r="P20" s="251" t="e">
        <f>IF(OR(#REF!=datos!$AB$10,#REF!=datos!$AB$16),"",VLOOKUP(#REF!,datos!$AA$10:$AC$21,3,0))</f>
        <v>#REF!</v>
      </c>
      <c r="Q20" s="329"/>
      <c r="R20" s="100">
        <v>4</v>
      </c>
      <c r="S20" s="101"/>
      <c r="T20" s="83"/>
      <c r="U20" s="83"/>
      <c r="V20" s="83"/>
      <c r="W20" s="83"/>
      <c r="X20" s="83"/>
      <c r="Y20" s="83"/>
      <c r="Z20" s="83"/>
      <c r="AA20" s="83"/>
      <c r="AB20" s="132" t="str">
        <f>IF(AC20="","",VLOOKUP(AC20,datos!$AT$6:$AU$9,2,0))</f>
        <v/>
      </c>
      <c r="AC20" s="123"/>
      <c r="AD20" s="123"/>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47" t="str">
        <f>+IF(AI20&lt;=datos!$AD$11,datos!$AC$11,IF(AI20&lt;=datos!$AD$12,datos!$AC$12,IF(AI20&lt;=datos!$AD$13,datos!$AC$13,IF(AI20&lt;=datos!$AD$14,datos!$AC$14,IF(AI20&lt;=datos!$AD$15,datos!$AC$15,"")))))</f>
        <v/>
      </c>
      <c r="AI20" s="109" t="str">
        <f t="shared" si="4"/>
        <v/>
      </c>
      <c r="AJ20" s="147" t="str">
        <f t="shared" ca="1" si="2"/>
        <v/>
      </c>
      <c r="AK20" s="92"/>
      <c r="AL20" s="125"/>
      <c r="AM20" s="84"/>
      <c r="AN20" s="84"/>
      <c r="AO20" s="123"/>
      <c r="AP20" s="330"/>
      <c r="AQ20" s="314"/>
    </row>
    <row r="21" spans="1:43" x14ac:dyDescent="0.25">
      <c r="A21" s="317"/>
      <c r="B21" s="249"/>
      <c r="C21" s="249"/>
      <c r="D21" s="271"/>
      <c r="E21" s="176"/>
      <c r="F21" s="249"/>
      <c r="G21" s="249"/>
      <c r="H21" s="249"/>
      <c r="I21" s="249"/>
      <c r="J21" s="248"/>
      <c r="K21" s="305"/>
      <c r="L21" s="307"/>
      <c r="M21" s="295"/>
      <c r="N21" s="251"/>
      <c r="O21" s="311"/>
      <c r="P21" s="251" t="e">
        <f>IF(OR(#REF!=datos!$AB$10,#REF!=datos!$AB$16),"",VLOOKUP(#REF!,datos!$AA$10:$AC$21,3,0))</f>
        <v>#REF!</v>
      </c>
      <c r="Q21" s="329"/>
      <c r="R21" s="100">
        <v>5</v>
      </c>
      <c r="S21" s="101"/>
      <c r="T21" s="83"/>
      <c r="U21" s="83"/>
      <c r="V21" s="83"/>
      <c r="W21" s="83"/>
      <c r="X21" s="83"/>
      <c r="Y21" s="83"/>
      <c r="Z21" s="83"/>
      <c r="AA21" s="83"/>
      <c r="AB21" s="132" t="str">
        <f>IF(AC21="","",VLOOKUP(AC21,datos!$AT$6:$AU$9,2,0))</f>
        <v/>
      </c>
      <c r="AC21" s="123"/>
      <c r="AD21" s="123"/>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47" t="str">
        <f>+IF(AI21&lt;=datos!$AD$11,datos!$AC$11,IF(AI21&lt;=datos!$AD$12,datos!$AC$12,IF(AI21&lt;=datos!$AD$13,datos!$AC$13,IF(AI21&lt;=datos!$AD$14,datos!$AC$14,IF(AI21&lt;=datos!$AD$15,datos!$AC$15,"")))))</f>
        <v/>
      </c>
      <c r="AI21" s="109" t="str">
        <f t="shared" si="4"/>
        <v/>
      </c>
      <c r="AJ21" s="147" t="str">
        <f t="shared" ca="1" si="2"/>
        <v/>
      </c>
      <c r="AK21" s="92"/>
      <c r="AL21" s="125"/>
      <c r="AM21" s="84"/>
      <c r="AN21" s="84"/>
      <c r="AO21" s="123"/>
      <c r="AP21" s="304"/>
      <c r="AQ21" s="331"/>
    </row>
    <row r="25" spans="1:43" x14ac:dyDescent="0.25">
      <c r="A25" s="266" t="s">
        <v>176</v>
      </c>
      <c r="B25" s="266"/>
      <c r="C25" s="266"/>
      <c r="D25" s="266"/>
      <c r="E25" s="266"/>
      <c r="F25" s="266"/>
      <c r="G25" s="264" t="s">
        <v>168</v>
      </c>
      <c r="H25" s="267"/>
      <c r="I25" s="267"/>
      <c r="J25" s="265"/>
      <c r="K25" s="264" t="s">
        <v>169</v>
      </c>
      <c r="L25" s="267"/>
      <c r="M25" s="265"/>
    </row>
    <row r="26" spans="1:43" x14ac:dyDescent="0.25">
      <c r="A26" s="173" t="s">
        <v>170</v>
      </c>
      <c r="B26" s="174" t="s">
        <v>171</v>
      </c>
      <c r="C26" s="266" t="s">
        <v>172</v>
      </c>
      <c r="D26" s="266"/>
      <c r="E26" s="266"/>
      <c r="F26" s="266"/>
      <c r="G26" s="300" t="s">
        <v>173</v>
      </c>
      <c r="H26" s="301"/>
      <c r="I26" s="301"/>
      <c r="J26" s="302"/>
      <c r="K26" s="300" t="s">
        <v>173</v>
      </c>
      <c r="L26" s="301"/>
      <c r="M26" s="302"/>
    </row>
    <row r="27" spans="1:43" x14ac:dyDescent="0.25">
      <c r="A27" s="254"/>
      <c r="B27" s="255"/>
      <c r="C27" s="303"/>
      <c r="D27" s="303"/>
      <c r="E27" s="303"/>
      <c r="F27" s="303"/>
      <c r="G27" s="300" t="s">
        <v>174</v>
      </c>
      <c r="H27" s="301"/>
      <c r="I27" s="301"/>
      <c r="J27" s="302"/>
      <c r="K27" s="300" t="s">
        <v>174</v>
      </c>
      <c r="L27" s="301"/>
      <c r="M27" s="302"/>
    </row>
    <row r="28" spans="1:43" x14ac:dyDescent="0.25">
      <c r="A28" s="254"/>
      <c r="B28" s="256"/>
      <c r="C28" s="303"/>
      <c r="D28" s="303"/>
      <c r="E28" s="303"/>
      <c r="F28" s="303"/>
      <c r="G28" s="300" t="s">
        <v>175</v>
      </c>
      <c r="H28" s="301"/>
      <c r="I28" s="301"/>
      <c r="J28" s="302"/>
      <c r="K28" s="300" t="s">
        <v>175</v>
      </c>
      <c r="L28" s="301"/>
      <c r="M28" s="302"/>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25:F25"/>
    <mergeCell ref="G25:H25"/>
    <mergeCell ref="I25:J25"/>
    <mergeCell ref="K25:M25"/>
    <mergeCell ref="K17:K21"/>
    <mergeCell ref="L17:L21"/>
    <mergeCell ref="M17:M21"/>
    <mergeCell ref="N17:N21"/>
    <mergeCell ref="O17:O21"/>
    <mergeCell ref="G17:G21"/>
    <mergeCell ref="H17:H21"/>
    <mergeCell ref="I17:I21"/>
    <mergeCell ref="J17:J21"/>
    <mergeCell ref="G28:H28"/>
    <mergeCell ref="I28:J28"/>
    <mergeCell ref="K28:M28"/>
    <mergeCell ref="C26:F26"/>
    <mergeCell ref="G26:H26"/>
    <mergeCell ref="I26:J26"/>
    <mergeCell ref="K26:M26"/>
    <mergeCell ref="A27:A28"/>
    <mergeCell ref="B27:B28"/>
    <mergeCell ref="C27:F28"/>
    <mergeCell ref="G27:H27"/>
    <mergeCell ref="I27:J27"/>
    <mergeCell ref="K27:M27"/>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379" t="s">
        <v>277</v>
      </c>
      <c r="AC1" s="380"/>
      <c r="AD1" s="380"/>
      <c r="AE1" s="381"/>
      <c r="AG1" s="386" t="s">
        <v>89</v>
      </c>
      <c r="AH1" s="387"/>
      <c r="AI1" s="387"/>
      <c r="AN1" s="388" t="s">
        <v>66</v>
      </c>
      <c r="AO1" s="389"/>
      <c r="AP1" s="389"/>
      <c r="AQ1" s="389"/>
      <c r="AR1" s="390"/>
      <c r="AX1" s="2" t="s">
        <v>184</v>
      </c>
    </row>
    <row r="2" spans="1:50" ht="31.5" thickTop="1" thickBot="1" x14ac:dyDescent="0.3">
      <c r="A2" s="181" t="s">
        <v>260</v>
      </c>
      <c r="B2" s="3" t="s">
        <v>244</v>
      </c>
      <c r="C2" s="81"/>
      <c r="D2" s="179"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391" t="s">
        <v>67</v>
      </c>
      <c r="AO2" s="392"/>
      <c r="AP2" s="392"/>
      <c r="AQ2" s="73" t="s">
        <v>68</v>
      </c>
      <c r="AR2" s="55" t="s">
        <v>69</v>
      </c>
      <c r="AX2" t="s">
        <v>185</v>
      </c>
    </row>
    <row r="3" spans="1:50" ht="45" x14ac:dyDescent="0.25">
      <c r="A3" s="77" t="s">
        <v>261</v>
      </c>
      <c r="B3" s="3" t="s">
        <v>245</v>
      </c>
      <c r="C3" s="81"/>
      <c r="D3" s="179"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393" t="s">
        <v>70</v>
      </c>
      <c r="AO3" s="395" t="s">
        <v>6</v>
      </c>
      <c r="AP3" s="74" t="s">
        <v>49</v>
      </c>
      <c r="AQ3" s="56" t="s">
        <v>71</v>
      </c>
      <c r="AR3" s="57">
        <v>0.25</v>
      </c>
      <c r="AT3" t="s">
        <v>86</v>
      </c>
      <c r="AU3" t="s">
        <v>87</v>
      </c>
      <c r="AV3" t="s">
        <v>85</v>
      </c>
      <c r="AX3" t="s">
        <v>186</v>
      </c>
    </row>
    <row r="4" spans="1:50" ht="31.5" x14ac:dyDescent="0.25">
      <c r="A4" s="77" t="s">
        <v>262</v>
      </c>
      <c r="B4" s="3" t="s">
        <v>246</v>
      </c>
      <c r="C4" s="81"/>
      <c r="D4" s="179"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394"/>
      <c r="AO4" s="396"/>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179" t="s">
        <v>227</v>
      </c>
      <c r="E5" s="194"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394"/>
      <c r="AO5" s="396"/>
      <c r="AP5" s="75" t="s">
        <v>51</v>
      </c>
      <c r="AQ5" s="58" t="s">
        <v>73</v>
      </c>
      <c r="AR5" s="59">
        <v>0.1</v>
      </c>
    </row>
    <row r="6" spans="1:50" ht="49.5" customHeight="1" x14ac:dyDescent="0.25">
      <c r="A6" s="4" t="s">
        <v>264</v>
      </c>
      <c r="B6" s="3" t="s">
        <v>248</v>
      </c>
      <c r="C6" s="81"/>
      <c r="D6" s="179"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394"/>
      <c r="AO6" s="396" t="s">
        <v>7</v>
      </c>
      <c r="AP6" s="75" t="s">
        <v>52</v>
      </c>
      <c r="AQ6" s="58" t="s">
        <v>74</v>
      </c>
      <c r="AR6" s="59">
        <v>0.25</v>
      </c>
      <c r="AT6" s="79" t="s">
        <v>6</v>
      </c>
      <c r="AU6" s="80" t="s">
        <v>2</v>
      </c>
    </row>
    <row r="7" spans="1:50" ht="46.5" customHeight="1" thickBot="1" x14ac:dyDescent="0.3">
      <c r="A7" s="182" t="s">
        <v>265</v>
      </c>
      <c r="B7" s="3" t="s">
        <v>249</v>
      </c>
      <c r="C7" s="81"/>
      <c r="D7" s="180"/>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394"/>
      <c r="AO7" s="396"/>
      <c r="AP7" s="75" t="s">
        <v>53</v>
      </c>
      <c r="AQ7" s="58" t="s">
        <v>75</v>
      </c>
      <c r="AR7" s="59">
        <v>0.15</v>
      </c>
      <c r="AT7" s="65" t="s">
        <v>49</v>
      </c>
      <c r="AU7" s="67" t="s">
        <v>36</v>
      </c>
    </row>
    <row r="8" spans="1:50" ht="32.25" thickBot="1" x14ac:dyDescent="0.3">
      <c r="A8" s="182" t="s">
        <v>266</v>
      </c>
      <c r="B8" s="3" t="s">
        <v>250</v>
      </c>
      <c r="C8" s="81"/>
      <c r="D8" s="179"/>
      <c r="E8" t="s">
        <v>283</v>
      </c>
      <c r="F8" s="78" t="s">
        <v>121</v>
      </c>
      <c r="G8" s="5"/>
      <c r="H8" s="5"/>
      <c r="AN8" s="394" t="s">
        <v>76</v>
      </c>
      <c r="AO8" s="396" t="s">
        <v>8</v>
      </c>
      <c r="AP8" s="75" t="s">
        <v>54</v>
      </c>
      <c r="AQ8" s="58" t="s">
        <v>77</v>
      </c>
      <c r="AR8" s="60" t="s">
        <v>78</v>
      </c>
      <c r="AT8" s="65" t="s">
        <v>50</v>
      </c>
      <c r="AU8" s="67" t="s">
        <v>36</v>
      </c>
    </row>
    <row r="9" spans="1:50" ht="48" thickBot="1" x14ac:dyDescent="0.3">
      <c r="A9" s="182" t="s">
        <v>267</v>
      </c>
      <c r="B9" s="3" t="s">
        <v>251</v>
      </c>
      <c r="C9" s="82"/>
      <c r="D9" s="179"/>
      <c r="E9" s="3" t="s">
        <v>284</v>
      </c>
      <c r="F9" s="78" t="s">
        <v>126</v>
      </c>
      <c r="G9" s="5"/>
      <c r="H9" s="5"/>
      <c r="S9" s="382" t="s">
        <v>25</v>
      </c>
      <c r="T9" s="382"/>
      <c r="U9" s="382"/>
      <c r="AB9" s="383" t="s">
        <v>37</v>
      </c>
      <c r="AC9" s="384"/>
      <c r="AD9" s="385"/>
      <c r="AN9" s="394"/>
      <c r="AO9" s="396"/>
      <c r="AP9" s="75" t="s">
        <v>55</v>
      </c>
      <c r="AQ9" s="58" t="s">
        <v>79</v>
      </c>
      <c r="AR9" s="60" t="s">
        <v>78</v>
      </c>
      <c r="AT9" s="66" t="s">
        <v>51</v>
      </c>
      <c r="AU9" s="68" t="s">
        <v>0</v>
      </c>
    </row>
    <row r="10" spans="1:50" ht="62.25" customHeight="1" x14ac:dyDescent="0.25">
      <c r="A10" s="182" t="s">
        <v>268</v>
      </c>
      <c r="B10" s="3" t="s">
        <v>252</v>
      </c>
      <c r="C10" s="81"/>
      <c r="D10" s="179"/>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394"/>
      <c r="AO10" s="396" t="s">
        <v>9</v>
      </c>
      <c r="AP10" s="75" t="s">
        <v>56</v>
      </c>
      <c r="AQ10" s="58" t="s">
        <v>80</v>
      </c>
      <c r="AR10" s="60" t="s">
        <v>78</v>
      </c>
    </row>
    <row r="11" spans="1:50" ht="45" x14ac:dyDescent="0.25">
      <c r="A11" s="182"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394"/>
      <c r="AO11" s="396"/>
      <c r="AP11" s="75" t="s">
        <v>57</v>
      </c>
      <c r="AQ11" s="58" t="s">
        <v>81</v>
      </c>
      <c r="AR11" s="60" t="s">
        <v>78</v>
      </c>
    </row>
    <row r="12" spans="1:50" ht="45" x14ac:dyDescent="0.25">
      <c r="A12" s="182" t="s">
        <v>270</v>
      </c>
      <c r="B12" s="3" t="s">
        <v>254</v>
      </c>
      <c r="C12" s="81"/>
      <c r="D12" s="5"/>
      <c r="E12" s="5"/>
      <c r="F12" s="78" t="s">
        <v>123</v>
      </c>
      <c r="G12" s="5"/>
      <c r="H12" s="5"/>
      <c r="AA12" s="23"/>
      <c r="AB12" s="28" t="s">
        <v>45</v>
      </c>
      <c r="AC12" s="17" t="s">
        <v>15</v>
      </c>
      <c r="AD12" s="36">
        <v>0.4</v>
      </c>
      <c r="AH12" s="21" t="s">
        <v>0</v>
      </c>
      <c r="AI12" s="21" t="s">
        <v>88</v>
      </c>
      <c r="AN12" s="394"/>
      <c r="AO12" s="396"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397"/>
      <c r="AO13" s="398"/>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378" t="s">
        <v>84</v>
      </c>
      <c r="AO14" s="378"/>
      <c r="AP14" s="378"/>
      <c r="AQ14" s="378"/>
      <c r="AR14" s="378"/>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BF7DFF-C351-4A90-87CF-0024A014E1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2022-06-09T23:40:36Z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