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scrdinvitado\Downloads\"/>
    </mc:Choice>
  </mc:AlternateContent>
  <xr:revisionPtr revIDLastSave="0" documentId="13_ncr:1_{CC9CF76A-F5EA-4909-9EFC-4678B9B76EAC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Dependencias" sheetId="1" state="hidden" r:id="rId1"/>
    <sheet name="FESTIVOS" sheetId="2" state="hidden" r:id="rId2"/>
    <sheet name="Mayo 2022" sheetId="7" r:id="rId3"/>
  </sheets>
  <definedNames>
    <definedName name="_xlnm._FilterDatabase" localSheetId="2" hidden="1">'Mayo 2022'!$A$5:$R$212</definedName>
    <definedName name="Z_3D09463C_5143_409F_961C_F995863DB8C8_.wvu.FilterData" localSheetId="2" hidden="1">'Mayo 2022'!$A$4:$K$5</definedName>
  </definedNames>
  <calcPr calcId="181029"/>
  <customWorkbookViews>
    <customWorkbookView name="Filtro 1" guid="{3D09463C-5143-409F-961C-F995863DB8C8}" maximized="1" windowWidth="0" windowHeight="0" activeSheetId="0"/>
    <customWorkbookView name="Filtro 2" guid="{EC3C8118-63ED-46D3-936B-EC0B0D768EF0}" maximized="1" windowWidth="0" windowHeight="0" activeSheetId="0"/>
    <customWorkbookView name="Filtro 3" guid="{9BBD1665-231B-4B85-9312-CF3D3EFC7459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11" roundtripDataSignature="AMtx7mgqfsseqQgDpviGsatLf0VVurDpHA=="/>
    </ext>
  </extLst>
</workbook>
</file>

<file path=xl/calcChain.xml><?xml version="1.0" encoding="utf-8"?>
<calcChain xmlns="http://schemas.openxmlformats.org/spreadsheetml/2006/main">
  <c r="P212" i="7" l="1"/>
  <c r="N212" i="7"/>
  <c r="L212" i="7"/>
  <c r="I212" i="7"/>
  <c r="H212" i="7" s="1"/>
  <c r="P211" i="7"/>
  <c r="N211" i="7"/>
  <c r="L211" i="7"/>
  <c r="I211" i="7"/>
  <c r="H211" i="7" s="1"/>
  <c r="P210" i="7"/>
  <c r="N210" i="7"/>
  <c r="L210" i="7"/>
  <c r="I210" i="7"/>
  <c r="H210" i="7" s="1"/>
  <c r="P209" i="7"/>
  <c r="N209" i="7"/>
  <c r="L209" i="7"/>
  <c r="I209" i="7"/>
  <c r="H209" i="7" s="1"/>
  <c r="P208" i="7"/>
  <c r="N208" i="7"/>
  <c r="L208" i="7"/>
  <c r="I208" i="7"/>
  <c r="H208" i="7" s="1"/>
  <c r="P207" i="7"/>
  <c r="N207" i="7"/>
  <c r="L207" i="7"/>
  <c r="I207" i="7"/>
  <c r="H207" i="7" s="1"/>
  <c r="P206" i="7"/>
  <c r="N206" i="7"/>
  <c r="L206" i="7"/>
  <c r="I206" i="7"/>
  <c r="H206" i="7" s="1"/>
  <c r="P205" i="7"/>
  <c r="N205" i="7"/>
  <c r="L205" i="7"/>
  <c r="I205" i="7"/>
  <c r="H205" i="7" s="1"/>
  <c r="P204" i="7"/>
  <c r="N204" i="7"/>
  <c r="L204" i="7"/>
  <c r="I204" i="7"/>
  <c r="H204" i="7" s="1"/>
  <c r="P203" i="7"/>
  <c r="N203" i="7"/>
  <c r="L203" i="7"/>
  <c r="I203" i="7"/>
  <c r="H203" i="7" s="1"/>
  <c r="P202" i="7"/>
  <c r="N202" i="7"/>
  <c r="L202" i="7"/>
  <c r="I202" i="7"/>
  <c r="H202" i="7" s="1"/>
  <c r="P201" i="7"/>
  <c r="N201" i="7"/>
  <c r="L201" i="7"/>
  <c r="I201" i="7"/>
  <c r="H201" i="7" s="1"/>
  <c r="P200" i="7"/>
  <c r="N200" i="7"/>
  <c r="L200" i="7"/>
  <c r="I200" i="7"/>
  <c r="H200" i="7" s="1"/>
  <c r="P199" i="7"/>
  <c r="N199" i="7"/>
  <c r="L199" i="7"/>
  <c r="I199" i="7"/>
  <c r="H199" i="7" s="1"/>
  <c r="P198" i="7"/>
  <c r="N198" i="7"/>
  <c r="L198" i="7"/>
  <c r="I198" i="7"/>
  <c r="H198" i="7" s="1"/>
  <c r="P197" i="7"/>
  <c r="N197" i="7"/>
  <c r="L197" i="7"/>
  <c r="I197" i="7"/>
  <c r="H197" i="7" s="1"/>
  <c r="P196" i="7"/>
  <c r="N196" i="7"/>
  <c r="L196" i="7"/>
  <c r="I196" i="7"/>
  <c r="H196" i="7" s="1"/>
  <c r="P195" i="7"/>
  <c r="N195" i="7"/>
  <c r="L195" i="7"/>
  <c r="I195" i="7"/>
  <c r="H195" i="7" s="1"/>
  <c r="P194" i="7"/>
  <c r="N194" i="7"/>
  <c r="L194" i="7"/>
  <c r="I194" i="7"/>
  <c r="H194" i="7" s="1"/>
  <c r="P193" i="7"/>
  <c r="N193" i="7"/>
  <c r="L193" i="7"/>
  <c r="I193" i="7"/>
  <c r="H193" i="7" s="1"/>
  <c r="P192" i="7"/>
  <c r="N192" i="7"/>
  <c r="L192" i="7"/>
  <c r="I192" i="7"/>
  <c r="H192" i="7" s="1"/>
  <c r="P191" i="7"/>
  <c r="N191" i="7"/>
  <c r="L191" i="7"/>
  <c r="I191" i="7"/>
  <c r="H191" i="7" s="1"/>
  <c r="P190" i="7"/>
  <c r="N190" i="7"/>
  <c r="L190" i="7"/>
  <c r="I190" i="7"/>
  <c r="H190" i="7" s="1"/>
  <c r="P189" i="7"/>
  <c r="N189" i="7"/>
  <c r="L189" i="7"/>
  <c r="I189" i="7"/>
  <c r="H189" i="7" s="1"/>
  <c r="P188" i="7"/>
  <c r="N188" i="7"/>
  <c r="L188" i="7"/>
  <c r="I188" i="7"/>
  <c r="H188" i="7" s="1"/>
  <c r="P187" i="7"/>
  <c r="N187" i="7"/>
  <c r="L187" i="7"/>
  <c r="I187" i="7"/>
  <c r="H187" i="7" s="1"/>
  <c r="P186" i="7"/>
  <c r="N186" i="7"/>
  <c r="L186" i="7"/>
  <c r="I186" i="7"/>
  <c r="H186" i="7" s="1"/>
  <c r="P185" i="7"/>
  <c r="N185" i="7"/>
  <c r="L185" i="7"/>
  <c r="I185" i="7"/>
  <c r="H185" i="7" s="1"/>
  <c r="P184" i="7"/>
  <c r="N184" i="7"/>
  <c r="L184" i="7"/>
  <c r="I184" i="7"/>
  <c r="H184" i="7" s="1"/>
  <c r="P183" i="7"/>
  <c r="N183" i="7"/>
  <c r="L183" i="7"/>
  <c r="I183" i="7"/>
  <c r="H183" i="7" s="1"/>
  <c r="P182" i="7"/>
  <c r="N182" i="7"/>
  <c r="L182" i="7"/>
  <c r="I182" i="7"/>
  <c r="H182" i="7" s="1"/>
  <c r="P181" i="7"/>
  <c r="N181" i="7"/>
  <c r="L181" i="7"/>
  <c r="I181" i="7"/>
  <c r="H181" i="7" s="1"/>
  <c r="P180" i="7"/>
  <c r="N180" i="7"/>
  <c r="L180" i="7"/>
  <c r="I180" i="7"/>
  <c r="H180" i="7" s="1"/>
  <c r="P179" i="7"/>
  <c r="N179" i="7"/>
  <c r="L179" i="7"/>
  <c r="I179" i="7"/>
  <c r="H179" i="7" s="1"/>
  <c r="P178" i="7"/>
  <c r="N178" i="7"/>
  <c r="L178" i="7"/>
  <c r="I178" i="7"/>
  <c r="H178" i="7" s="1"/>
  <c r="P177" i="7"/>
  <c r="N177" i="7"/>
  <c r="L177" i="7"/>
  <c r="I177" i="7"/>
  <c r="H177" i="7" s="1"/>
  <c r="P176" i="7"/>
  <c r="N176" i="7"/>
  <c r="L176" i="7"/>
  <c r="I176" i="7"/>
  <c r="H176" i="7" s="1"/>
  <c r="P175" i="7"/>
  <c r="N175" i="7"/>
  <c r="L175" i="7"/>
  <c r="I175" i="7"/>
  <c r="H175" i="7" s="1"/>
  <c r="P174" i="7"/>
  <c r="N174" i="7"/>
  <c r="L174" i="7"/>
  <c r="I174" i="7"/>
  <c r="H174" i="7" s="1"/>
  <c r="P173" i="7"/>
  <c r="N173" i="7"/>
  <c r="L173" i="7"/>
  <c r="I173" i="7"/>
  <c r="H173" i="7" s="1"/>
  <c r="P172" i="7"/>
  <c r="N172" i="7"/>
  <c r="L172" i="7"/>
  <c r="I172" i="7"/>
  <c r="H172" i="7" s="1"/>
  <c r="P171" i="7"/>
  <c r="N171" i="7"/>
  <c r="L171" i="7"/>
  <c r="I171" i="7"/>
  <c r="H171" i="7" s="1"/>
  <c r="P170" i="7"/>
  <c r="N170" i="7"/>
  <c r="L170" i="7"/>
  <c r="I170" i="7"/>
  <c r="H170" i="7" s="1"/>
  <c r="P169" i="7"/>
  <c r="N169" i="7"/>
  <c r="L169" i="7"/>
  <c r="I169" i="7"/>
  <c r="H169" i="7" s="1"/>
  <c r="P168" i="7"/>
  <c r="N168" i="7"/>
  <c r="L168" i="7"/>
  <c r="I168" i="7"/>
  <c r="H168" i="7" s="1"/>
  <c r="P167" i="7"/>
  <c r="N167" i="7"/>
  <c r="L167" i="7"/>
  <c r="I167" i="7"/>
  <c r="H167" i="7" s="1"/>
  <c r="P166" i="7"/>
  <c r="N166" i="7"/>
  <c r="L166" i="7"/>
  <c r="I166" i="7"/>
  <c r="H166" i="7" s="1"/>
  <c r="P165" i="7"/>
  <c r="N165" i="7"/>
  <c r="L165" i="7"/>
  <c r="I165" i="7"/>
  <c r="H165" i="7" s="1"/>
  <c r="P164" i="7"/>
  <c r="N164" i="7"/>
  <c r="L164" i="7"/>
  <c r="I164" i="7"/>
  <c r="H164" i="7" s="1"/>
  <c r="P163" i="7"/>
  <c r="N163" i="7"/>
  <c r="L163" i="7"/>
  <c r="I163" i="7"/>
  <c r="H163" i="7" s="1"/>
  <c r="P162" i="7"/>
  <c r="N162" i="7"/>
  <c r="L162" i="7"/>
  <c r="I162" i="7"/>
  <c r="H162" i="7" s="1"/>
  <c r="P161" i="7"/>
  <c r="N161" i="7"/>
  <c r="L161" i="7"/>
  <c r="I161" i="7"/>
  <c r="H161" i="7" s="1"/>
  <c r="P160" i="7"/>
  <c r="N160" i="7"/>
  <c r="L160" i="7"/>
  <c r="I160" i="7"/>
  <c r="H160" i="7" s="1"/>
  <c r="P159" i="7"/>
  <c r="N159" i="7"/>
  <c r="L159" i="7"/>
  <c r="I159" i="7"/>
  <c r="H159" i="7" s="1"/>
  <c r="P158" i="7"/>
  <c r="N158" i="7"/>
  <c r="L158" i="7"/>
  <c r="I158" i="7"/>
  <c r="H158" i="7" s="1"/>
  <c r="P157" i="7"/>
  <c r="N157" i="7"/>
  <c r="L157" i="7"/>
  <c r="I157" i="7"/>
  <c r="H157" i="7" s="1"/>
  <c r="P156" i="7"/>
  <c r="N156" i="7"/>
  <c r="L156" i="7"/>
  <c r="I156" i="7"/>
  <c r="H156" i="7" s="1"/>
  <c r="P155" i="7"/>
  <c r="N155" i="7"/>
  <c r="L155" i="7"/>
  <c r="I155" i="7"/>
  <c r="H155" i="7" s="1"/>
  <c r="P154" i="7"/>
  <c r="N154" i="7"/>
  <c r="L154" i="7"/>
  <c r="I154" i="7"/>
  <c r="H154" i="7" s="1"/>
  <c r="P153" i="7"/>
  <c r="N153" i="7"/>
  <c r="L153" i="7"/>
  <c r="I153" i="7"/>
  <c r="H153" i="7" s="1"/>
  <c r="P152" i="7"/>
  <c r="N152" i="7"/>
  <c r="L152" i="7"/>
  <c r="I152" i="7"/>
  <c r="H152" i="7" s="1"/>
  <c r="P151" i="7"/>
  <c r="N151" i="7"/>
  <c r="L151" i="7"/>
  <c r="I151" i="7"/>
  <c r="H151" i="7" s="1"/>
  <c r="P150" i="7"/>
  <c r="N150" i="7"/>
  <c r="L150" i="7"/>
  <c r="I150" i="7"/>
  <c r="H150" i="7" s="1"/>
  <c r="P149" i="7"/>
  <c r="N149" i="7"/>
  <c r="L149" i="7"/>
  <c r="I149" i="7"/>
  <c r="H149" i="7" s="1"/>
  <c r="P148" i="7"/>
  <c r="N148" i="7"/>
  <c r="L148" i="7"/>
  <c r="I148" i="7"/>
  <c r="H148" i="7" s="1"/>
  <c r="P147" i="7"/>
  <c r="N147" i="7"/>
  <c r="L147" i="7"/>
  <c r="I147" i="7"/>
  <c r="H147" i="7" s="1"/>
  <c r="P146" i="7"/>
  <c r="N146" i="7"/>
  <c r="L146" i="7"/>
  <c r="I146" i="7"/>
  <c r="H146" i="7" s="1"/>
  <c r="P145" i="7"/>
  <c r="N145" i="7"/>
  <c r="L145" i="7"/>
  <c r="I145" i="7"/>
  <c r="H145" i="7" s="1"/>
  <c r="P144" i="7"/>
  <c r="N144" i="7"/>
  <c r="L144" i="7"/>
  <c r="I144" i="7"/>
  <c r="H144" i="7" s="1"/>
  <c r="P143" i="7"/>
  <c r="N143" i="7"/>
  <c r="L143" i="7"/>
  <c r="I143" i="7"/>
  <c r="H143" i="7" s="1"/>
  <c r="P142" i="7"/>
  <c r="N142" i="7"/>
  <c r="L142" i="7"/>
  <c r="I142" i="7"/>
  <c r="H142" i="7" s="1"/>
  <c r="P141" i="7"/>
  <c r="N141" i="7"/>
  <c r="L141" i="7"/>
  <c r="I141" i="7"/>
  <c r="H141" i="7" s="1"/>
  <c r="P140" i="7"/>
  <c r="N140" i="7"/>
  <c r="L140" i="7"/>
  <c r="I140" i="7"/>
  <c r="H140" i="7" s="1"/>
  <c r="P139" i="7"/>
  <c r="N139" i="7"/>
  <c r="L139" i="7"/>
  <c r="I139" i="7"/>
  <c r="H139" i="7" s="1"/>
  <c r="P138" i="7"/>
  <c r="N138" i="7"/>
  <c r="L138" i="7"/>
  <c r="I138" i="7"/>
  <c r="H138" i="7" s="1"/>
  <c r="P137" i="7"/>
  <c r="N137" i="7"/>
  <c r="L137" i="7"/>
  <c r="I137" i="7"/>
  <c r="H137" i="7" s="1"/>
  <c r="P136" i="7"/>
  <c r="N136" i="7"/>
  <c r="L136" i="7"/>
  <c r="I136" i="7"/>
  <c r="H136" i="7" s="1"/>
  <c r="P135" i="7"/>
  <c r="N135" i="7"/>
  <c r="L135" i="7"/>
  <c r="I135" i="7"/>
  <c r="H135" i="7" s="1"/>
  <c r="P134" i="7"/>
  <c r="N134" i="7"/>
  <c r="L134" i="7"/>
  <c r="I134" i="7"/>
  <c r="H134" i="7" s="1"/>
  <c r="P133" i="7"/>
  <c r="N133" i="7"/>
  <c r="L133" i="7"/>
  <c r="I133" i="7"/>
  <c r="H133" i="7" s="1"/>
  <c r="P132" i="7"/>
  <c r="N132" i="7"/>
  <c r="L132" i="7"/>
  <c r="I132" i="7"/>
  <c r="H132" i="7" s="1"/>
  <c r="P131" i="7"/>
  <c r="N131" i="7"/>
  <c r="L131" i="7"/>
  <c r="I131" i="7"/>
  <c r="H131" i="7" s="1"/>
  <c r="P130" i="7"/>
  <c r="N130" i="7"/>
  <c r="L130" i="7"/>
  <c r="I130" i="7"/>
  <c r="H130" i="7" s="1"/>
  <c r="P129" i="7"/>
  <c r="N129" i="7"/>
  <c r="L129" i="7"/>
  <c r="I129" i="7"/>
  <c r="H129" i="7" s="1"/>
  <c r="P128" i="7"/>
  <c r="N128" i="7"/>
  <c r="L128" i="7"/>
  <c r="I128" i="7"/>
  <c r="H128" i="7" s="1"/>
  <c r="P127" i="7"/>
  <c r="N127" i="7"/>
  <c r="L127" i="7"/>
  <c r="I127" i="7"/>
  <c r="H127" i="7" s="1"/>
  <c r="P126" i="7"/>
  <c r="N126" i="7"/>
  <c r="L126" i="7"/>
  <c r="I126" i="7"/>
  <c r="H126" i="7" s="1"/>
  <c r="P125" i="7"/>
  <c r="N125" i="7"/>
  <c r="L125" i="7"/>
  <c r="I125" i="7"/>
  <c r="H125" i="7" s="1"/>
  <c r="P124" i="7"/>
  <c r="N124" i="7"/>
  <c r="L124" i="7"/>
  <c r="I124" i="7"/>
  <c r="H124" i="7" s="1"/>
  <c r="P123" i="7"/>
  <c r="N123" i="7"/>
  <c r="L123" i="7"/>
  <c r="I123" i="7"/>
  <c r="H123" i="7" s="1"/>
  <c r="P122" i="7"/>
  <c r="N122" i="7"/>
  <c r="L122" i="7"/>
  <c r="I122" i="7"/>
  <c r="H122" i="7" s="1"/>
  <c r="P121" i="7"/>
  <c r="N121" i="7"/>
  <c r="L121" i="7"/>
  <c r="I121" i="7"/>
  <c r="H121" i="7" s="1"/>
  <c r="P120" i="7"/>
  <c r="N120" i="7"/>
  <c r="L120" i="7"/>
  <c r="I120" i="7"/>
  <c r="H120" i="7" s="1"/>
  <c r="P119" i="7"/>
  <c r="N119" i="7"/>
  <c r="L119" i="7"/>
  <c r="I119" i="7"/>
  <c r="H119" i="7" s="1"/>
  <c r="P118" i="7"/>
  <c r="N118" i="7"/>
  <c r="L118" i="7"/>
  <c r="I118" i="7"/>
  <c r="H118" i="7" s="1"/>
  <c r="P117" i="7"/>
  <c r="N117" i="7"/>
  <c r="L117" i="7"/>
  <c r="I117" i="7"/>
  <c r="H117" i="7" s="1"/>
  <c r="P116" i="7"/>
  <c r="N116" i="7"/>
  <c r="L116" i="7"/>
  <c r="I116" i="7"/>
  <c r="H116" i="7" s="1"/>
  <c r="P115" i="7"/>
  <c r="N115" i="7"/>
  <c r="L115" i="7"/>
  <c r="I115" i="7"/>
  <c r="H115" i="7" s="1"/>
  <c r="P114" i="7"/>
  <c r="N114" i="7"/>
  <c r="L114" i="7"/>
  <c r="I114" i="7"/>
  <c r="H114" i="7" s="1"/>
  <c r="P113" i="7"/>
  <c r="N113" i="7"/>
  <c r="L113" i="7"/>
  <c r="I113" i="7"/>
  <c r="H113" i="7" s="1"/>
  <c r="P112" i="7"/>
  <c r="N112" i="7"/>
  <c r="L112" i="7"/>
  <c r="I112" i="7"/>
  <c r="H112" i="7" s="1"/>
  <c r="P111" i="7"/>
  <c r="N111" i="7"/>
  <c r="L111" i="7"/>
  <c r="I111" i="7"/>
  <c r="H111" i="7" s="1"/>
  <c r="P110" i="7"/>
  <c r="N110" i="7"/>
  <c r="L110" i="7"/>
  <c r="I110" i="7"/>
  <c r="H110" i="7" s="1"/>
  <c r="P109" i="7"/>
  <c r="N109" i="7"/>
  <c r="L109" i="7"/>
  <c r="I109" i="7"/>
  <c r="H109" i="7" s="1"/>
  <c r="P108" i="7"/>
  <c r="N108" i="7"/>
  <c r="L108" i="7"/>
  <c r="I108" i="7"/>
  <c r="H108" i="7" s="1"/>
  <c r="P107" i="7"/>
  <c r="N107" i="7"/>
  <c r="L107" i="7"/>
  <c r="I107" i="7"/>
  <c r="H107" i="7" s="1"/>
  <c r="P106" i="7"/>
  <c r="N106" i="7"/>
  <c r="L106" i="7"/>
  <c r="I106" i="7"/>
  <c r="H106" i="7" s="1"/>
  <c r="P105" i="7"/>
  <c r="N105" i="7"/>
  <c r="L105" i="7"/>
  <c r="I105" i="7"/>
  <c r="H105" i="7" s="1"/>
  <c r="P104" i="7"/>
  <c r="N104" i="7"/>
  <c r="L104" i="7"/>
  <c r="I104" i="7"/>
  <c r="H104" i="7" s="1"/>
  <c r="P103" i="7"/>
  <c r="N103" i="7"/>
  <c r="L103" i="7"/>
  <c r="I103" i="7"/>
  <c r="H103" i="7" s="1"/>
  <c r="P102" i="7"/>
  <c r="N102" i="7"/>
  <c r="L102" i="7"/>
  <c r="I102" i="7"/>
  <c r="H102" i="7" s="1"/>
  <c r="P101" i="7"/>
  <c r="N101" i="7"/>
  <c r="L101" i="7"/>
  <c r="I101" i="7"/>
  <c r="H101" i="7" s="1"/>
  <c r="P100" i="7"/>
  <c r="N100" i="7"/>
  <c r="L100" i="7"/>
  <c r="I100" i="7"/>
  <c r="H100" i="7" s="1"/>
  <c r="P99" i="7"/>
  <c r="N99" i="7"/>
  <c r="L99" i="7"/>
  <c r="I99" i="7"/>
  <c r="H99" i="7" s="1"/>
  <c r="P98" i="7"/>
  <c r="N98" i="7"/>
  <c r="L98" i="7"/>
  <c r="I98" i="7"/>
  <c r="H98" i="7" s="1"/>
  <c r="P97" i="7"/>
  <c r="N97" i="7"/>
  <c r="L97" i="7"/>
  <c r="I97" i="7"/>
  <c r="H97" i="7" s="1"/>
  <c r="P96" i="7"/>
  <c r="N96" i="7"/>
  <c r="L96" i="7"/>
  <c r="I96" i="7"/>
  <c r="H96" i="7" s="1"/>
  <c r="P95" i="7"/>
  <c r="N95" i="7"/>
  <c r="L95" i="7"/>
  <c r="I95" i="7"/>
  <c r="H95" i="7" s="1"/>
  <c r="P94" i="7"/>
  <c r="N94" i="7"/>
  <c r="L94" i="7"/>
  <c r="I94" i="7"/>
  <c r="H94" i="7" s="1"/>
  <c r="P93" i="7"/>
  <c r="N93" i="7"/>
  <c r="L93" i="7"/>
  <c r="I93" i="7"/>
  <c r="H93" i="7" s="1"/>
  <c r="P92" i="7"/>
  <c r="N92" i="7"/>
  <c r="L92" i="7"/>
  <c r="I92" i="7"/>
  <c r="H92" i="7" s="1"/>
  <c r="P91" i="7"/>
  <c r="N91" i="7"/>
  <c r="L91" i="7"/>
  <c r="I91" i="7"/>
  <c r="H91" i="7" s="1"/>
  <c r="P90" i="7"/>
  <c r="N90" i="7"/>
  <c r="L90" i="7"/>
  <c r="I90" i="7"/>
  <c r="H90" i="7" s="1"/>
  <c r="P89" i="7"/>
  <c r="N89" i="7"/>
  <c r="L89" i="7"/>
  <c r="I89" i="7"/>
  <c r="H89" i="7" s="1"/>
  <c r="P88" i="7"/>
  <c r="N88" i="7"/>
  <c r="L88" i="7"/>
  <c r="I88" i="7"/>
  <c r="H88" i="7" s="1"/>
  <c r="P87" i="7"/>
  <c r="N87" i="7"/>
  <c r="L87" i="7"/>
  <c r="I87" i="7"/>
  <c r="H87" i="7" s="1"/>
  <c r="P86" i="7"/>
  <c r="N86" i="7"/>
  <c r="L86" i="7"/>
  <c r="I86" i="7"/>
  <c r="H86" i="7" s="1"/>
  <c r="P85" i="7"/>
  <c r="N85" i="7"/>
  <c r="L85" i="7"/>
  <c r="I85" i="7"/>
  <c r="H85" i="7" s="1"/>
  <c r="P84" i="7"/>
  <c r="N84" i="7"/>
  <c r="L84" i="7"/>
  <c r="I84" i="7"/>
  <c r="H84" i="7" s="1"/>
  <c r="P83" i="7"/>
  <c r="N83" i="7"/>
  <c r="L83" i="7"/>
  <c r="I83" i="7"/>
  <c r="H83" i="7" s="1"/>
  <c r="P82" i="7"/>
  <c r="N82" i="7"/>
  <c r="L82" i="7"/>
  <c r="I82" i="7"/>
  <c r="H82" i="7" s="1"/>
  <c r="P81" i="7"/>
  <c r="N81" i="7"/>
  <c r="L81" i="7"/>
  <c r="I81" i="7"/>
  <c r="H81" i="7" s="1"/>
  <c r="P80" i="7"/>
  <c r="N80" i="7"/>
  <c r="L80" i="7"/>
  <c r="I80" i="7"/>
  <c r="H80" i="7" s="1"/>
  <c r="P79" i="7"/>
  <c r="N79" i="7"/>
  <c r="L79" i="7"/>
  <c r="I79" i="7"/>
  <c r="H79" i="7" s="1"/>
  <c r="P78" i="7"/>
  <c r="N78" i="7"/>
  <c r="L78" i="7"/>
  <c r="I78" i="7"/>
  <c r="H78" i="7" s="1"/>
  <c r="P77" i="7"/>
  <c r="N77" i="7"/>
  <c r="L77" i="7"/>
  <c r="I77" i="7"/>
  <c r="H77" i="7" s="1"/>
  <c r="P76" i="7"/>
  <c r="N76" i="7"/>
  <c r="L76" i="7"/>
  <c r="I76" i="7"/>
  <c r="H76" i="7" s="1"/>
  <c r="P75" i="7"/>
  <c r="N75" i="7"/>
  <c r="L75" i="7"/>
  <c r="I75" i="7"/>
  <c r="H75" i="7" s="1"/>
  <c r="P74" i="7"/>
  <c r="N74" i="7"/>
  <c r="L74" i="7"/>
  <c r="I74" i="7"/>
  <c r="H74" i="7" s="1"/>
  <c r="P73" i="7"/>
  <c r="N73" i="7"/>
  <c r="L73" i="7"/>
  <c r="I73" i="7"/>
  <c r="H73" i="7" s="1"/>
  <c r="P72" i="7"/>
  <c r="N72" i="7"/>
  <c r="L72" i="7"/>
  <c r="I72" i="7"/>
  <c r="H72" i="7" s="1"/>
  <c r="P71" i="7"/>
  <c r="N71" i="7"/>
  <c r="L71" i="7"/>
  <c r="I71" i="7"/>
  <c r="H71" i="7" s="1"/>
  <c r="P70" i="7"/>
  <c r="N70" i="7"/>
  <c r="L70" i="7"/>
  <c r="I70" i="7"/>
  <c r="H70" i="7" s="1"/>
  <c r="P69" i="7"/>
  <c r="N69" i="7"/>
  <c r="L69" i="7"/>
  <c r="I69" i="7"/>
  <c r="H69" i="7" s="1"/>
  <c r="P68" i="7"/>
  <c r="N68" i="7"/>
  <c r="L68" i="7"/>
  <c r="I68" i="7"/>
  <c r="H68" i="7" s="1"/>
  <c r="P67" i="7"/>
  <c r="L67" i="7"/>
  <c r="I67" i="7"/>
  <c r="H67" i="7" s="1"/>
  <c r="P66" i="7"/>
  <c r="L66" i="7"/>
  <c r="I66" i="7"/>
  <c r="H66" i="7" s="1"/>
  <c r="P65" i="7"/>
  <c r="N65" i="7"/>
  <c r="L65" i="7"/>
  <c r="I65" i="7"/>
  <c r="H65" i="7" s="1"/>
  <c r="P64" i="7"/>
  <c r="N64" i="7"/>
  <c r="L64" i="7"/>
  <c r="I64" i="7"/>
  <c r="H64" i="7" s="1"/>
  <c r="P63" i="7"/>
  <c r="N63" i="7"/>
  <c r="L63" i="7"/>
  <c r="I63" i="7"/>
  <c r="H63" i="7" s="1"/>
  <c r="P62" i="7"/>
  <c r="N62" i="7"/>
  <c r="L62" i="7"/>
  <c r="I62" i="7"/>
  <c r="H62" i="7" s="1"/>
  <c r="P61" i="7"/>
  <c r="N61" i="7"/>
  <c r="L61" i="7"/>
  <c r="I61" i="7"/>
  <c r="H61" i="7" s="1"/>
  <c r="P60" i="7"/>
  <c r="N60" i="7"/>
  <c r="L60" i="7"/>
  <c r="I60" i="7"/>
  <c r="H60" i="7" s="1"/>
  <c r="P59" i="7"/>
  <c r="N59" i="7"/>
  <c r="L59" i="7"/>
  <c r="I59" i="7"/>
  <c r="H59" i="7" s="1"/>
  <c r="P58" i="7"/>
  <c r="N58" i="7"/>
  <c r="L58" i="7"/>
  <c r="I58" i="7"/>
  <c r="H58" i="7" s="1"/>
  <c r="P57" i="7"/>
  <c r="N57" i="7"/>
  <c r="L57" i="7"/>
  <c r="I57" i="7"/>
  <c r="H57" i="7" s="1"/>
  <c r="P56" i="7"/>
  <c r="N56" i="7"/>
  <c r="L56" i="7"/>
  <c r="I56" i="7"/>
  <c r="H56" i="7" s="1"/>
  <c r="P55" i="7"/>
  <c r="N55" i="7"/>
  <c r="L55" i="7"/>
  <c r="I55" i="7"/>
  <c r="H55" i="7" s="1"/>
  <c r="P54" i="7"/>
  <c r="N54" i="7"/>
  <c r="L54" i="7"/>
  <c r="I54" i="7"/>
  <c r="H54" i="7" s="1"/>
  <c r="P53" i="7"/>
  <c r="N53" i="7"/>
  <c r="L53" i="7"/>
  <c r="I53" i="7"/>
  <c r="H53" i="7" s="1"/>
  <c r="P52" i="7"/>
  <c r="N52" i="7"/>
  <c r="L52" i="7"/>
  <c r="I52" i="7"/>
  <c r="H52" i="7" s="1"/>
  <c r="P51" i="7"/>
  <c r="N51" i="7"/>
  <c r="L51" i="7"/>
  <c r="I51" i="7"/>
  <c r="H51" i="7" s="1"/>
  <c r="P50" i="7"/>
  <c r="N50" i="7"/>
  <c r="L50" i="7"/>
  <c r="I50" i="7"/>
  <c r="H50" i="7" s="1"/>
  <c r="P49" i="7"/>
  <c r="N49" i="7"/>
  <c r="L49" i="7"/>
  <c r="I49" i="7"/>
  <c r="H49" i="7" s="1"/>
  <c r="P48" i="7"/>
  <c r="N48" i="7"/>
  <c r="L48" i="7"/>
  <c r="I48" i="7"/>
  <c r="H48" i="7" s="1"/>
  <c r="P47" i="7"/>
  <c r="N47" i="7"/>
  <c r="L47" i="7"/>
  <c r="I47" i="7"/>
  <c r="H47" i="7" s="1"/>
  <c r="P46" i="7"/>
  <c r="N46" i="7"/>
  <c r="L46" i="7"/>
  <c r="I46" i="7"/>
  <c r="H46" i="7" s="1"/>
  <c r="P45" i="7"/>
  <c r="N45" i="7"/>
  <c r="L45" i="7"/>
  <c r="I45" i="7"/>
  <c r="H45" i="7" s="1"/>
  <c r="P44" i="7"/>
  <c r="N44" i="7"/>
  <c r="L44" i="7"/>
  <c r="I44" i="7"/>
  <c r="H44" i="7" s="1"/>
  <c r="P43" i="7"/>
  <c r="N43" i="7"/>
  <c r="L43" i="7"/>
  <c r="I43" i="7"/>
  <c r="H43" i="7" s="1"/>
  <c r="P42" i="7"/>
  <c r="N42" i="7"/>
  <c r="L42" i="7"/>
  <c r="I42" i="7"/>
  <c r="H42" i="7" s="1"/>
  <c r="N41" i="7"/>
  <c r="L41" i="7"/>
  <c r="I41" i="7"/>
  <c r="H41" i="7" s="1"/>
  <c r="P40" i="7"/>
  <c r="N40" i="7"/>
  <c r="L40" i="7"/>
  <c r="I40" i="7"/>
  <c r="H40" i="7" s="1"/>
  <c r="P39" i="7"/>
  <c r="N39" i="7"/>
  <c r="L39" i="7"/>
  <c r="I39" i="7"/>
  <c r="H39" i="7" s="1"/>
  <c r="P38" i="7"/>
  <c r="N38" i="7"/>
  <c r="L38" i="7"/>
  <c r="I38" i="7"/>
  <c r="H38" i="7" s="1"/>
  <c r="P37" i="7"/>
  <c r="N37" i="7"/>
  <c r="L37" i="7"/>
  <c r="I37" i="7"/>
  <c r="H37" i="7" s="1"/>
  <c r="P36" i="7"/>
  <c r="N36" i="7"/>
  <c r="L36" i="7"/>
  <c r="I36" i="7"/>
  <c r="H36" i="7" s="1"/>
  <c r="P35" i="7"/>
  <c r="N35" i="7"/>
  <c r="L35" i="7"/>
  <c r="I35" i="7"/>
  <c r="H35" i="7" s="1"/>
  <c r="P34" i="7"/>
  <c r="N34" i="7"/>
  <c r="L34" i="7"/>
  <c r="I34" i="7"/>
  <c r="H34" i="7" s="1"/>
  <c r="P33" i="7"/>
  <c r="N33" i="7"/>
  <c r="L33" i="7"/>
  <c r="I33" i="7"/>
  <c r="H33" i="7" s="1"/>
  <c r="P32" i="7"/>
  <c r="N32" i="7"/>
  <c r="L32" i="7"/>
  <c r="I32" i="7"/>
  <c r="H32" i="7" s="1"/>
  <c r="P31" i="7"/>
  <c r="N31" i="7"/>
  <c r="L31" i="7"/>
  <c r="I31" i="7"/>
  <c r="H31" i="7" s="1"/>
  <c r="P30" i="7"/>
  <c r="N30" i="7"/>
  <c r="L30" i="7"/>
  <c r="I30" i="7"/>
  <c r="H30" i="7" s="1"/>
  <c r="P29" i="7"/>
  <c r="N29" i="7"/>
  <c r="L29" i="7"/>
  <c r="I29" i="7"/>
  <c r="H29" i="7" s="1"/>
  <c r="P28" i="7"/>
  <c r="N28" i="7"/>
  <c r="L28" i="7"/>
  <c r="I28" i="7"/>
  <c r="H28" i="7" s="1"/>
  <c r="P27" i="7"/>
  <c r="N27" i="7"/>
  <c r="L27" i="7"/>
  <c r="I27" i="7"/>
  <c r="H27" i="7" s="1"/>
  <c r="P26" i="7"/>
  <c r="N26" i="7"/>
  <c r="L26" i="7"/>
  <c r="I26" i="7"/>
  <c r="H26" i="7" s="1"/>
  <c r="P25" i="7"/>
  <c r="N25" i="7"/>
  <c r="L25" i="7"/>
  <c r="I25" i="7"/>
  <c r="H25" i="7" s="1"/>
  <c r="P24" i="7"/>
  <c r="N24" i="7"/>
  <c r="L24" i="7"/>
  <c r="I24" i="7"/>
  <c r="H24" i="7" s="1"/>
  <c r="P23" i="7"/>
  <c r="N23" i="7"/>
  <c r="L23" i="7"/>
  <c r="I23" i="7"/>
  <c r="H23" i="7" s="1"/>
  <c r="P22" i="7"/>
  <c r="N22" i="7"/>
  <c r="L22" i="7"/>
  <c r="I22" i="7"/>
  <c r="H22" i="7" s="1"/>
  <c r="P21" i="7"/>
  <c r="N21" i="7"/>
  <c r="L21" i="7"/>
  <c r="I21" i="7"/>
  <c r="H21" i="7" s="1"/>
  <c r="P20" i="7"/>
  <c r="N20" i="7"/>
  <c r="L20" i="7"/>
  <c r="I20" i="7"/>
  <c r="H20" i="7" s="1"/>
  <c r="P19" i="7"/>
  <c r="N19" i="7"/>
  <c r="L19" i="7"/>
  <c r="I19" i="7"/>
  <c r="H19" i="7" s="1"/>
  <c r="P18" i="7"/>
  <c r="N18" i="7"/>
  <c r="L18" i="7"/>
  <c r="I18" i="7"/>
  <c r="H18" i="7" s="1"/>
  <c r="P17" i="7"/>
  <c r="N17" i="7"/>
  <c r="L17" i="7"/>
  <c r="I17" i="7"/>
  <c r="H17" i="7" s="1"/>
  <c r="P16" i="7"/>
  <c r="N16" i="7"/>
  <c r="L16" i="7"/>
  <c r="I16" i="7"/>
  <c r="H16" i="7" s="1"/>
  <c r="P15" i="7"/>
  <c r="N15" i="7"/>
  <c r="L15" i="7"/>
  <c r="I15" i="7"/>
  <c r="H15" i="7" s="1"/>
  <c r="P14" i="7"/>
  <c r="N14" i="7"/>
  <c r="L14" i="7"/>
  <c r="I14" i="7"/>
  <c r="H14" i="7" s="1"/>
  <c r="P13" i="7"/>
  <c r="N13" i="7"/>
  <c r="L13" i="7"/>
  <c r="I13" i="7"/>
  <c r="H13" i="7" s="1"/>
  <c r="P12" i="7"/>
  <c r="N12" i="7"/>
  <c r="L12" i="7"/>
  <c r="I12" i="7"/>
  <c r="H12" i="7" s="1"/>
  <c r="P11" i="7"/>
  <c r="N11" i="7"/>
  <c r="L11" i="7"/>
  <c r="I11" i="7"/>
  <c r="H11" i="7" s="1"/>
  <c r="P10" i="7"/>
  <c r="N10" i="7"/>
  <c r="L10" i="7"/>
  <c r="I10" i="7"/>
  <c r="H10" i="7" s="1"/>
  <c r="P9" i="7"/>
  <c r="N9" i="7"/>
  <c r="L9" i="7"/>
  <c r="I9" i="7"/>
  <c r="H9" i="7" s="1"/>
  <c r="P8" i="7"/>
  <c r="N8" i="7"/>
  <c r="L8" i="7"/>
  <c r="I8" i="7"/>
  <c r="H8" i="7" s="1"/>
  <c r="P7" i="7"/>
  <c r="N7" i="7"/>
  <c r="L7" i="7"/>
  <c r="I7" i="7"/>
  <c r="H7" i="7" s="1"/>
  <c r="P6" i="7"/>
  <c r="N6" i="7"/>
  <c r="L6" i="7"/>
  <c r="I6" i="7"/>
  <c r="H6" i="7" s="1"/>
</calcChain>
</file>

<file path=xl/sharedStrings.xml><?xml version="1.0" encoding="utf-8"?>
<sst xmlns="http://schemas.openxmlformats.org/spreadsheetml/2006/main" count="1343" uniqueCount="441">
  <si>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</si>
  <si>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Área</t>
  </si>
  <si>
    <t>Siglas</t>
  </si>
  <si>
    <t>Jefes</t>
  </si>
  <si>
    <t>TIPOLOGIAS DP</t>
  </si>
  <si>
    <t>Despacho Secretario de Cultura, Recreación y Deporte</t>
  </si>
  <si>
    <t>Santiago Jose Piñerua Naranjo</t>
  </si>
  <si>
    <t>Tipologia</t>
  </si>
  <si>
    <t>Dto 491 de 2020</t>
  </si>
  <si>
    <t>Tipologia 2</t>
  </si>
  <si>
    <t>Ley 1755 de 2015</t>
  </si>
  <si>
    <t>Tramite</t>
  </si>
  <si>
    <t>Termino de tramite</t>
  </si>
  <si>
    <t>Oficina Asesora Juridica</t>
  </si>
  <si>
    <t>OAJ</t>
  </si>
  <si>
    <t>Juan Manuel Vargas Ayala</t>
  </si>
  <si>
    <t>IN</t>
  </si>
  <si>
    <t>Informativo</t>
  </si>
  <si>
    <t>Petición Incompleta</t>
  </si>
  <si>
    <t>Oficina Asesora de Comunicaciones</t>
  </si>
  <si>
    <t>OAC</t>
  </si>
  <si>
    <t>Carolina Ruiz Caicedo</t>
  </si>
  <si>
    <t>EE</t>
  </si>
  <si>
    <t>Entre autoridades</t>
  </si>
  <si>
    <t>Traslado</t>
  </si>
  <si>
    <t xml:space="preserve">Oficina de Control Interno </t>
  </si>
  <si>
    <t>OCI</t>
  </si>
  <si>
    <t>Omar Urrea Romero</t>
  </si>
  <si>
    <t>SP</t>
  </si>
  <si>
    <t>Solicitud Prioritaria</t>
  </si>
  <si>
    <t>Respuesta definitiva</t>
  </si>
  <si>
    <t>Segun la normatividad vigente</t>
  </si>
  <si>
    <t>Oficina de Control Interno Disciplinario</t>
  </si>
  <si>
    <t>OCID</t>
  </si>
  <si>
    <t>Ray Garfunkell Vanegas Herrera</t>
  </si>
  <si>
    <t>DPIG</t>
  </si>
  <si>
    <t>Derecho de Petición Interes General</t>
  </si>
  <si>
    <t>Solicitud ampliación de termino</t>
  </si>
  <si>
    <t>Antes del vencimiento del término señalado en la ley</t>
  </si>
  <si>
    <t>Oficina de Tecnologias de la Informacion</t>
  </si>
  <si>
    <t>Liliana Morales</t>
  </si>
  <si>
    <t>DPIP</t>
  </si>
  <si>
    <t>Derecho de Petición Interes Particular</t>
  </si>
  <si>
    <t>Grupo Interno de Trabajo de Infraestructura y Sistemas de la Información</t>
  </si>
  <si>
    <t>GITISI</t>
  </si>
  <si>
    <t>Fabio Fernando Sanchez Sanchez</t>
  </si>
  <si>
    <t>SIG</t>
  </si>
  <si>
    <t>Solicitud de Información General</t>
  </si>
  <si>
    <t>Oficina Asesora de Planeación</t>
  </si>
  <si>
    <t>TR</t>
  </si>
  <si>
    <t>Sonia Cordoba Alvarado</t>
  </si>
  <si>
    <t>SIP</t>
  </si>
  <si>
    <t>Solicitud de Acceso a Información Publica</t>
  </si>
  <si>
    <t>Subsecretaría de Gobernanza</t>
  </si>
  <si>
    <t>OAP</t>
  </si>
  <si>
    <t>Yaneth Suarez Acero</t>
  </si>
  <si>
    <t>CO</t>
  </si>
  <si>
    <t>Consulta</t>
  </si>
  <si>
    <t>Dirección de Asuntos Locales y Participación</t>
  </si>
  <si>
    <t>DALP</t>
  </si>
  <si>
    <t>Alejandro Franco Plata</t>
  </si>
  <si>
    <t>DE</t>
  </si>
  <si>
    <t>Denuncia por Actos de Corrupción</t>
  </si>
  <si>
    <t>Dirección de Fomento</t>
  </si>
  <si>
    <t>DF</t>
  </si>
  <si>
    <t>Vanessa Barrenecha Samur</t>
  </si>
  <si>
    <t>RE</t>
  </si>
  <si>
    <t>Reclamo</t>
  </si>
  <si>
    <t>Direccion de Personas Juridicas</t>
  </si>
  <si>
    <t>DPJ</t>
  </si>
  <si>
    <t>Oscar Medina Sanchez</t>
  </si>
  <si>
    <t>QU</t>
  </si>
  <si>
    <t>Queja</t>
  </si>
  <si>
    <t>Dirección de Economia, Estudios y Politica</t>
  </si>
  <si>
    <t>DEEP</t>
  </si>
  <si>
    <t>Mauricio Agudelo Ruiz</t>
  </si>
  <si>
    <t>SU</t>
  </si>
  <si>
    <t>Sugerencia</t>
  </si>
  <si>
    <t>Dirección de Arte, Cultura y Patrimonio</t>
  </si>
  <si>
    <t>DACP</t>
  </si>
  <si>
    <t>Liliana Mercedes Gonzalez Jinete</t>
  </si>
  <si>
    <t>FE</t>
  </si>
  <si>
    <t>Felicitación</t>
  </si>
  <si>
    <t>Subdirección de Gestión Cultural y Artística</t>
  </si>
  <si>
    <t>SGCA</t>
  </si>
  <si>
    <t>Ines Elvira Montealegre Martinez</t>
  </si>
  <si>
    <t>Subdirección de Infraestructura y patrimonio cultural</t>
  </si>
  <si>
    <t>SIPC</t>
  </si>
  <si>
    <t>Ivan Dario Quiñones Sanchez</t>
  </si>
  <si>
    <t>Direccion de Gestion Corporativa</t>
  </si>
  <si>
    <t>DGC</t>
  </si>
  <si>
    <t>Yamile Borja Martinez</t>
  </si>
  <si>
    <t>Grupo Interno de Trabajo de Gestion de Servicios Administrativos</t>
  </si>
  <si>
    <t>GITGS</t>
  </si>
  <si>
    <t>Nydia Nehida Miranda Urrego</t>
  </si>
  <si>
    <t>Grupo Interno de Trabajo de Gestión Financiera.</t>
  </si>
  <si>
    <t>GTGF</t>
  </si>
  <si>
    <t>Didier Ricardo Orduz Martinez</t>
  </si>
  <si>
    <t>Grupo Interno De Trabajo De Gestión Del Talento Humano</t>
  </si>
  <si>
    <t>GITGTH</t>
  </si>
  <si>
    <t>Alba Nohora Diaz Galan</t>
  </si>
  <si>
    <t>Grupo interno de Trabajo de Contratacion</t>
  </si>
  <si>
    <t>GITC</t>
  </si>
  <si>
    <t>Myriam Janeth Sosa Sedano</t>
  </si>
  <si>
    <t>Dirección de Lectura y Bibliotecas</t>
  </si>
  <si>
    <t>DLB</t>
  </si>
  <si>
    <t>Maria Consuelo Gaitan Gaitan</t>
  </si>
  <si>
    <t>Subsecretaria de Cultura Ciudadana y Gestión del Conocimiento</t>
  </si>
  <si>
    <t>Henry Samuel Murrain Knudson</t>
  </si>
  <si>
    <t>Direccion Observatorio y Gestion del Conocimiento Cultural</t>
  </si>
  <si>
    <t>DOGCC</t>
  </si>
  <si>
    <t>Sayra Guinette Aldana Hernandez</t>
  </si>
  <si>
    <t>ATC</t>
  </si>
  <si>
    <t>Columna1</t>
  </si>
  <si>
    <t>Columna2</t>
  </si>
  <si>
    <t>DP Interes General</t>
  </si>
  <si>
    <t>DP Interes Particular</t>
  </si>
  <si>
    <t>Felicitacion</t>
  </si>
  <si>
    <t>CE</t>
  </si>
  <si>
    <t>PE</t>
  </si>
  <si>
    <t>SI</t>
  </si>
  <si>
    <t>Solicitud de Informacion</t>
  </si>
  <si>
    <t>SD</t>
  </si>
  <si>
    <t>AG</t>
  </si>
  <si>
    <t>BOGOTA TE ESCUCHA</t>
  </si>
  <si>
    <t>ORFEO</t>
  </si>
  <si>
    <t>EMAIL</t>
  </si>
  <si>
    <t>REDES SOCIALES</t>
  </si>
  <si>
    <t>CHAT</t>
  </si>
  <si>
    <t>PRESENCIAL</t>
  </si>
  <si>
    <t>TELEFONICO</t>
  </si>
  <si>
    <t>TIPIFICACION</t>
  </si>
  <si>
    <t>Auxilios / Decreto 561</t>
  </si>
  <si>
    <t>Auxilios / Decreto 561/ BEPS</t>
  </si>
  <si>
    <t>Contratos</t>
  </si>
  <si>
    <t xml:space="preserve">  </t>
  </si>
  <si>
    <t>Talento Humano y Contratación</t>
  </si>
  <si>
    <t>Convocatorias</t>
  </si>
  <si>
    <t>Convocatorias, estimulos y fomento</t>
  </si>
  <si>
    <t>Cultura ciudadana</t>
  </si>
  <si>
    <t>Arte y Cultura</t>
  </si>
  <si>
    <t>Solicitud Prioritaria - EE</t>
  </si>
  <si>
    <t>Patrimonio e Infraestructura</t>
  </si>
  <si>
    <t>Asuntos Locales</t>
  </si>
  <si>
    <t>Asuntos Locales y participación</t>
  </si>
  <si>
    <t>Información Otra Entidad / Traslado</t>
  </si>
  <si>
    <t>Información Otra Entidad</t>
  </si>
  <si>
    <t>Talento Humano</t>
  </si>
  <si>
    <t>Red de Bibliotecas</t>
  </si>
  <si>
    <t>Asuntos de participación</t>
  </si>
  <si>
    <t>Personas juridicas</t>
  </si>
  <si>
    <t>Información General de la Entidad</t>
  </si>
  <si>
    <t>Reactivación economia</t>
  </si>
  <si>
    <t>Contable - financiero</t>
  </si>
  <si>
    <t>Correspondencia</t>
  </si>
  <si>
    <t>Petición incompleta</t>
  </si>
  <si>
    <t>Estimulos y fomento</t>
  </si>
  <si>
    <t>BEPS</t>
  </si>
  <si>
    <t>CANALES</t>
  </si>
  <si>
    <t>Virtual</t>
  </si>
  <si>
    <t>Presencial</t>
  </si>
  <si>
    <t>Redes sociales</t>
  </si>
  <si>
    <t>Telefonico</t>
  </si>
  <si>
    <t>FESTIVOS</t>
  </si>
  <si>
    <t>Respuesta - Soporte</t>
  </si>
  <si>
    <t>Tipo de Requerimiento</t>
  </si>
  <si>
    <t>No. Consecutivo de la Dependencia</t>
  </si>
  <si>
    <t>Fecha de Radicación</t>
  </si>
  <si>
    <t>Fecha Límite de Respuesta</t>
  </si>
  <si>
    <t>Asunto</t>
  </si>
  <si>
    <t>Responsable de Emitir Respuesta</t>
  </si>
  <si>
    <t>Fecha de Respuesta</t>
  </si>
  <si>
    <t>Dias habiles entre Fecha de radicacion y de respuesta.</t>
  </si>
  <si>
    <t>Se traslada mediante SDQS</t>
  </si>
  <si>
    <t>Se cierra por no competencia ya que la entidad competente ya tiene conocimiento</t>
  </si>
  <si>
    <t>RELACIÓN CON LA CIUDADANÍA</t>
  </si>
  <si>
    <t>FR-05-PR-ATE-01</t>
  </si>
  <si>
    <t>02</t>
  </si>
  <si>
    <t>MATRIZ REGISTRO Y CONTROL PQRSD</t>
  </si>
  <si>
    <t>Recepción del requerimiento</t>
  </si>
  <si>
    <t>Requerimiento</t>
  </si>
  <si>
    <t>Trámite</t>
  </si>
  <si>
    <t>Canal de Recepción</t>
  </si>
  <si>
    <t>Término de respuesta o trámite en días hábiles</t>
  </si>
  <si>
    <t>Tipificacion</t>
  </si>
  <si>
    <t>Dependencia Competente</t>
  </si>
  <si>
    <t>Fecha de recibo en la dependencia</t>
  </si>
  <si>
    <t xml:space="preserve">Observaciones
Funcionario Oficina de Atención al Ciudadano - Quejas y Reclamos </t>
  </si>
  <si>
    <t>Virtual – Email</t>
  </si>
  <si>
    <t>Respuesta Definitiva</t>
  </si>
  <si>
    <t>Convocatorias - Estímulos y Fomento</t>
  </si>
  <si>
    <t>Virtual - Bogotá te Escucha</t>
  </si>
  <si>
    <t>Asuntos Locales y Participación</t>
  </si>
  <si>
    <t>Información Otra Entidad/ Traslado</t>
  </si>
  <si>
    <t>Personas Jurídicas</t>
  </si>
  <si>
    <t>SIG-Respecto a cursos de formación -SENA</t>
  </si>
  <si>
    <t>Se traslada a través de SDQS y se finaliza en ORFEO con la evidencia</t>
  </si>
  <si>
    <t>Información de contratos firmados por la SCRD</t>
  </si>
  <si>
    <t>Presencial – Correspondencia</t>
  </si>
  <si>
    <t>Información sobre convocatoria de IDARTES</t>
  </si>
  <si>
    <t>Agradecimiento por atención brindadas</t>
  </si>
  <si>
    <t>Felicitación por gestión en red de bibliotecas</t>
  </si>
  <si>
    <t>Solicitud de capacitación y ayudas a asociación en localidad de Engativa</t>
  </si>
  <si>
    <t>Información sobre beca llevada a cabo por la OFB</t>
  </si>
  <si>
    <t xml:space="preserve">SIG-Respecto a como instaurar un monumento </t>
  </si>
  <si>
    <t>Se da respuesta con radicado 20223100056711</t>
  </si>
  <si>
    <t xml:space="preserve">SIP-Respecto a vinculación laboral </t>
  </si>
  <si>
    <t>Se da respuesta con radicado 20227300059241</t>
  </si>
  <si>
    <t>SIG-Respecto a funcionamiento de bibliotecas el 28 de abril</t>
  </si>
  <si>
    <t>Se tralada con radicados 20228000053721 y 20228000053731</t>
  </si>
  <si>
    <t>SIG-Respecto a respuestas brindadas por contactenos@biblored.gov.co</t>
  </si>
  <si>
    <t>DPIP-Respecto a Beca de creación en danza-ciudad creadora</t>
  </si>
  <si>
    <t>RE-Respecto a caida de la plataforma SICON</t>
  </si>
  <si>
    <t>DPIP-Respecto a evaluación y desempeño de los jurados</t>
  </si>
  <si>
    <t>DPIP-Respecto a diversas solicitudes para desarrollo de evento Market Festival Pride</t>
  </si>
  <si>
    <t>ASIGNAR - TRASLADAR</t>
  </si>
  <si>
    <t>Formato para subsanar, no permite descargar</t>
  </si>
  <si>
    <t>Se da respuesta con radicado 20222200055781</t>
  </si>
  <si>
    <t>Solicitud de acta de liquidación contractual</t>
  </si>
  <si>
    <t>Se da respuesta con radicado 20222200049621</t>
  </si>
  <si>
    <t>DPIP-Respecto a intervención y autorización del Centro Historico de bogotá</t>
  </si>
  <si>
    <t>Se traslada mediante SDQS a IDPC</t>
  </si>
  <si>
    <t>DPIP-Respecto a intervención y autorización del Barrio Las Cruces</t>
  </si>
  <si>
    <t>Inconvenientes en plataforma SICON</t>
  </si>
  <si>
    <t xml:space="preserve">Solicitud de informe con avances sobre metas </t>
  </si>
  <si>
    <t>Solicitud de enlace directo entre la SCRD y comunidad Gitana</t>
  </si>
  <si>
    <t>Solicitud de resolución relacionada con un BIC</t>
  </si>
  <si>
    <t>Se da respuesta con radicado 20223300053741</t>
  </si>
  <si>
    <t>Información respecto de cursos de formación convenio SENA</t>
  </si>
  <si>
    <t>Se da respuesta con radicado 20223100052621</t>
  </si>
  <si>
    <t>Información de una ESAL</t>
  </si>
  <si>
    <t>Se da respuesta con radicado 20222300054091</t>
  </si>
  <si>
    <t>Información sobre sello en BIC</t>
  </si>
  <si>
    <t>Se da respuesta con radicado 20223300057891</t>
  </si>
  <si>
    <t>Solicitud de entrevista para tratar temas relacionados con el arte</t>
  </si>
  <si>
    <t>Solicitud para encerrar parque público</t>
  </si>
  <si>
    <t>Información para participar en ferias artesanales</t>
  </si>
  <si>
    <t>Información respecto de jurados suplentes en convocatorias</t>
  </si>
  <si>
    <t>Se da respuesta con radicado 20222200187433</t>
  </si>
  <si>
    <t>Información sobre inscripción al festival de artes escolar</t>
  </si>
  <si>
    <t>Se dio respuesta con oficio 20223100054291</t>
  </si>
  <si>
    <t>reiteración sobre petición pasada - Información sobre sello en BIC</t>
  </si>
  <si>
    <t>DPIG-Respecto a intervenciones en BIC</t>
  </si>
  <si>
    <t>SIG-Respecto a proyección de mural para graffiti</t>
  </si>
  <si>
    <t>Se da respuesta con radicado 20223100057971</t>
  </si>
  <si>
    <t>SIG-Respecto a calificacion de jurados convocatoria hiphop al parque</t>
  </si>
  <si>
    <t>Se traslada mediante SDQS - IDARTES</t>
  </si>
  <si>
    <t xml:space="preserve">SIG-Certificaciones Beca realización de eventos artisticos </t>
  </si>
  <si>
    <t>Se da repuesta con radicado 20222200056601</t>
  </si>
  <si>
    <t>SIG-Respecto a incripción en programa de formación en software</t>
  </si>
  <si>
    <t>Se da respuesta con radicado 20223100052641</t>
  </si>
  <si>
    <t>SIG-Respecto a inscripción y rechazo de tecnólogo en formación</t>
  </si>
  <si>
    <t>Se da respuesta con radicado 20223100052681</t>
  </si>
  <si>
    <t>Se da respuesta con radicado 20223100052611</t>
  </si>
  <si>
    <t>SI-Respecto a documentación jurados suplente</t>
  </si>
  <si>
    <t>Se da respuesta con radicado 20222200058141</t>
  </si>
  <si>
    <t>SIG-Respecto a presentación de información financiera</t>
  </si>
  <si>
    <t>Se da respuesta con radicado 20222300052891</t>
  </si>
  <si>
    <t>SIG-Respecto a apertura de biblioteca</t>
  </si>
  <si>
    <t>Se traslada a través de los siguientes radicados 20228000053721 y 20228000053731</t>
  </si>
  <si>
    <t>SIG-Respecto cursos recreativos de ajedrez</t>
  </si>
  <si>
    <t>Se traslada mediante SDQS - IDRD</t>
  </si>
  <si>
    <t>Beca para la realización de eventos artísticos y culturales con enfoque poblacional en la localidad de San Cristóba</t>
  </si>
  <si>
    <t>Se da respuesta con radicado 20222200059261</t>
  </si>
  <si>
    <t>DPIP-Respecto a BECA DE APOYO PARA LA PROFESIONALIZACIÓN DE ARTISTAS</t>
  </si>
  <si>
    <t>SIG-Respecto a participación de cursos en bibliotecas menores</t>
  </si>
  <si>
    <t>DPIG-Respecto a inconformidad a resultados de torneo de BMX</t>
  </si>
  <si>
    <t xml:space="preserve">Solicitud de homenaje a músico </t>
  </si>
  <si>
    <t>Solicitud de reactivación de PIN para presentación de info financiera</t>
  </si>
  <si>
    <t>Participación en talleres de bibliotecas menores</t>
  </si>
  <si>
    <t>DPIP- Relacionado con proceso de BIC</t>
  </si>
  <si>
    <t>Descarga de certificados de participacón en FORMA</t>
  </si>
  <si>
    <t>Solicitud de jornada de ventas en Biblioteca Pública</t>
  </si>
  <si>
    <t>Se notificado del traslado con el radicado 20228000054211</t>
  </si>
  <si>
    <t>DPIG-Respecto a casa de la cultura de Kennedy - propuesta</t>
  </si>
  <si>
    <t>SIG-Respecto a certificación de BECA en 2013</t>
  </si>
  <si>
    <t>Se solicita ampliación de información con radicado 120222200055411</t>
  </si>
  <si>
    <t>SIG-Respecto a inspección y vigilancia de BIC</t>
  </si>
  <si>
    <t>Se da respuesta con radicado 20223300055231</t>
  </si>
  <si>
    <t>SIG-Respecto a realización de murales y permisos</t>
  </si>
  <si>
    <t>Se da respuesta con radicado 20223100053921</t>
  </si>
  <si>
    <t>sSIG-Respecto al portafolio del PDE</t>
  </si>
  <si>
    <t>Se da respuesta con radicado 20222200054951</t>
  </si>
  <si>
    <t>Cursos de musica en Facatattiva</t>
  </si>
  <si>
    <t>Se da traslado con oficios 20227000053661 - 20227000053671</t>
  </si>
  <si>
    <t>SIG-Respecto a festival de las artes SED-SCRD</t>
  </si>
  <si>
    <t>Se da respuesta con radicado 20223100057871</t>
  </si>
  <si>
    <t>SOLICITUD DE CUMPLIMIENTO DE LAS NORMAS QUE INTEGRAN LA POLITICA PUBLICA DE COMUNICACION COMUNITARIA Y ALTERNATIVA</t>
  </si>
  <si>
    <t>Se da respuesta con oficio 20227300056721</t>
  </si>
  <si>
    <t>SIG-Respecto a desarrollo y permisos de realización de mural</t>
  </si>
  <si>
    <t>SIG-Respecto a visita para desarrollo de actividad en colegio de ucltura ciudadana</t>
  </si>
  <si>
    <t>DPIG-Respecto a modificaciones en el contenido trextual del decreto 480 .- 627</t>
  </si>
  <si>
    <t>SIG-Respecto a convocatoria para mujeres de la red de distritos creativos</t>
  </si>
  <si>
    <t>sig-respecto a cursos de musica</t>
  </si>
  <si>
    <t xml:space="preserve">dpip-respecto a ingreso solidsario </t>
  </si>
  <si>
    <t>SIG-Respecto a respuesta a correos electronicos</t>
  </si>
  <si>
    <t>SIG-Para desarollar eventos naviedeños</t>
  </si>
  <si>
    <t>Se cierra por no competencia - ya tienen conocimiento las competentes</t>
  </si>
  <si>
    <t xml:space="preserve">DPIP-Respecto a problematicas de la comunidad </t>
  </si>
  <si>
    <t>DPIG-Respecto a declaratoria de exclusión de categoria de BIC</t>
  </si>
  <si>
    <t>Respecto de información sobre convocatorias de cultura</t>
  </si>
  <si>
    <t>SIP-Respecto a cotización de proveedores</t>
  </si>
  <si>
    <t>DPIP-Respecto a beneficios de registro</t>
  </si>
  <si>
    <t>Solicitud de certificación por tiempo laborado</t>
  </si>
  <si>
    <t>SIP-Respecto a contratación de la SCRD</t>
  </si>
  <si>
    <t>Se da respuesta con radicado 20221200059491</t>
  </si>
  <si>
    <t>Información respecto a cronograma de convocatoria en SICON</t>
  </si>
  <si>
    <t>Se da respuesta con radicado 20222100053811</t>
  </si>
  <si>
    <t>Información relacionada con la cantidad de bibliotecas en Bogotá</t>
  </si>
  <si>
    <t>Información sobre apertura de cursos de formación SENA</t>
  </si>
  <si>
    <t>Se da respuesta con radicado 20223100057111</t>
  </si>
  <si>
    <t>Información del libro "Vecinos Inesperados"</t>
  </si>
  <si>
    <t>Solicitud de trámite liga de canotaje de Bogotá</t>
  </si>
  <si>
    <t>Solicitud de permiso para uso de parques</t>
  </si>
  <si>
    <t>Información sobre la respuatración de "El mono de la pila"</t>
  </si>
  <si>
    <t>Solicitud de respuesta a petición radicada en el IDPC</t>
  </si>
  <si>
    <t>Solciitud de concepto técnico respecto de BIC</t>
  </si>
  <si>
    <t>Solicitud de auxilio para practicante del deporte</t>
  </si>
  <si>
    <t>Información sobr obras de infraestructura adelantadas por la alcaldía</t>
  </si>
  <si>
    <t>Petición de exclusión de BIC</t>
  </si>
  <si>
    <t>Solicitud de arreglo preventivo en parque de los niños</t>
  </si>
  <si>
    <t>Solicitud de apoyo económico a paciente psiquiatrico</t>
  </si>
  <si>
    <t>Información sobre segunda convocatoria para los cursos de SENA</t>
  </si>
  <si>
    <t>Solicitud de particiación en programa es cultura Local de Engativá</t>
  </si>
  <si>
    <t>Solicitud de respuesta a correciones realizadas en una convocatoria</t>
  </si>
  <si>
    <t>Soporte sobre la plataforma MARCA</t>
  </si>
  <si>
    <t>Solicitud de actualización de datos en el sistema</t>
  </si>
  <si>
    <t>Alcance a radicado 20227100073892</t>
  </si>
  <si>
    <t xml:space="preserve">Corresponde a un tramite especifico de la dependencia, por lo cual no se le inciia seguimiento </t>
  </si>
  <si>
    <t>FE-Respecto a felicitación por buen servicio</t>
  </si>
  <si>
    <t>RE-Respecto a error en plataforma (https://formacion.scrd.gov.co/)</t>
  </si>
  <si>
    <t>SIG-Respecto a expediente de BIC</t>
  </si>
  <si>
    <t>RE-Respecto a discriminación funcionarios IDT</t>
  </si>
  <si>
    <t>Objeción a concepto técnico emitido sobre un BIC</t>
  </si>
  <si>
    <t>SIG-Respecto a mantenimiento contratado</t>
  </si>
  <si>
    <t>Respecto de manejo de la plataforma y requisitos de convocatorias</t>
  </si>
  <si>
    <t xml:space="preserve">Solicitud de apoyo para trabajar con jovenes con adicción </t>
  </si>
  <si>
    <t>Soporte para diligenciar convocatoría en plataforma SICON</t>
  </si>
  <si>
    <t>Solicitud de respuesta a correos electrónicos enviados</t>
  </si>
  <si>
    <t>Proceso para solicitar certificado de IBC</t>
  </si>
  <si>
    <t xml:space="preserve">Soporte plataforma FORMA </t>
  </si>
  <si>
    <t>Concepto respecto de derechos patrimoniales</t>
  </si>
  <si>
    <t>Revisión de evaluación adelantada por IDARTES</t>
  </si>
  <si>
    <t>Espacios para servicios de bienestar en el trabajo</t>
  </si>
  <si>
    <t>TR-Respecto a desarrollo de evento desde Heroes - Parque Virrey</t>
  </si>
  <si>
    <t>TR-Respecto a Beca Proyectos Editoriales Independientes En Artes Plásticas y visuales (Libro de Artista)</t>
  </si>
  <si>
    <t xml:space="preserve">FE-Respecto a buen servicio </t>
  </si>
  <si>
    <t>DESPACHO - 1921242022</t>
  </si>
  <si>
    <t>DPIP-Respecto a cita con el secretario para hablar acerca de proyectos artisticos</t>
  </si>
  <si>
    <t>El SDQS se remite a oficina de comunicaciones por instrucciones internas</t>
  </si>
  <si>
    <t>SIP-Respecto a uso y lineamientos casa de la cultura soacha</t>
  </si>
  <si>
    <t>TR-Respecto a participación en PEMP DE INSTITUCIONES EDUCATIVA e.s</t>
  </si>
  <si>
    <t>Se traslado meidante SDQS</t>
  </si>
  <si>
    <t>TR-Respecto a Banco de Propuestas del Programa de Circulación y el XV Festival Danza en la Ciudad</t>
  </si>
  <si>
    <t xml:space="preserve">SIG-Respecto a preguntas realizadas mediante correo electronico </t>
  </si>
  <si>
    <t>SIG-Respecto a programas para personas en condicion de discapacidad</t>
  </si>
  <si>
    <t>SIG-Respecto a capacitación de postulación a becas</t>
  </si>
  <si>
    <t>Se da respuesta con radicado 20222200058911</t>
  </si>
  <si>
    <t>RE-Respecto a fallas en plataforma de formación</t>
  </si>
  <si>
    <t>SIG-Respecto a información de escalas salarial</t>
  </si>
  <si>
    <t xml:space="preserve">Solicitud de apoyo económico a JAC localidad de USAQUEN </t>
  </si>
  <si>
    <t>Dudas respecto de solicitudes realizadas con anterioridad de un BIC</t>
  </si>
  <si>
    <t>Solicitud de apoyo para ejecutar proyecto deportivo</t>
  </si>
  <si>
    <t xml:space="preserve">Actualización de datos en plataforma </t>
  </si>
  <si>
    <t>Información posesión elegible distrito 4</t>
  </si>
  <si>
    <t>Información sobre inventario de procesos ambientales</t>
  </si>
  <si>
    <t>Respecto de fallo emitido por el Mindeporte</t>
  </si>
  <si>
    <t>Respecto a la lista de elegibles para ocupar cargo público</t>
  </si>
  <si>
    <t>Información respecto de la administración del teatro servitá</t>
  </si>
  <si>
    <t>DPIG-Respecto a autorización para instalación de ruta turistica</t>
  </si>
  <si>
    <t>DPIG-Respecto a fondos de desarrollo local</t>
  </si>
  <si>
    <t>Se cierra por no competencia ya que ya tiene conocimiento la entidad competente</t>
  </si>
  <si>
    <t>SIG-Respecto a acceso a resolucion 447 del 03 de Septiembre de 2020 resolución</t>
  </si>
  <si>
    <t>Misma PQRS que la radicada con ORFEO 20227100089142</t>
  </si>
  <si>
    <t>DPIP-Respecto a estabilidad laboral reforzada CINDE</t>
  </si>
  <si>
    <t>DSPIP-Respecto a ayuda humanitaria</t>
  </si>
  <si>
    <t>Se traslada mediante SDQS - Entidad a nivel distrital</t>
  </si>
  <si>
    <t>SIG-Respecto a datos de contacto ciudad bolivar programas de teatro</t>
  </si>
  <si>
    <t>SIG-Respecto a desarrollo presupuestal de beca comparte lo que sabes</t>
  </si>
  <si>
    <t>SIG-Respecto a es cultura local fontibon - información general</t>
  </si>
  <si>
    <t>SIG-Respecto a listado de inscritos en convocatoria RESIDENCIA NACIONAL EN TEATRO Y CIRCO</t>
  </si>
  <si>
    <t>RE-Respecto a inconformidad relacionada con torneo distrital de BMX</t>
  </si>
  <si>
    <t>Se ciera por no competencia - ya tiene conocimiento el competente</t>
  </si>
  <si>
    <t>DPIG-Respecto a desarrollo de obras sin autorización</t>
  </si>
  <si>
    <t>DPIP-Respecto a convenio institucional con la fundación universitaria</t>
  </si>
  <si>
    <t>SIG-Respecto a diligenciamiento de espacios en plataforma SICON</t>
  </si>
  <si>
    <t>SIG-Respecto a propuesta de festival de ilustración y diseño grafico</t>
  </si>
  <si>
    <t>DPIP-Respecto a vinculación laboral red de bibliotecas</t>
  </si>
  <si>
    <t>SIG-Solicitud de informacion sobre el total de las obras del maestro Jorge Olave</t>
  </si>
  <si>
    <t>SIG - solicitud de información de intercolegiados 2022 antonio nariño</t>
  </si>
  <si>
    <t>SIG-Respecto historia de la localidad de San Cristobal</t>
  </si>
  <si>
    <t>Respecto de cierre de bibliotecas en Bogotá</t>
  </si>
  <si>
    <t>Se da respuesta mediante radicado 20228000061551</t>
  </si>
  <si>
    <t>Solicitud de uso teatros en Bogotá</t>
  </si>
  <si>
    <t>Se traslada mediante radicados 20228000061551 - 20228000061661</t>
  </si>
  <si>
    <t>Comunicado realizado por comunidad indígena</t>
  </si>
  <si>
    <t>Solicitud para continuar laborando con bibliored</t>
  </si>
  <si>
    <t>Cita para presentar información de asociación de compositores</t>
  </si>
  <si>
    <t>Información para inscripción en es cultura local fontibon</t>
  </si>
  <si>
    <t>Soporte en plataforma para realizar incripción en convocatoria</t>
  </si>
  <si>
    <t>Información respecto a contratos de la SCRD</t>
  </si>
  <si>
    <t>Información de grupos u organizaciones de la localidad de Kennedy</t>
  </si>
  <si>
    <t>Información de un artista para desarrollar una obra</t>
  </si>
  <si>
    <t>Queja contra profesional de la biblioteca Gabriel García Márquez</t>
  </si>
  <si>
    <t>Información respecto a beca publicada en SICON</t>
  </si>
  <si>
    <t>Respecto a reuniones que se adelantan con funcionarios de IDARTES</t>
  </si>
  <si>
    <t>Solicitud de beneficios por víctimas de conflicto armado</t>
  </si>
  <si>
    <t>Solicitud de sesión fotográfica en estación de la Sabana y palacio San Frnacisco</t>
  </si>
  <si>
    <t>SIP-Respecto a cargos en denominación proffesional universitario</t>
  </si>
  <si>
    <t>SIG-Respecto a tiempo laborado con la entidad</t>
  </si>
  <si>
    <t>DPIP-Respecto a el hombre como victima no reconocida socialmente</t>
  </si>
  <si>
    <t>SIG-Respecto a contacto directo de estimulos</t>
  </si>
  <si>
    <t xml:space="preserve">SIG-Respecto a desarrollo de practicas </t>
  </si>
  <si>
    <t>SIG-Respecto a información relacionada con cargos de merito y libre nombramiento</t>
  </si>
  <si>
    <t>SIG-Respecto a red de señal de la Red de Bibliotecas</t>
  </si>
  <si>
    <t>DPIP-Respecto a participación en banco d ejurados</t>
  </si>
  <si>
    <t xml:space="preserve">Solicitud de reunión virtual para exponer proyecto de asociación </t>
  </si>
  <si>
    <t xml:space="preserve">Información respecto de los cursos de formación convenio SENA </t>
  </si>
  <si>
    <t>Solicitud de incentivos otorgados por el IDRD</t>
  </si>
  <si>
    <t>Solicitud de investigación por intervenir un BIC</t>
  </si>
  <si>
    <t xml:space="preserve">Solicitud de participación en actividades de parques y ferias artesanales </t>
  </si>
  <si>
    <t>SP-Respecto a convenciones colectivas suscritas por la SCRD</t>
  </si>
  <si>
    <t>SIG-Respecto a certificaciones de particiáción 2017 - 202</t>
  </si>
  <si>
    <t>DPIG - Gestor cultural solicita apoyo economico</t>
  </si>
  <si>
    <t>DPIP-Respecto a no funcionamiento plataforma SICON</t>
  </si>
  <si>
    <t>SIG-Respecto a pagina y publicación de convocatoria maria mercedes carranza</t>
  </si>
  <si>
    <t>Se traslada mediante SDQS y se finaliza en ORFEO con evidencia</t>
  </si>
  <si>
    <t>DPIP-Respecto a PREMIO VAMOS A LA ESCEN con la FUGA</t>
  </si>
  <si>
    <t>DPIP-Respecto a certificaciones de participación en convocatorias</t>
  </si>
  <si>
    <t>DPIP- Respecto a certificación de contrato celebrado con la SCRD</t>
  </si>
  <si>
    <t>Virtual – Chat</t>
  </si>
  <si>
    <t>Inconformidad res pecto a convocatoria comparte lo que sabes</t>
  </si>
  <si>
    <t>Solicitud información sobre funcionarios de la SCRD</t>
  </si>
  <si>
    <t>Requerimientos sobre convocatoria relacionadas con grupos étnicos</t>
  </si>
  <si>
    <t xml:space="preserve">PENDIENTE </t>
  </si>
  <si>
    <t xml:space="preserve">Solicitud de revisión en contratos firmados por la OFB </t>
  </si>
  <si>
    <t>Se cierra por no competencia en el SDQS</t>
  </si>
  <si>
    <t xml:space="preserve">Proceso para crear una casa de la cultura </t>
  </si>
  <si>
    <t xml:space="preserve">Solicitud de exclusión de bien cultural para poder venderlo </t>
  </si>
  <si>
    <t>Nuevas inscripciones para cursos de formación en convenio con el SENA</t>
  </si>
  <si>
    <t>Información sobre inscripción en cursos de formación convenio SENA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</si>
</sst>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/m/yyyy"/>
    <numFmt numFmtId="166" formatCode="##"/>
  </numFmts>
  <fonts count="12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Times New Roman"/>
    </font>
    <font>
      <b/>
      <sz val="11"/>
      <color theme="1"/>
      <name val="Calibri"/>
    </font>
    <font>
      <sz val="11"/>
      <name val="Calibri"/>
    </font>
    <font>
      <b/>
      <sz val="16"/>
      <color theme="1"/>
      <name val="Arial"/>
    </font>
    <font>
      <b/>
      <sz val="14"/>
      <color theme="1"/>
      <name val="Arial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EEAF6"/>
        <bgColor rgb="FFDEEAF6"/>
      </patternFill>
    </fill>
    <fill>
      <patternFill patternType="solid">
        <fgColor rgb="FF4A86E8"/>
        <bgColor rgb="FF4A86E8"/>
      </patternFill>
    </fill>
    <fill>
      <patternFill patternType="solid">
        <fgColor rgb="FFCFE2F3"/>
        <bgColor rgb="FFCFE2F3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E599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563C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FF"/>
      </patternFill>
    </fill>
    <fill>
      <patternFill patternType="solid">
        <fgColor theme="8" tint="0.59999389629810485"/>
        <bgColor rgb="FFBFBFBF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0" borderId="0" xfId="0" applyFont="1" applyAlignment="1">
      <alignment horizontal="right"/>
    </xf>
    <xf numFmtId="0" fontId="3" fillId="4" borderId="3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0" fontId="3" fillId="6" borderId="3" xfId="0" applyFont="1" applyFill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0" fillId="13" borderId="1" xfId="0" applyFont="1" applyFill="1" applyBorder="1"/>
    <xf numFmtId="0" fontId="10" fillId="14" borderId="1" xfId="0" applyFont="1" applyFill="1" applyBorder="1"/>
    <xf numFmtId="0" fontId="10" fillId="14" borderId="1" xfId="0" applyFont="1" applyFill="1" applyBorder="1" applyAlignment="1">
      <alignment horizontal="right"/>
    </xf>
    <xf numFmtId="0" fontId="10" fillId="8" borderId="1" xfId="0" applyFont="1" applyFill="1" applyBorder="1"/>
    <xf numFmtId="12" fontId="10" fillId="8" borderId="1" xfId="0" applyNumberFormat="1" applyFont="1" applyFill="1" applyBorder="1"/>
    <xf numFmtId="164" fontId="10" fillId="14" borderId="1" xfId="0" applyNumberFormat="1" applyFont="1" applyFill="1" applyBorder="1"/>
    <xf numFmtId="164" fontId="10" fillId="14" borderId="1" xfId="0" applyNumberFormat="1" applyFont="1" applyFill="1" applyBorder="1" applyAlignment="1">
      <alignment horizontal="right"/>
    </xf>
    <xf numFmtId="0" fontId="10" fillId="14" borderId="1" xfId="0" applyFont="1" applyFill="1" applyBorder="1" applyAlignment="1">
      <alignment horizontal="center"/>
    </xf>
    <xf numFmtId="164" fontId="10" fillId="8" borderId="1" xfId="0" applyNumberFormat="1" applyFont="1" applyFill="1" applyBorder="1" applyAlignment="1">
      <alignment horizontal="center"/>
    </xf>
    <xf numFmtId="166" fontId="10" fillId="14" borderId="1" xfId="0" applyNumberFormat="1" applyFont="1" applyFill="1" applyBorder="1" applyAlignment="1">
      <alignment horizontal="left"/>
    </xf>
    <xf numFmtId="0" fontId="10" fillId="13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horizontal="right" vertical="center"/>
    </xf>
    <xf numFmtId="12" fontId="10" fillId="7" borderId="1" xfId="0" applyNumberFormat="1" applyFont="1" applyFill="1" applyBorder="1" applyAlignment="1">
      <alignment vertical="center"/>
    </xf>
    <xf numFmtId="164" fontId="10" fillId="14" borderId="1" xfId="0" applyNumberFormat="1" applyFont="1" applyFill="1" applyBorder="1" applyAlignment="1">
      <alignment horizontal="right" vertical="center"/>
    </xf>
    <xf numFmtId="0" fontId="10" fillId="14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vertical="center"/>
    </xf>
    <xf numFmtId="0" fontId="10" fillId="14" borderId="1" xfId="0" applyFont="1" applyFill="1" applyBorder="1" applyAlignment="1">
      <alignment vertical="center"/>
    </xf>
    <xf numFmtId="164" fontId="10" fillId="8" borderId="1" xfId="0" applyNumberFormat="1" applyFont="1" applyFill="1" applyBorder="1" applyAlignment="1">
      <alignment horizontal="center" vertical="center"/>
    </xf>
    <xf numFmtId="166" fontId="10" fillId="14" borderId="1" xfId="0" applyNumberFormat="1" applyFont="1" applyFill="1" applyBorder="1" applyAlignment="1">
      <alignment horizontal="left" vertical="center"/>
    </xf>
    <xf numFmtId="0" fontId="10" fillId="15" borderId="1" xfId="0" applyFont="1" applyFill="1" applyBorder="1"/>
    <xf numFmtId="0" fontId="10" fillId="7" borderId="1" xfId="0" applyFont="1" applyFill="1" applyBorder="1"/>
    <xf numFmtId="0" fontId="10" fillId="15" borderId="1" xfId="0" applyFont="1" applyFill="1" applyBorder="1" applyAlignment="1">
      <alignment vertical="center"/>
    </xf>
    <xf numFmtId="12" fontId="10" fillId="8" borderId="1" xfId="0" applyNumberFormat="1" applyFont="1" applyFill="1" applyBorder="1" applyAlignment="1">
      <alignment vertical="center"/>
    </xf>
    <xf numFmtId="164" fontId="10" fillId="14" borderId="1" xfId="0" applyNumberFormat="1" applyFont="1" applyFill="1" applyBorder="1" applyAlignment="1">
      <alignment vertical="center"/>
    </xf>
    <xf numFmtId="0" fontId="10" fillId="8" borderId="0" xfId="0" applyFont="1" applyFill="1"/>
    <xf numFmtId="0" fontId="10" fillId="9" borderId="1" xfId="0" applyFont="1" applyFill="1" applyBorder="1" applyAlignment="1">
      <alignment vertical="center"/>
    </xf>
    <xf numFmtId="12" fontId="10" fillId="9" borderId="1" xfId="0" applyNumberFormat="1" applyFont="1" applyFill="1" applyBorder="1" applyAlignment="1">
      <alignment vertical="center"/>
    </xf>
    <xf numFmtId="164" fontId="11" fillId="8" borderId="1" xfId="0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vertical="center"/>
    </xf>
    <xf numFmtId="0" fontId="7" fillId="15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vertical="center"/>
    </xf>
    <xf numFmtId="0" fontId="7" fillId="10" borderId="1" xfId="0" applyFont="1" applyFill="1" applyBorder="1" applyAlignment="1">
      <alignment horizontal="right" vertical="center"/>
    </xf>
    <xf numFmtId="12" fontId="7" fillId="10" borderId="1" xfId="0" applyNumberFormat="1" applyFont="1" applyFill="1" applyBorder="1" applyAlignment="1">
      <alignment vertical="center"/>
    </xf>
    <xf numFmtId="164" fontId="7" fillId="10" borderId="1" xfId="0" applyNumberFormat="1" applyFont="1" applyFill="1" applyBorder="1" applyAlignment="1">
      <alignment vertical="center"/>
    </xf>
    <xf numFmtId="164" fontId="7" fillId="10" borderId="1" xfId="0" applyNumberFormat="1" applyFont="1" applyFill="1" applyBorder="1" applyAlignment="1">
      <alignment horizontal="right" vertical="center"/>
    </xf>
    <xf numFmtId="0" fontId="7" fillId="10" borderId="1" xfId="0" applyFont="1" applyFill="1" applyBorder="1" applyAlignment="1">
      <alignment horizontal="center" vertical="center"/>
    </xf>
    <xf numFmtId="164" fontId="7" fillId="10" borderId="1" xfId="0" applyNumberFormat="1" applyFont="1" applyFill="1" applyBorder="1" applyAlignment="1">
      <alignment horizontal="center" vertical="center"/>
    </xf>
    <xf numFmtId="166" fontId="7" fillId="10" borderId="1" xfId="0" applyNumberFormat="1" applyFont="1" applyFill="1" applyBorder="1" applyAlignment="1">
      <alignment horizontal="left" vertical="center"/>
    </xf>
    <xf numFmtId="12" fontId="10" fillId="11" borderId="1" xfId="0" applyNumberFormat="1" applyFont="1" applyFill="1" applyBorder="1" applyAlignment="1">
      <alignment vertical="center"/>
    </xf>
    <xf numFmtId="12" fontId="10" fillId="12" borderId="1" xfId="0" applyNumberFormat="1" applyFont="1" applyFill="1" applyBorder="1" applyAlignment="1">
      <alignment vertical="center"/>
    </xf>
    <xf numFmtId="0" fontId="10" fillId="0" borderId="0" xfId="0" applyFont="1"/>
    <xf numFmtId="0" fontId="7" fillId="16" borderId="19" xfId="0" applyFont="1" applyFill="1" applyBorder="1" applyAlignment="1">
      <alignment horizontal="center" vertical="center" wrapText="1"/>
    </xf>
    <xf numFmtId="0" fontId="7" fillId="16" borderId="1" xfId="0" applyFont="1" applyFill="1" applyBorder="1" applyAlignment="1">
      <alignment horizontal="center" vertical="center" wrapText="1"/>
    </xf>
    <xf numFmtId="1" fontId="7" fillId="16" borderId="1" xfId="0" applyNumberFormat="1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/>
    </xf>
    <xf numFmtId="0" fontId="6" fillId="17" borderId="1" xfId="0" quotePrefix="1" applyFont="1" applyFill="1" applyBorder="1" applyAlignment="1">
      <alignment horizontal="center" vertical="center"/>
    </xf>
    <xf numFmtId="164" fontId="6" fillId="17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/>
    <xf numFmtId="0" fontId="7" fillId="16" borderId="12" xfId="0" applyFont="1" applyFill="1" applyBorder="1" applyAlignment="1">
      <alignment horizontal="center" vertical="center" wrapText="1"/>
    </xf>
    <xf numFmtId="0" fontId="8" fillId="17" borderId="14" xfId="0" applyFont="1" applyFill="1" applyBorder="1"/>
    <xf numFmtId="0" fontId="9" fillId="17" borderId="12" xfId="0" applyFont="1" applyFill="1" applyBorder="1" applyAlignment="1">
      <alignment horizontal="center"/>
    </xf>
    <xf numFmtId="0" fontId="9" fillId="17" borderId="14" xfId="0" applyFont="1" applyFill="1" applyBorder="1" applyAlignment="1">
      <alignment horizontal="center"/>
    </xf>
    <xf numFmtId="0" fontId="1" fillId="17" borderId="0" xfId="0" applyFont="1" applyFill="1" applyAlignment="1">
      <alignment vertical="center"/>
    </xf>
    <xf numFmtId="0" fontId="0" fillId="17" borderId="0" xfId="0" applyFill="1"/>
    <xf numFmtId="0" fontId="5" fillId="17" borderId="11" xfId="0" applyFont="1" applyFill="1" applyBorder="1" applyAlignment="1">
      <alignment horizontal="center" vertical="center"/>
    </xf>
    <xf numFmtId="0" fontId="4" fillId="17" borderId="17" xfId="0" applyFont="1" applyFill="1" applyBorder="1"/>
    <xf numFmtId="0" fontId="4" fillId="17" borderId="15" xfId="0" applyFont="1" applyFill="1" applyBorder="1"/>
    <xf numFmtId="0" fontId="4" fillId="17" borderId="18" xfId="0" applyFont="1" applyFill="1" applyBorder="1"/>
    <xf numFmtId="0" fontId="5" fillId="17" borderId="12" xfId="0" applyFont="1" applyFill="1" applyBorder="1" applyAlignment="1">
      <alignment horizontal="center" vertical="center"/>
    </xf>
    <xf numFmtId="0" fontId="4" fillId="17" borderId="13" xfId="0" applyFont="1" applyFill="1" applyBorder="1"/>
    <xf numFmtId="0" fontId="8" fillId="17" borderId="13" xfId="0" applyFont="1" applyFill="1" applyBorder="1"/>
    <xf numFmtId="0" fontId="7" fillId="16" borderId="19" xfId="0" applyFont="1" applyFill="1" applyBorder="1" applyAlignment="1">
      <alignment horizontal="center" vertical="center" wrapText="1"/>
    </xf>
    <xf numFmtId="0" fontId="7" fillId="16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theme="4"/>
          <bgColor theme="4"/>
        </patternFill>
      </fill>
    </dxf>
  </dxfs>
  <tableStyles count="3">
    <tableStyle name="Dependencias-style" pivot="0" count="3" xr9:uid="{00000000-0011-0000-FFFF-FFFF00000000}">
      <tableStyleElement type="headerRow" dxfId="8"/>
      <tableStyleElement type="firstRowStripe" dxfId="7"/>
      <tableStyleElement type="secondRowStripe" dxfId="6"/>
    </tableStyle>
    <tableStyle name="Dependencias-style 2" pivot="0" count="3" xr9:uid="{00000000-0011-0000-FFFF-FFFF01000000}">
      <tableStyleElement type="headerRow" dxfId="5"/>
      <tableStyleElement type="firstRowStripe" dxfId="4"/>
      <tableStyleElement type="secondRowStripe" dxfId="3"/>
    </tableStyle>
    <tableStyle name="Dependencias-style 3" pivot="0" count="3" xr9:uid="{00000000-0011-0000-FFFF-FFFF02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714375</xdr:colOff>
      <xdr:row>0</xdr:row>
      <xdr:rowOff>0</xdr:rowOff>
    </xdr:from>
    <xdr:ext cx="1028700" cy="1028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8:A50">
  <tableColumns count="1">
    <tableColumn id="1" xr3:uid="{00000000-0010-0000-0000-000001000000}" name="Columna1"/>
  </tableColumns>
  <tableStyleInfo name="Dependencia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:D27">
  <tableColumns count="4">
    <tableColumn id="1" xr3:uid="{00000000-0010-0000-0100-000001000000}" name="                                                                                                                                                                                                                                                               "/>
    <tableColumn id="2" xr3:uid="{00000000-0010-0000-0100-000002000000}" name="Área"/>
    <tableColumn id="3" xr3:uid="{00000000-0010-0000-0100-000003000000}" name="Siglas"/>
    <tableColumn id="4" xr3:uid="{00000000-0010-0000-0100-000004000000}" name="Jefes"/>
  </tableColumns>
  <tableStyleInfo name="Dependencias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A30:B46">
  <tableColumns count="2">
    <tableColumn id="1" xr3:uid="{00000000-0010-0000-0200-000001000000}" name="Columna1"/>
    <tableColumn id="2" xr3:uid="{00000000-0010-0000-0200-000002000000}" name="Columna2"/>
  </tableColumns>
  <tableStyleInfo name="Dependencias-style 3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workbookViewId="0"/>
  </sheetViews>
  <sheetFormatPr baseColWidth="10" defaultColWidth="14.42578125" defaultRowHeight="15" customHeight="1"/>
  <cols>
    <col min="1" max="1" width="12" customWidth="1"/>
    <col min="2" max="2" width="82.140625" customWidth="1"/>
    <col min="3" max="3" width="11.42578125" customWidth="1"/>
    <col min="4" max="4" width="29.85546875" customWidth="1"/>
    <col min="5" max="5" width="30.42578125" customWidth="1"/>
    <col min="6" max="6" width="12" customWidth="1"/>
    <col min="7" max="7" width="15.28515625" customWidth="1"/>
    <col min="8" max="8" width="36.28515625" customWidth="1"/>
    <col min="9" max="9" width="10.7109375" customWidth="1"/>
    <col min="10" max="10" width="28.140625" customWidth="1"/>
    <col min="11" max="11" width="46" customWidth="1"/>
    <col min="12" max="26" width="10.7109375" customWidth="1"/>
  </cols>
  <sheetData>
    <row r="1" spans="1:26">
      <c r="A1" s="1" t="s">
        <v>0</v>
      </c>
      <c r="B1" s="2" t="s">
        <v>1</v>
      </c>
      <c r="C1" s="2" t="s">
        <v>2</v>
      </c>
      <c r="D1" s="2" t="s">
        <v>3</v>
      </c>
      <c r="E1" s="3"/>
      <c r="F1" s="72" t="s">
        <v>4</v>
      </c>
      <c r="G1" s="7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4">
        <v>100</v>
      </c>
      <c r="B2" s="5" t="s">
        <v>5</v>
      </c>
      <c r="C2" s="5"/>
      <c r="D2" s="5" t="s">
        <v>6</v>
      </c>
      <c r="E2" s="3"/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6" t="s">
        <v>12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4">
        <v>110</v>
      </c>
      <c r="B3" s="5" t="s">
        <v>13</v>
      </c>
      <c r="C3" s="5" t="s">
        <v>14</v>
      </c>
      <c r="D3" s="5" t="s">
        <v>15</v>
      </c>
      <c r="E3" s="3"/>
      <c r="F3" s="7" t="s">
        <v>16</v>
      </c>
      <c r="G3" s="4">
        <v>40</v>
      </c>
      <c r="H3" s="7" t="s">
        <v>17</v>
      </c>
      <c r="I3" s="4">
        <v>40</v>
      </c>
      <c r="J3" s="7" t="s">
        <v>18</v>
      </c>
      <c r="K3" s="8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4">
        <v>120</v>
      </c>
      <c r="B4" s="5" t="s">
        <v>19</v>
      </c>
      <c r="C4" s="5" t="s">
        <v>20</v>
      </c>
      <c r="D4" s="5" t="s">
        <v>21</v>
      </c>
      <c r="E4" s="3"/>
      <c r="F4" s="7" t="s">
        <v>22</v>
      </c>
      <c r="G4" s="4">
        <v>10</v>
      </c>
      <c r="H4" s="7" t="s">
        <v>23</v>
      </c>
      <c r="I4" s="4">
        <v>10</v>
      </c>
      <c r="J4" s="7" t="s">
        <v>24</v>
      </c>
      <c r="K4" s="8">
        <v>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5">
        <v>140</v>
      </c>
      <c r="B5" s="5" t="s">
        <v>25</v>
      </c>
      <c r="C5" s="5" t="s">
        <v>26</v>
      </c>
      <c r="D5" s="5" t="s">
        <v>27</v>
      </c>
      <c r="E5" s="3"/>
      <c r="F5" s="7" t="s">
        <v>28</v>
      </c>
      <c r="G5" s="7"/>
      <c r="H5" s="7" t="s">
        <v>29</v>
      </c>
      <c r="I5" s="7"/>
      <c r="J5" s="7" t="s">
        <v>30</v>
      </c>
      <c r="K5" s="7" t="s">
        <v>31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5">
        <v>150</v>
      </c>
      <c r="B6" s="5" t="s">
        <v>32</v>
      </c>
      <c r="C6" s="5" t="s">
        <v>33</v>
      </c>
      <c r="D6" s="5" t="s">
        <v>34</v>
      </c>
      <c r="E6" s="3"/>
      <c r="F6" s="7" t="s">
        <v>35</v>
      </c>
      <c r="G6" s="4">
        <v>30</v>
      </c>
      <c r="H6" s="7" t="s">
        <v>36</v>
      </c>
      <c r="I6" s="4">
        <v>15</v>
      </c>
      <c r="J6" s="7" t="s">
        <v>37</v>
      </c>
      <c r="K6" s="7" t="s">
        <v>38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5">
        <v>160</v>
      </c>
      <c r="B7" s="5" t="s">
        <v>39</v>
      </c>
      <c r="C7" s="5"/>
      <c r="D7" s="5" t="s">
        <v>40</v>
      </c>
      <c r="E7" s="3"/>
      <c r="F7" s="7" t="s">
        <v>41</v>
      </c>
      <c r="G7" s="4">
        <v>30</v>
      </c>
      <c r="H7" s="7" t="s">
        <v>42</v>
      </c>
      <c r="I7" s="4">
        <v>15</v>
      </c>
      <c r="J7" s="7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5">
        <v>161</v>
      </c>
      <c r="B8" s="5" t="s">
        <v>43</v>
      </c>
      <c r="C8" s="5" t="s">
        <v>44</v>
      </c>
      <c r="D8" s="5" t="s">
        <v>45</v>
      </c>
      <c r="E8" s="3"/>
      <c r="F8" s="7" t="s">
        <v>46</v>
      </c>
      <c r="G8" s="4">
        <v>20</v>
      </c>
      <c r="H8" s="7" t="s">
        <v>47</v>
      </c>
      <c r="I8" s="4">
        <v>10</v>
      </c>
      <c r="J8" s="7"/>
      <c r="K8" s="7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4">
        <v>170</v>
      </c>
      <c r="B9" s="5" t="s">
        <v>48</v>
      </c>
      <c r="C9" s="5" t="s">
        <v>49</v>
      </c>
      <c r="D9" s="5" t="s">
        <v>50</v>
      </c>
      <c r="E9" s="3"/>
      <c r="F9" s="7" t="s">
        <v>51</v>
      </c>
      <c r="G9" s="4">
        <v>20</v>
      </c>
      <c r="H9" s="7" t="s">
        <v>52</v>
      </c>
      <c r="I9" s="4">
        <v>10</v>
      </c>
      <c r="J9" s="7"/>
      <c r="K9" s="7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4">
        <v>200</v>
      </c>
      <c r="B10" s="5" t="s">
        <v>53</v>
      </c>
      <c r="C10" s="5" t="s">
        <v>54</v>
      </c>
      <c r="D10" s="5" t="s">
        <v>55</v>
      </c>
      <c r="E10" s="3"/>
      <c r="F10" s="7" t="s">
        <v>56</v>
      </c>
      <c r="G10" s="4">
        <v>35</v>
      </c>
      <c r="H10" s="7" t="s">
        <v>57</v>
      </c>
      <c r="I10" s="4">
        <v>30</v>
      </c>
      <c r="J10" s="7"/>
      <c r="K10" s="7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>
      <c r="A11" s="4">
        <v>210</v>
      </c>
      <c r="B11" s="5" t="s">
        <v>58</v>
      </c>
      <c r="C11" s="5" t="s">
        <v>59</v>
      </c>
      <c r="D11" s="5" t="s">
        <v>60</v>
      </c>
      <c r="E11" s="3"/>
      <c r="F11" s="7" t="s">
        <v>61</v>
      </c>
      <c r="G11" s="4">
        <v>0</v>
      </c>
      <c r="H11" s="7" t="s">
        <v>62</v>
      </c>
      <c r="I11" s="4">
        <v>0</v>
      </c>
      <c r="J11" s="7"/>
      <c r="K11" s="7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4">
        <v>220</v>
      </c>
      <c r="B12" s="5" t="s">
        <v>63</v>
      </c>
      <c r="C12" s="5" t="s">
        <v>64</v>
      </c>
      <c r="D12" s="5" t="s">
        <v>65</v>
      </c>
      <c r="E12" s="3"/>
      <c r="F12" s="7" t="s">
        <v>66</v>
      </c>
      <c r="G12" s="4">
        <v>30</v>
      </c>
      <c r="H12" s="7" t="s">
        <v>67</v>
      </c>
      <c r="I12" s="4">
        <v>15</v>
      </c>
      <c r="J12" s="7"/>
      <c r="K12" s="7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4">
        <v>230</v>
      </c>
      <c r="B13" s="5" t="s">
        <v>68</v>
      </c>
      <c r="C13" s="5" t="s">
        <v>69</v>
      </c>
      <c r="D13" s="5" t="s">
        <v>70</v>
      </c>
      <c r="E13" s="3"/>
      <c r="F13" s="7" t="s">
        <v>71</v>
      </c>
      <c r="G13" s="4">
        <v>30</v>
      </c>
      <c r="H13" s="7" t="s">
        <v>72</v>
      </c>
      <c r="I13" s="4">
        <v>15</v>
      </c>
      <c r="J13" s="7"/>
      <c r="K13" s="7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4">
        <v>240</v>
      </c>
      <c r="B14" s="5" t="s">
        <v>73</v>
      </c>
      <c r="C14" s="5" t="s">
        <v>74</v>
      </c>
      <c r="D14" s="5" t="s">
        <v>75</v>
      </c>
      <c r="E14" s="3"/>
      <c r="F14" s="7" t="s">
        <v>76</v>
      </c>
      <c r="G14" s="4">
        <v>30</v>
      </c>
      <c r="H14" s="7" t="s">
        <v>77</v>
      </c>
      <c r="I14" s="4">
        <v>15</v>
      </c>
      <c r="J14" s="7"/>
      <c r="K14" s="7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4">
        <v>300</v>
      </c>
      <c r="B15" s="5" t="s">
        <v>78</v>
      </c>
      <c r="C15" s="5" t="s">
        <v>79</v>
      </c>
      <c r="D15" s="5" t="s">
        <v>80</v>
      </c>
      <c r="E15" s="3"/>
      <c r="F15" s="7" t="s">
        <v>81</v>
      </c>
      <c r="G15" s="4">
        <v>30</v>
      </c>
      <c r="H15" s="7" t="s">
        <v>82</v>
      </c>
      <c r="I15" s="4">
        <v>15</v>
      </c>
      <c r="J15" s="7"/>
      <c r="K15" s="7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4">
        <v>310</v>
      </c>
      <c r="B16" s="5" t="s">
        <v>83</v>
      </c>
      <c r="C16" s="5" t="s">
        <v>84</v>
      </c>
      <c r="D16" s="5" t="s">
        <v>85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4">
        <v>330</v>
      </c>
      <c r="B17" s="5" t="s">
        <v>86</v>
      </c>
      <c r="C17" s="5" t="s">
        <v>87</v>
      </c>
      <c r="D17" s="5" t="s">
        <v>88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4">
        <v>700</v>
      </c>
      <c r="B18" s="5" t="s">
        <v>89</v>
      </c>
      <c r="C18" s="5" t="s">
        <v>90</v>
      </c>
      <c r="D18" s="5" t="s">
        <v>91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4">
        <v>710</v>
      </c>
      <c r="B19" s="5" t="s">
        <v>92</v>
      </c>
      <c r="C19" s="5" t="s">
        <v>93</v>
      </c>
      <c r="D19" s="5" t="s">
        <v>94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>
      <c r="A20" s="5">
        <v>720</v>
      </c>
      <c r="B20" s="5" t="s">
        <v>95</v>
      </c>
      <c r="C20" s="5" t="s">
        <v>96</v>
      </c>
      <c r="D20" s="5" t="s">
        <v>97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4">
        <v>730</v>
      </c>
      <c r="B21" s="5" t="s">
        <v>98</v>
      </c>
      <c r="C21" s="5" t="s">
        <v>99</v>
      </c>
      <c r="D21" s="5" t="s">
        <v>100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4">
        <v>760</v>
      </c>
      <c r="B22" s="5" t="s">
        <v>101</v>
      </c>
      <c r="C22" s="5" t="s">
        <v>102</v>
      </c>
      <c r="D22" s="5" t="s">
        <v>103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4">
        <v>800</v>
      </c>
      <c r="B23" s="5" t="s">
        <v>104</v>
      </c>
      <c r="C23" s="5" t="s">
        <v>105</v>
      </c>
      <c r="D23" s="5" t="s">
        <v>106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4">
        <v>900</v>
      </c>
      <c r="B24" s="5" t="s">
        <v>107</v>
      </c>
      <c r="C24" s="5"/>
      <c r="D24" s="5" t="s">
        <v>108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4">
        <v>910</v>
      </c>
      <c r="B25" s="5" t="s">
        <v>109</v>
      </c>
      <c r="C25" s="5" t="s">
        <v>110</v>
      </c>
      <c r="D25" s="5" t="s">
        <v>111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9">
        <v>1000</v>
      </c>
      <c r="B26" s="10"/>
      <c r="C26" s="7" t="s">
        <v>112</v>
      </c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72" t="s">
        <v>4</v>
      </c>
      <c r="B29" s="7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3" t="s">
        <v>113</v>
      </c>
      <c r="B30" s="3" t="s">
        <v>114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3" t="s">
        <v>16</v>
      </c>
      <c r="B31" s="3">
        <v>0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3" t="s">
        <v>56</v>
      </c>
      <c r="B32" s="3">
        <v>35</v>
      </c>
      <c r="C32" s="3"/>
      <c r="D32" s="3" t="s">
        <v>57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3" t="s">
        <v>35</v>
      </c>
      <c r="B33" s="3">
        <v>30</v>
      </c>
      <c r="C33" s="3"/>
      <c r="D33" s="3" t="s">
        <v>115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 t="s">
        <v>41</v>
      </c>
      <c r="B34" s="3">
        <v>30</v>
      </c>
      <c r="C34" s="3"/>
      <c r="D34" s="3" t="s">
        <v>116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3" t="s">
        <v>81</v>
      </c>
      <c r="B35" s="3">
        <v>30</v>
      </c>
      <c r="C35" s="3"/>
      <c r="D35" s="3" t="s">
        <v>117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 t="s">
        <v>61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 t="s">
        <v>118</v>
      </c>
      <c r="B37" s="3">
        <v>20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 t="s">
        <v>119</v>
      </c>
      <c r="B38" s="3">
        <v>30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 t="s">
        <v>76</v>
      </c>
      <c r="B39" s="3">
        <v>30</v>
      </c>
      <c r="C39" s="3"/>
      <c r="D39" s="3" t="s">
        <v>77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 t="s">
        <v>71</v>
      </c>
      <c r="B40" s="3">
        <v>30</v>
      </c>
      <c r="C40" s="3"/>
      <c r="D40" s="3" t="s">
        <v>72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 t="s">
        <v>66</v>
      </c>
      <c r="B41" s="3">
        <v>30</v>
      </c>
      <c r="C41" s="3"/>
      <c r="D41" s="3" t="s">
        <v>67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 t="s">
        <v>120</v>
      </c>
      <c r="B42" s="3">
        <v>20</v>
      </c>
      <c r="C42" s="3"/>
      <c r="D42" s="3" t="s">
        <v>121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 t="s">
        <v>28</v>
      </c>
      <c r="B43" s="11">
        <v>10</v>
      </c>
      <c r="C43" s="3"/>
      <c r="D43" s="3" t="s">
        <v>29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 t="s">
        <v>122</v>
      </c>
      <c r="B44" s="3">
        <v>35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 t="s">
        <v>123</v>
      </c>
      <c r="B45" s="3">
        <v>30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 t="s">
        <v>61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 t="s">
        <v>113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 t="s">
        <v>124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3" t="s">
        <v>125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3" t="s">
        <v>124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 t="s">
        <v>126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 t="s">
        <v>127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3" t="s">
        <v>128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 t="s">
        <v>129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 t="s">
        <v>130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2" t="s">
        <v>131</v>
      </c>
      <c r="C57" s="3"/>
      <c r="D57" s="3"/>
      <c r="E57" s="12" t="s">
        <v>131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13" t="s">
        <v>132</v>
      </c>
      <c r="C58" s="3"/>
      <c r="D58" s="3"/>
      <c r="E58" s="13" t="s">
        <v>133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14" t="s">
        <v>134</v>
      </c>
      <c r="C59" s="3"/>
      <c r="D59" s="3" t="s">
        <v>135</v>
      </c>
      <c r="E59" s="14" t="s">
        <v>136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15" t="s">
        <v>137</v>
      </c>
      <c r="C60" s="3"/>
      <c r="D60" s="3"/>
      <c r="E60" s="15" t="s">
        <v>138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15" t="s">
        <v>139</v>
      </c>
      <c r="C61" s="3"/>
      <c r="D61" s="3"/>
      <c r="E61" s="13" t="s">
        <v>140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15" t="s">
        <v>141</v>
      </c>
      <c r="C62" s="3"/>
      <c r="D62" s="3"/>
      <c r="E62" s="15" t="s">
        <v>141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15" t="s">
        <v>142</v>
      </c>
      <c r="C63" s="3"/>
      <c r="D63" s="3"/>
      <c r="E63" s="15" t="s">
        <v>142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15" t="s">
        <v>143</v>
      </c>
      <c r="C64" s="3"/>
      <c r="D64" s="3"/>
      <c r="E64" s="15" t="s">
        <v>144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15" t="s">
        <v>145</v>
      </c>
      <c r="C65" s="3"/>
      <c r="D65" s="3"/>
      <c r="E65" s="15" t="s">
        <v>146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15" t="s">
        <v>147</v>
      </c>
      <c r="C66" s="3"/>
      <c r="D66" s="3"/>
      <c r="E66" s="15" t="s">
        <v>148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15" t="s">
        <v>149</v>
      </c>
      <c r="C67" s="3"/>
      <c r="D67" s="3"/>
      <c r="E67" s="14" t="s">
        <v>150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15" t="s">
        <v>148</v>
      </c>
      <c r="C68" s="3"/>
      <c r="D68" s="3"/>
      <c r="E68" s="13" t="s">
        <v>151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14" t="s">
        <v>150</v>
      </c>
      <c r="C69" s="3"/>
      <c r="D69" s="3"/>
      <c r="E69" s="13" t="s">
        <v>152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13" t="s">
        <v>151</v>
      </c>
      <c r="C70" s="3"/>
      <c r="D70" s="3"/>
      <c r="E70" s="13" t="s">
        <v>153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13" t="s">
        <v>140</v>
      </c>
      <c r="C71" s="3"/>
      <c r="D71" s="3"/>
      <c r="E71" s="16" t="s">
        <v>154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13" t="s">
        <v>155</v>
      </c>
      <c r="C72" s="3"/>
      <c r="D72" s="3"/>
      <c r="E72" s="1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13" t="s">
        <v>156</v>
      </c>
      <c r="C73" s="3"/>
      <c r="D73" s="3"/>
      <c r="E73" s="1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13" t="s">
        <v>152</v>
      </c>
      <c r="C74" s="3"/>
      <c r="D74" s="3"/>
      <c r="E74" s="1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13" t="s">
        <v>157</v>
      </c>
      <c r="C75" s="3"/>
      <c r="D75" s="3"/>
      <c r="E75" s="1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13" t="s">
        <v>153</v>
      </c>
      <c r="C76" s="3"/>
      <c r="D76" s="3"/>
      <c r="E76" s="1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16" t="s">
        <v>154</v>
      </c>
      <c r="C77" s="3"/>
      <c r="D77" s="3"/>
      <c r="E77" s="16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17" t="s">
        <v>158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18" t="s">
        <v>159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19" t="s">
        <v>160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19" t="s">
        <v>161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20" t="s">
        <v>162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</sheetData>
  <mergeCells count="2">
    <mergeCell ref="F1:G1"/>
    <mergeCell ref="A29:B29"/>
  </mergeCells>
  <pageMargins left="0.7" right="0.7" top="0.75" bottom="0.75" header="0" footer="0"/>
  <pageSetup orientation="portrait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0"/>
  <sheetViews>
    <sheetView workbookViewId="0"/>
  </sheetViews>
  <sheetFormatPr baseColWidth="10" defaultColWidth="14.42578125" defaultRowHeight="15" customHeight="1"/>
  <cols>
    <col min="1" max="6" width="11.42578125" customWidth="1"/>
    <col min="7" max="26" width="10.7109375" customWidth="1"/>
  </cols>
  <sheetData>
    <row r="1" spans="1:26">
      <c r="A1" s="21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>
      <c r="A2" s="22">
        <v>43466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>
      <c r="A3" s="22">
        <v>43472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>
      <c r="A4" s="22">
        <v>43549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22">
        <v>43573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22">
        <v>43574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22">
        <v>43586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>
      <c r="A8" s="22">
        <v>43619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>
      <c r="A9" s="22">
        <v>43640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22">
        <v>43647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22">
        <v>43666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22">
        <v>43684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>
      <c r="A13" s="22">
        <v>43696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22">
        <v>43752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22">
        <v>43773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22">
        <v>43780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22">
        <v>43807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>
      <c r="A18" s="22">
        <v>43824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22">
        <v>43831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>
      <c r="A20" s="22">
        <v>43836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22">
        <v>43913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>
      <c r="A22" s="22">
        <v>43927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>
      <c r="A23" s="22">
        <v>43928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22">
        <v>43929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22">
        <v>43930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>
      <c r="A26" s="22">
        <v>43931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>
      <c r="A27" s="22">
        <v>43952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>
      <c r="A28" s="22">
        <v>43976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>
      <c r="A29" s="22">
        <v>43997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>
      <c r="A30" s="22">
        <v>44004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>
      <c r="A31" s="22">
        <v>44011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>
      <c r="A32" s="22">
        <v>44032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>
      <c r="A33" s="22">
        <v>44050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22">
        <v>44060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>
      <c r="A35" s="22">
        <v>44116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22">
        <v>44137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22">
        <v>44151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22">
        <v>44173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22">
        <v>44190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22">
        <v>44197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22">
        <v>44207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22">
        <v>44277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22">
        <v>44287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22">
        <v>44288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22">
        <v>44317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22">
        <v>44333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22">
        <v>44354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22">
        <v>44361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22">
        <v>44382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>
      <c r="A50" s="22">
        <v>44397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>
      <c r="A51" s="22">
        <v>44415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22">
        <v>44424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22">
        <v>44487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>
      <c r="A54" s="22">
        <v>44501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22">
        <v>44515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22">
        <v>44538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22">
        <v>44555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22">
        <v>44562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22">
        <v>44571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22">
        <v>44641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22">
        <v>44665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22">
        <v>44666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22">
        <v>44682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22">
        <v>44711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22">
        <v>44732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22">
        <v>44739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22">
        <v>44746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22">
        <v>44762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22">
        <v>44780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22">
        <v>44788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22">
        <v>44851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22">
        <v>44872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22">
        <v>44879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22">
        <v>44903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22">
        <v>44920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22">
        <v>44927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22">
        <v>44935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22">
        <v>45005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22">
        <v>45022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22">
        <v>45023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22">
        <v>45047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22">
        <v>45068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22">
        <v>45089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22">
        <v>45096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22">
        <v>45110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22">
        <v>45127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22">
        <v>45145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22">
        <v>45159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22">
        <v>45215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22">
        <v>45236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22">
        <v>45243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22">
        <v>45268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22">
        <v>45285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22">
        <v>45292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22">
        <v>45299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22">
        <v>45376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22">
        <v>45379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22">
        <v>45380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22">
        <v>45413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22">
        <v>45425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22">
        <v>45446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22">
        <v>45453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22">
        <v>45474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22">
        <v>45493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22">
        <v>45511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22">
        <v>45523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22">
        <v>45579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22">
        <v>45600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22">
        <v>45607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22">
        <v>45634</v>
      </c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22">
        <v>45651</v>
      </c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22">
        <v>45658</v>
      </c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22">
        <v>45663</v>
      </c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22">
        <v>45740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22">
        <v>45764</v>
      </c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22">
        <v>45765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22">
        <v>45778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22">
        <v>45810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22">
        <v>45831</v>
      </c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22">
        <v>45838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22">
        <v>45858</v>
      </c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22">
        <v>45876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22">
        <v>45887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22">
        <v>45943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22">
        <v>45964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22">
        <v>45978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22">
        <v>45999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22">
        <v>46016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22">
        <v>46023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22">
        <v>46034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22">
        <v>46104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22">
        <v>46114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22">
        <v>46115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22">
        <v>46143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22">
        <v>46160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22">
        <v>46181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22">
        <v>46188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22">
        <v>46202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22">
        <v>46223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22">
        <v>46241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22">
        <v>46251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22">
        <v>46307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22">
        <v>46328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22">
        <v>46342</v>
      </c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22">
        <v>46364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22">
        <v>46381</v>
      </c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R212"/>
  <sheetViews>
    <sheetView tabSelected="1" workbookViewId="0">
      <pane ySplit="5" topLeftCell="A6" activePane="bottomLeft" state="frozen"/>
      <selection pane="bottomLeft" activeCell="J17" sqref="J17"/>
    </sheetView>
  </sheetViews>
  <sheetFormatPr baseColWidth="10" defaultColWidth="14.42578125" defaultRowHeight="15" customHeight="1"/>
  <cols>
    <col min="1" max="1" width="14.42578125" style="65"/>
    <col min="2" max="2" width="21.28515625" style="65" customWidth="1"/>
    <col min="3" max="3" width="17.7109375" style="65" customWidth="1"/>
    <col min="4" max="4" width="27.42578125" style="65" bestFit="1" customWidth="1"/>
    <col min="5" max="5" width="23" style="65" customWidth="1"/>
    <col min="6" max="6" width="24.42578125" style="65" customWidth="1"/>
    <col min="7" max="8" width="14.42578125" style="65"/>
    <col min="9" max="9" width="9.7109375" style="65" customWidth="1"/>
    <col min="10" max="10" width="35.28515625" style="65" customWidth="1"/>
    <col min="11" max="11" width="66" style="65" customWidth="1"/>
    <col min="12" max="12" width="48.28515625" style="65" customWidth="1"/>
    <col min="13" max="13" width="14.42578125" style="65" hidden="1"/>
    <col min="14" max="14" width="40.42578125" style="65" customWidth="1"/>
    <col min="15" max="15" width="14.42578125" style="65"/>
    <col min="16" max="16" width="16.5703125" style="65" customWidth="1"/>
    <col min="17" max="17" width="92.5703125" style="65" customWidth="1"/>
  </cols>
  <sheetData>
    <row r="1" spans="1:18" ht="33" customHeight="1">
      <c r="A1" s="78"/>
      <c r="B1" s="79"/>
      <c r="C1" s="80" t="s">
        <v>175</v>
      </c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69" t="s">
        <v>176</v>
      </c>
      <c r="R1" s="23"/>
    </row>
    <row r="2" spans="1:18" ht="28.5" customHeight="1">
      <c r="A2" s="79"/>
      <c r="B2" s="79"/>
      <c r="C2" s="82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70" t="s">
        <v>177</v>
      </c>
      <c r="R2" s="23"/>
    </row>
    <row r="3" spans="1:18" ht="24.75" customHeight="1">
      <c r="A3" s="79"/>
      <c r="B3" s="79"/>
      <c r="C3" s="84" t="s">
        <v>178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71">
        <v>44636</v>
      </c>
      <c r="R3" s="23"/>
    </row>
    <row r="4" spans="1:18">
      <c r="A4" s="74" t="s">
        <v>179</v>
      </c>
      <c r="B4" s="86"/>
      <c r="C4" s="86"/>
      <c r="D4" s="86"/>
      <c r="E4" s="86"/>
      <c r="F4" s="86"/>
      <c r="G4" s="86"/>
      <c r="H4" s="86"/>
      <c r="I4" s="75"/>
      <c r="J4" s="74" t="s">
        <v>180</v>
      </c>
      <c r="K4" s="75"/>
      <c r="L4" s="66"/>
      <c r="M4" s="66"/>
      <c r="N4" s="66"/>
      <c r="O4" s="76" t="s">
        <v>164</v>
      </c>
      <c r="P4" s="77"/>
      <c r="Q4" s="87" t="s">
        <v>187</v>
      </c>
      <c r="R4" s="23"/>
    </row>
    <row r="5" spans="1:18" ht="72">
      <c r="A5" s="67" t="s">
        <v>165</v>
      </c>
      <c r="B5" s="67" t="s">
        <v>181</v>
      </c>
      <c r="C5" s="67" t="s">
        <v>166</v>
      </c>
      <c r="D5" s="67" t="s">
        <v>182</v>
      </c>
      <c r="E5" s="67" t="s">
        <v>124</v>
      </c>
      <c r="F5" s="68" t="s">
        <v>125</v>
      </c>
      <c r="G5" s="67" t="s">
        <v>167</v>
      </c>
      <c r="H5" s="67" t="s">
        <v>168</v>
      </c>
      <c r="I5" s="67" t="s">
        <v>183</v>
      </c>
      <c r="J5" s="67" t="s">
        <v>184</v>
      </c>
      <c r="K5" s="67" t="s">
        <v>169</v>
      </c>
      <c r="L5" s="66" t="s">
        <v>185</v>
      </c>
      <c r="M5" s="66" t="s">
        <v>186</v>
      </c>
      <c r="N5" s="66" t="s">
        <v>170</v>
      </c>
      <c r="O5" s="67" t="s">
        <v>171</v>
      </c>
      <c r="P5" s="67" t="s">
        <v>172</v>
      </c>
      <c r="Q5" s="88"/>
      <c r="R5" s="23"/>
    </row>
    <row r="6" spans="1:18">
      <c r="A6" s="24" t="s">
        <v>81</v>
      </c>
      <c r="B6" s="25" t="s">
        <v>189</v>
      </c>
      <c r="C6" s="26">
        <v>800</v>
      </c>
      <c r="D6" s="25" t="s">
        <v>191</v>
      </c>
      <c r="E6" s="27">
        <v>1686352022</v>
      </c>
      <c r="F6" s="28">
        <v>20227100077442</v>
      </c>
      <c r="G6" s="29">
        <v>44683</v>
      </c>
      <c r="H6" s="30">
        <f>IF(G6="","",WORKDAY(G6,I6,FESTIVOS!$A$2:$V$146))</f>
        <v>44726</v>
      </c>
      <c r="I6" s="31">
        <f>IFERROR(IFERROR(IF(B6=VLOOKUP(B6,Dependencias!$J$3:$J$4,1,FALSE),VLOOKUP(B6,Dependencias!$J$3:$K$4,2,FALSE)),VLOOKUP(A6,Dependencias!$F$3:$G$15,2,FALSE)),"")</f>
        <v>30</v>
      </c>
      <c r="J6" s="25" t="s">
        <v>148</v>
      </c>
      <c r="K6" s="27" t="s">
        <v>201</v>
      </c>
      <c r="L6" s="25" t="str">
        <f>IFERROR(VLOOKUP($C6,Dependencias!$A$2:$D$26,2,FALSE),"")</f>
        <v>Dirección de Lectura y Bibliotecas</v>
      </c>
      <c r="M6" s="27"/>
      <c r="N6" s="25" t="str">
        <f>IFERROR(VLOOKUP($C6,Dependencias!$A$2:$D$26,4,FALSE),"")</f>
        <v>Maria Consuelo Gaitan Gaitan</v>
      </c>
      <c r="O6" s="32"/>
      <c r="P6" s="33" t="str">
        <f>IF(O6="","No hay fecha de respuesta!",NETWORKDAYS(G6,O6,FESTIVOS!$A$2:$A$146))</f>
        <v>No hay fecha de respuesta!</v>
      </c>
      <c r="Q6" s="27"/>
      <c r="R6" s="3"/>
    </row>
    <row r="7" spans="1:18">
      <c r="A7" s="24" t="s">
        <v>81</v>
      </c>
      <c r="B7" s="25" t="s">
        <v>189</v>
      </c>
      <c r="C7" s="26">
        <v>800</v>
      </c>
      <c r="D7" s="25" t="s">
        <v>191</v>
      </c>
      <c r="E7" s="27">
        <v>1690342022</v>
      </c>
      <c r="F7" s="28">
        <v>20227100077552</v>
      </c>
      <c r="G7" s="29">
        <v>44683</v>
      </c>
      <c r="H7" s="30">
        <f>IF(G7="","",WORKDAY(G7,I7,FESTIVOS!$A$2:$V$146))</f>
        <v>44726</v>
      </c>
      <c r="I7" s="31">
        <f>IFERROR(IFERROR(IF(B7=VLOOKUP(B7,Dependencias!$J$3:$J$4,1,FALSE),VLOOKUP(B7,Dependencias!$J$3:$K$4,2,FALSE)),VLOOKUP(A7,Dependencias!$F$3:$G$15,2,FALSE)),"")</f>
        <v>30</v>
      </c>
      <c r="J7" s="25" t="s">
        <v>154</v>
      </c>
      <c r="K7" s="27" t="s">
        <v>200</v>
      </c>
      <c r="L7" s="25" t="str">
        <f>IFERROR(VLOOKUP($C7,Dependencias!$A$2:$D$26,2,FALSE),"")</f>
        <v>Dirección de Lectura y Bibliotecas</v>
      </c>
      <c r="M7" s="27"/>
      <c r="N7" s="25" t="str">
        <f>IFERROR(VLOOKUP($C7,Dependencias!$A$2:$D$26,4,FALSE),"")</f>
        <v>Maria Consuelo Gaitan Gaitan</v>
      </c>
      <c r="O7" s="32"/>
      <c r="P7" s="33" t="str">
        <f>IF(O7="","No hay fecha de respuesta!",NETWORKDAYS(G7,O7,FESTIVOS!$A$2:$A$146))</f>
        <v>No hay fecha de respuesta!</v>
      </c>
      <c r="Q7" s="27"/>
      <c r="R7" s="3"/>
    </row>
    <row r="8" spans="1:18">
      <c r="A8" s="24" t="s">
        <v>41</v>
      </c>
      <c r="B8" s="25" t="s">
        <v>189</v>
      </c>
      <c r="C8" s="26">
        <v>210</v>
      </c>
      <c r="D8" s="25" t="s">
        <v>191</v>
      </c>
      <c r="E8" s="27">
        <v>1691162022</v>
      </c>
      <c r="F8" s="28">
        <v>20227100077662</v>
      </c>
      <c r="G8" s="29">
        <v>44683</v>
      </c>
      <c r="H8" s="30">
        <f>IF(G8="","",WORKDAY(G8,I8,FESTIVOS!$A$2:$V$146))</f>
        <v>44726</v>
      </c>
      <c r="I8" s="31">
        <f>IFERROR(IFERROR(IF(B8=VLOOKUP(B8,Dependencias!$J$3:$J$4,1,FALSE),VLOOKUP(B8,Dependencias!$J$3:$K$4,2,FALSE)),VLOOKUP(A8,Dependencias!$F$3:$G$15,2,FALSE)),"")</f>
        <v>30</v>
      </c>
      <c r="J8" s="25" t="s">
        <v>192</v>
      </c>
      <c r="K8" s="27" t="s">
        <v>202</v>
      </c>
      <c r="L8" s="25" t="str">
        <f>IFERROR(VLOOKUP($C8,Dependencias!$A$2:$D$26,2,FALSE),"")</f>
        <v>Dirección de Asuntos Locales y Participación</v>
      </c>
      <c r="M8" s="27"/>
      <c r="N8" s="25" t="str">
        <f>IFERROR(VLOOKUP($C8,Dependencias!$A$2:$D$26,4,FALSE),"")</f>
        <v>Alejandro Franco Plata</v>
      </c>
      <c r="O8" s="32"/>
      <c r="P8" s="33" t="str">
        <f>IF(O8="","No hay fecha de respuesta!",NETWORKDAYS(G8,O8,FESTIVOS!$A$2:$A$146))</f>
        <v>No hay fecha de respuesta!</v>
      </c>
      <c r="Q8" s="27"/>
      <c r="R8" s="3"/>
    </row>
    <row r="9" spans="1:18">
      <c r="A9" s="34" t="s">
        <v>46</v>
      </c>
      <c r="B9" s="35" t="s">
        <v>24</v>
      </c>
      <c r="C9" s="36">
        <v>700</v>
      </c>
      <c r="D9" s="35" t="s">
        <v>188</v>
      </c>
      <c r="E9" s="35">
        <v>1693902022</v>
      </c>
      <c r="F9" s="37">
        <v>20227100076802</v>
      </c>
      <c r="G9" s="29">
        <v>44683</v>
      </c>
      <c r="H9" s="38">
        <f>IF(G9="","",WORKDAY(G9,I9,FESTIVOS!$A$2:$V$146))</f>
        <v>44690</v>
      </c>
      <c r="I9" s="39">
        <f>IFERROR(IFERROR(IF(B9=VLOOKUP(B9,Dependencias!$J$3:$J$4,1,FALSE),VLOOKUP(B9,Dependencias!$J$3:$K$4,2,FALSE)),VLOOKUP(A9,Dependencias!$F$3:$G$15,2,FALSE)),"")</f>
        <v>5</v>
      </c>
      <c r="J9" s="39" t="s">
        <v>193</v>
      </c>
      <c r="K9" s="40" t="s">
        <v>203</v>
      </c>
      <c r="L9" s="41" t="str">
        <f>IFERROR(VLOOKUP($C9,Dependencias!$A$2:$D$26,2,FALSE),"")</f>
        <v>Direccion de Gestion Corporativa</v>
      </c>
      <c r="M9" s="40"/>
      <c r="N9" s="41" t="str">
        <f>IFERROR(VLOOKUP($C9,Dependencias!$A$2:$D$26,4,FALSE),"")</f>
        <v>Yamile Borja Martinez</v>
      </c>
      <c r="O9" s="42">
        <v>44684</v>
      </c>
      <c r="P9" s="43">
        <f>IF(O9="","No hay fecha de respuesta!",NETWORKDAYS(G9,O9,FESTIVOS!$A$2:$A$146))</f>
        <v>2</v>
      </c>
      <c r="Q9" s="40" t="s">
        <v>196</v>
      </c>
      <c r="R9" s="23"/>
    </row>
    <row r="10" spans="1:18">
      <c r="A10" s="44" t="s">
        <v>46</v>
      </c>
      <c r="B10" s="25" t="s">
        <v>189</v>
      </c>
      <c r="C10" s="26">
        <v>310</v>
      </c>
      <c r="D10" s="25" t="s">
        <v>191</v>
      </c>
      <c r="E10" s="45">
        <v>1693552022</v>
      </c>
      <c r="F10" s="28">
        <v>20227100079952</v>
      </c>
      <c r="G10" s="29">
        <v>44683</v>
      </c>
      <c r="H10" s="30">
        <f>IF(G10="","",WORKDAY(G10,I10,FESTIVOS!$A$2:$V$146))</f>
        <v>44712</v>
      </c>
      <c r="I10" s="31">
        <f>IFERROR(IFERROR(IF(B10=VLOOKUP(B10,Dependencias!$J$3:$J$4,1,FALSE),VLOOKUP(B10,Dependencias!$J$3:$K$4,2,FALSE)),VLOOKUP(A10,Dependencias!$F$3:$G$15,2,FALSE)),"")</f>
        <v>20</v>
      </c>
      <c r="J10" s="25" t="s">
        <v>140</v>
      </c>
      <c r="K10" s="27" t="s">
        <v>204</v>
      </c>
      <c r="L10" s="25" t="str">
        <f>IFERROR(VLOOKUP($C10,Dependencias!$A$2:$D$26,2,FALSE),"")</f>
        <v>Subdirección de Gestión Cultural y Artística</v>
      </c>
      <c r="M10" s="27"/>
      <c r="N10" s="25" t="str">
        <f>IFERROR(VLOOKUP($C10,Dependencias!$A$2:$D$26,4,FALSE),"")</f>
        <v>Ines Elvira Montealegre Martinez</v>
      </c>
      <c r="O10" s="32">
        <v>44704</v>
      </c>
      <c r="P10" s="33">
        <f>IF(O10="","No hay fecha de respuesta!",NETWORKDAYS(G10,O10,FESTIVOS!$A$2:$A$146))</f>
        <v>16</v>
      </c>
      <c r="Q10" s="27" t="s">
        <v>205</v>
      </c>
      <c r="R10" s="3"/>
    </row>
    <row r="11" spans="1:18">
      <c r="A11" s="44" t="s">
        <v>51</v>
      </c>
      <c r="B11" s="25" t="s">
        <v>189</v>
      </c>
      <c r="C11" s="26">
        <v>730</v>
      </c>
      <c r="D11" s="25" t="s">
        <v>191</v>
      </c>
      <c r="E11" s="45">
        <v>1689162022</v>
      </c>
      <c r="F11" s="28">
        <v>20227100079922</v>
      </c>
      <c r="G11" s="29">
        <v>44683</v>
      </c>
      <c r="H11" s="30">
        <f>IF(G11="","",WORKDAY(G11,I11,FESTIVOS!$A$2:$V$146))</f>
        <v>44712</v>
      </c>
      <c r="I11" s="31">
        <f>IFERROR(IFERROR(IF(B11=VLOOKUP(B11,Dependencias!$J$3:$J$4,1,FALSE),VLOOKUP(B11,Dependencias!$J$3:$K$4,2,FALSE)),VLOOKUP(A11,Dependencias!$F$3:$G$15,2,FALSE)),"")</f>
        <v>20</v>
      </c>
      <c r="J11" s="25" t="s">
        <v>136</v>
      </c>
      <c r="K11" s="27" t="s">
        <v>206</v>
      </c>
      <c r="L11" s="25" t="str">
        <f>IFERROR(VLOOKUP($C11,Dependencias!$A$2:$D$26,2,FALSE),"")</f>
        <v>Grupo Interno De Trabajo De Gestión Del Talento Humano</v>
      </c>
      <c r="M11" s="27"/>
      <c r="N11" s="25" t="str">
        <f>IFERROR(VLOOKUP($C11,Dependencias!$A$2:$D$26,4,FALSE),"")</f>
        <v>Alba Nohora Diaz Galan</v>
      </c>
      <c r="O11" s="32">
        <v>44708</v>
      </c>
      <c r="P11" s="33">
        <f>IF(O11="","No hay fecha de respuesta!",NETWORKDAYS(G11,O11,FESTIVOS!$A$2:$A$146))</f>
        <v>20</v>
      </c>
      <c r="Q11" s="27" t="s">
        <v>207</v>
      </c>
      <c r="R11" s="3"/>
    </row>
    <row r="12" spans="1:18">
      <c r="A12" s="46" t="s">
        <v>46</v>
      </c>
      <c r="B12" s="25" t="s">
        <v>24</v>
      </c>
      <c r="C12" s="36">
        <v>800</v>
      </c>
      <c r="D12" s="25" t="s">
        <v>191</v>
      </c>
      <c r="E12" s="35">
        <v>1690182022</v>
      </c>
      <c r="F12" s="28">
        <v>20227100079932</v>
      </c>
      <c r="G12" s="29">
        <v>44683</v>
      </c>
      <c r="H12" s="38">
        <f>IF(G12="","",WORKDAY(G12,I12,FESTIVOS!$A$2:$V$146))</f>
        <v>44690</v>
      </c>
      <c r="I12" s="39">
        <f>IFERROR(IFERROR(IF(B12=VLOOKUP(B12,Dependencias!$J$3:$J$4,1,FALSE),VLOOKUP(B12,Dependencias!$J$3:$K$4,2,FALSE)),VLOOKUP(A12,Dependencias!$F$3:$G$15,2,FALSE)),"")</f>
        <v>5</v>
      </c>
      <c r="J12" s="39" t="s">
        <v>193</v>
      </c>
      <c r="K12" s="40" t="s">
        <v>208</v>
      </c>
      <c r="L12" s="41" t="str">
        <f>IFERROR(VLOOKUP($C12,Dependencias!$A$2:$D$26,2,FALSE),"")</f>
        <v>Dirección de Lectura y Bibliotecas</v>
      </c>
      <c r="M12" s="40"/>
      <c r="N12" s="41" t="str">
        <f>IFERROR(VLOOKUP($C12,Dependencias!$A$2:$D$26,4,FALSE),"")</f>
        <v>Maria Consuelo Gaitan Gaitan</v>
      </c>
      <c r="O12" s="42">
        <v>44693</v>
      </c>
      <c r="P12" s="43">
        <f>IF(O12="","No hay fecha de respuesta!",NETWORKDAYS(G12,O12,FESTIVOS!$A$2:$A$146))</f>
        <v>9</v>
      </c>
      <c r="Q12" s="40" t="s">
        <v>209</v>
      </c>
      <c r="R12" s="23"/>
    </row>
    <row r="13" spans="1:18">
      <c r="A13" s="46" t="s">
        <v>46</v>
      </c>
      <c r="B13" s="25" t="s">
        <v>24</v>
      </c>
      <c r="C13" s="36">
        <v>800</v>
      </c>
      <c r="D13" s="25" t="s">
        <v>191</v>
      </c>
      <c r="E13" s="41">
        <v>1690392022</v>
      </c>
      <c r="F13" s="47">
        <v>20227100080132</v>
      </c>
      <c r="G13" s="29">
        <v>44683</v>
      </c>
      <c r="H13" s="38">
        <f>IF(G13="","",WORKDAY(G13,I13,FESTIVOS!$A$2:$V$146))</f>
        <v>44690</v>
      </c>
      <c r="I13" s="39">
        <f>IFERROR(IFERROR(IF(B13=VLOOKUP(B13,Dependencias!$J$3:$J$4,1,FALSE),VLOOKUP(B13,Dependencias!$J$3:$K$4,2,FALSE)),VLOOKUP(A13,Dependencias!$F$3:$G$15,2,FALSE)),"")</f>
        <v>5</v>
      </c>
      <c r="J13" s="39" t="s">
        <v>193</v>
      </c>
      <c r="K13" s="40" t="s">
        <v>210</v>
      </c>
      <c r="L13" s="41" t="str">
        <f>IFERROR(VLOOKUP($C13,Dependencias!$A$2:$D$26,2,FALSE),"")</f>
        <v>Dirección de Lectura y Bibliotecas</v>
      </c>
      <c r="M13" s="40"/>
      <c r="N13" s="41" t="str">
        <f>IFERROR(VLOOKUP($C13,Dependencias!$A$2:$D$26,4,FALSE),"")</f>
        <v>Maria Consuelo Gaitan Gaitan</v>
      </c>
      <c r="O13" s="42">
        <v>44693</v>
      </c>
      <c r="P13" s="43">
        <f>IF(O13="","No hay fecha de respuesta!",NETWORKDAYS(G13,O13,FESTIVOS!$A$2:$A$146))</f>
        <v>9</v>
      </c>
      <c r="Q13" s="40" t="s">
        <v>209</v>
      </c>
      <c r="R13" s="23"/>
    </row>
    <row r="14" spans="1:18">
      <c r="A14" s="46" t="s">
        <v>41</v>
      </c>
      <c r="B14" s="25" t="s">
        <v>189</v>
      </c>
      <c r="C14" s="36">
        <v>220</v>
      </c>
      <c r="D14" s="35" t="s">
        <v>188</v>
      </c>
      <c r="E14" s="40">
        <v>1694302022</v>
      </c>
      <c r="F14" s="47">
        <v>20227100076852</v>
      </c>
      <c r="G14" s="29">
        <v>44683</v>
      </c>
      <c r="H14" s="38">
        <f>IF(G14="","",WORKDAY(G14,I14,FESTIVOS!$A$2:$V$146))</f>
        <v>44726</v>
      </c>
      <c r="I14" s="39">
        <f>IFERROR(IFERROR(IF(B14=VLOOKUP(B14,Dependencias!$J$3:$J$4,1,FALSE),VLOOKUP(B14,Dependencias!$J$3:$K$4,2,FALSE)),VLOOKUP(A14,Dependencias!$F$3:$G$15,2,FALSE)),"")</f>
        <v>30</v>
      </c>
      <c r="J14" s="39" t="s">
        <v>190</v>
      </c>
      <c r="K14" s="40" t="s">
        <v>211</v>
      </c>
      <c r="L14" s="41" t="str">
        <f>IFERROR(VLOOKUP($C14,Dependencias!$A$2:$D$26,2,FALSE),"")</f>
        <v>Dirección de Fomento</v>
      </c>
      <c r="M14" s="40"/>
      <c r="N14" s="41" t="str">
        <f>IFERROR(VLOOKUP($C14,Dependencias!$A$2:$D$26,4,FALSE),"")</f>
        <v>Vanessa Barrenecha Samur</v>
      </c>
      <c r="O14" s="42"/>
      <c r="P14" s="43" t="str">
        <f>IF(O14="","No hay fecha de respuesta!",NETWORKDAYS(G14,O14,FESTIVOS!$A$2:$A$146))</f>
        <v>No hay fecha de respuesta!</v>
      </c>
      <c r="Q14" s="40"/>
      <c r="R14" s="23"/>
    </row>
    <row r="15" spans="1:18">
      <c r="A15" s="46" t="s">
        <v>66</v>
      </c>
      <c r="B15" s="25" t="s">
        <v>189</v>
      </c>
      <c r="C15" s="36">
        <v>220</v>
      </c>
      <c r="D15" s="35" t="s">
        <v>188</v>
      </c>
      <c r="E15" s="40">
        <v>1707542022</v>
      </c>
      <c r="F15" s="47">
        <v>20227100077932</v>
      </c>
      <c r="G15" s="29">
        <v>44683</v>
      </c>
      <c r="H15" s="38">
        <f>IF(G15="","",WORKDAY(G15,I15,FESTIVOS!$A$2:$V$146))</f>
        <v>44726</v>
      </c>
      <c r="I15" s="39">
        <f>IFERROR(IFERROR(IF(B15=VLOOKUP(B15,Dependencias!$J$3:$J$4,1,FALSE),VLOOKUP(B15,Dependencias!$J$3:$K$4,2,FALSE)),VLOOKUP(A15,Dependencias!$F$3:$G$15,2,FALSE)),"")</f>
        <v>30</v>
      </c>
      <c r="J15" s="39" t="s">
        <v>190</v>
      </c>
      <c r="K15" s="40" t="s">
        <v>212</v>
      </c>
      <c r="L15" s="41" t="str">
        <f>IFERROR(VLOOKUP($C15,Dependencias!$A$2:$D$26,2,FALSE),"")</f>
        <v>Dirección de Fomento</v>
      </c>
      <c r="M15" s="40"/>
      <c r="N15" s="41" t="str">
        <f>IFERROR(VLOOKUP($C15,Dependencias!$A$2:$D$26,4,FALSE),"")</f>
        <v>Vanessa Barrenecha Samur</v>
      </c>
      <c r="O15" s="42"/>
      <c r="P15" s="43" t="str">
        <f>IF(O15="","No hay fecha de respuesta!",NETWORKDAYS(G15,O15,FESTIVOS!$A$2:$A$146))</f>
        <v>No hay fecha de respuesta!</v>
      </c>
      <c r="Q15" s="40"/>
      <c r="R15" s="23"/>
    </row>
    <row r="16" spans="1:18">
      <c r="A16" s="46" t="s">
        <v>66</v>
      </c>
      <c r="B16" s="25" t="s">
        <v>189</v>
      </c>
      <c r="C16" s="36">
        <v>220</v>
      </c>
      <c r="D16" s="35" t="s">
        <v>198</v>
      </c>
      <c r="E16" s="40">
        <v>1705242022</v>
      </c>
      <c r="F16" s="47">
        <v>20227100076972</v>
      </c>
      <c r="G16" s="29">
        <v>44683</v>
      </c>
      <c r="H16" s="38">
        <f>IF(G16="","",WORKDAY(G16,I16,FESTIVOS!$A$2:$V$146))</f>
        <v>44726</v>
      </c>
      <c r="I16" s="39">
        <f>IFERROR(IFERROR(IF(B16=VLOOKUP(B16,Dependencias!$J$3:$J$4,1,FALSE),VLOOKUP(B16,Dependencias!$J$3:$K$4,2,FALSE)),VLOOKUP(A16,Dependencias!$F$3:$G$15,2,FALSE)),"")</f>
        <v>30</v>
      </c>
      <c r="J16" s="39" t="s">
        <v>190</v>
      </c>
      <c r="K16" s="40" t="s">
        <v>213</v>
      </c>
      <c r="L16" s="41" t="str">
        <f>IFERROR(VLOOKUP($C16,Dependencias!$A$2:$D$26,2,FALSE),"")</f>
        <v>Dirección de Fomento</v>
      </c>
      <c r="M16" s="40"/>
      <c r="N16" s="41" t="str">
        <f>IFERROR(VLOOKUP($C16,Dependencias!$A$2:$D$26,4,FALSE),"")</f>
        <v>Vanessa Barrenecha Samur</v>
      </c>
      <c r="O16" s="42"/>
      <c r="P16" s="43" t="str">
        <f>IF(O16="","No hay fecha de respuesta!",NETWORKDAYS(G16,O16,FESTIVOS!$A$2:$A$146))</f>
        <v>No hay fecha de respuesta!</v>
      </c>
      <c r="Q16" s="40"/>
      <c r="R16" s="23"/>
    </row>
    <row r="17" spans="1:18">
      <c r="A17" s="46" t="s">
        <v>41</v>
      </c>
      <c r="B17" s="25" t="s">
        <v>189</v>
      </c>
      <c r="C17" s="36">
        <v>210</v>
      </c>
      <c r="D17" s="35" t="s">
        <v>188</v>
      </c>
      <c r="E17" s="40">
        <v>1700562022</v>
      </c>
      <c r="F17" s="47">
        <v>20227100077262</v>
      </c>
      <c r="G17" s="29">
        <v>44683</v>
      </c>
      <c r="H17" s="38">
        <f>IF(G17="","",WORKDAY(G17,I17,FESTIVOS!$A$2:$V$146))</f>
        <v>44726</v>
      </c>
      <c r="I17" s="39">
        <f>IFERROR(IFERROR(IF(B17=VLOOKUP(B17,Dependencias!$J$3:$J$4,1,FALSE),VLOOKUP(B17,Dependencias!$J$3:$K$4,2,FALSE)),VLOOKUP(A17,Dependencias!$F$3:$G$15,2,FALSE)),"")</f>
        <v>30</v>
      </c>
      <c r="J17" s="39" t="s">
        <v>193</v>
      </c>
      <c r="K17" s="40" t="s">
        <v>214</v>
      </c>
      <c r="L17" s="41" t="str">
        <f>IFERROR(VLOOKUP($C17,Dependencias!$A$2:$D$26,2,FALSE),"")</f>
        <v>Dirección de Asuntos Locales y Participación</v>
      </c>
      <c r="M17" s="40"/>
      <c r="N17" s="41" t="str">
        <f>IFERROR(VLOOKUP($C17,Dependencias!$A$2:$D$26,4,FALSE),"")</f>
        <v>Alejandro Franco Plata</v>
      </c>
      <c r="O17" s="42"/>
      <c r="P17" s="43" t="str">
        <f>IF(O17="","No hay fecha de respuesta!",NETWORKDAYS(G17,O17,FESTIVOS!$A$2:$A$146))</f>
        <v>No hay fecha de respuesta!</v>
      </c>
      <c r="Q17" s="40" t="s">
        <v>215</v>
      </c>
      <c r="R17" s="23"/>
    </row>
    <row r="18" spans="1:18">
      <c r="A18" s="46" t="s">
        <v>46</v>
      </c>
      <c r="B18" s="25" t="s">
        <v>189</v>
      </c>
      <c r="C18" s="36">
        <v>220</v>
      </c>
      <c r="D18" s="35" t="s">
        <v>188</v>
      </c>
      <c r="E18" s="40">
        <v>1696432022</v>
      </c>
      <c r="F18" s="47">
        <v>20227100077042</v>
      </c>
      <c r="G18" s="29">
        <v>44683</v>
      </c>
      <c r="H18" s="38">
        <f>IF(G18="","",WORKDAY(G18,I18,FESTIVOS!$A$2:$V$146))</f>
        <v>44712</v>
      </c>
      <c r="I18" s="39">
        <f>IFERROR(IFERROR(IF(B18=VLOOKUP(B18,Dependencias!$J$3:$J$4,1,FALSE),VLOOKUP(B18,Dependencias!$J$3:$K$4,2,FALSE)),VLOOKUP(A18,Dependencias!$F$3:$G$15,2,FALSE)),"")</f>
        <v>20</v>
      </c>
      <c r="J18" s="39" t="s">
        <v>190</v>
      </c>
      <c r="K18" s="40" t="s">
        <v>216</v>
      </c>
      <c r="L18" s="41" t="str">
        <f>IFERROR(VLOOKUP($C18,Dependencias!$A$2:$D$26,2,FALSE),"")</f>
        <v>Dirección de Fomento</v>
      </c>
      <c r="M18" s="40"/>
      <c r="N18" s="41" t="str">
        <f>IFERROR(VLOOKUP($C18,Dependencias!$A$2:$D$26,4,FALSE),"")</f>
        <v>Vanessa Barrenecha Samur</v>
      </c>
      <c r="O18" s="42">
        <v>44699</v>
      </c>
      <c r="P18" s="43">
        <f>IF(O18="","No hay fecha de respuesta!",NETWORKDAYS(G18,O18,FESTIVOS!$A$2:$A$146))</f>
        <v>13</v>
      </c>
      <c r="Q18" s="40" t="s">
        <v>217</v>
      </c>
      <c r="R18" s="23"/>
    </row>
    <row r="19" spans="1:18">
      <c r="A19" s="46" t="s">
        <v>46</v>
      </c>
      <c r="B19" s="25" t="s">
        <v>189</v>
      </c>
      <c r="C19" s="36">
        <v>220</v>
      </c>
      <c r="D19" s="35" t="s">
        <v>188</v>
      </c>
      <c r="E19" s="40">
        <v>1715832022</v>
      </c>
      <c r="F19" s="47">
        <v>20227100078272</v>
      </c>
      <c r="G19" s="48">
        <v>44684</v>
      </c>
      <c r="H19" s="38">
        <f>IF(G19="","",WORKDAY(G19,I19,FESTIVOS!$A$2:$V$146))</f>
        <v>44713</v>
      </c>
      <c r="I19" s="39">
        <f>IFERROR(IFERROR(IF(B19=VLOOKUP(B19,Dependencias!$J$3:$J$4,1,FALSE),VLOOKUP(B19,Dependencias!$J$3:$K$4,2,FALSE)),VLOOKUP(A19,Dependencias!$F$3:$G$15,2,FALSE)),"")</f>
        <v>20</v>
      </c>
      <c r="J19" s="39" t="s">
        <v>190</v>
      </c>
      <c r="K19" s="40" t="s">
        <v>218</v>
      </c>
      <c r="L19" s="41" t="str">
        <f>IFERROR(VLOOKUP($C19,Dependencias!$A$2:$D$26,2,FALSE),"")</f>
        <v>Dirección de Fomento</v>
      </c>
      <c r="M19" s="40"/>
      <c r="N19" s="41" t="str">
        <f>IFERROR(VLOOKUP($C19,Dependencias!$A$2:$D$26,4,FALSE),"")</f>
        <v>Vanessa Barrenecha Samur</v>
      </c>
      <c r="O19" s="42">
        <v>44685</v>
      </c>
      <c r="P19" s="43">
        <f>IF(O19="","No hay fecha de respuesta!",NETWORKDAYS(G19,O19,FESTIVOS!$A$2:$A$146))</f>
        <v>2</v>
      </c>
      <c r="Q19" s="40" t="s">
        <v>219</v>
      </c>
      <c r="R19" s="23"/>
    </row>
    <row r="20" spans="1:18">
      <c r="A20" s="46" t="s">
        <v>41</v>
      </c>
      <c r="B20" s="35" t="s">
        <v>24</v>
      </c>
      <c r="C20" s="36">
        <v>700</v>
      </c>
      <c r="D20" s="35" t="s">
        <v>188</v>
      </c>
      <c r="E20" s="40">
        <v>1717532022</v>
      </c>
      <c r="F20" s="47">
        <v>20227100076902</v>
      </c>
      <c r="G20" s="48">
        <v>44683</v>
      </c>
      <c r="H20" s="38">
        <f>IF(G20="","",WORKDAY(G20,I20,FESTIVOS!$A$2:$V$146))</f>
        <v>44690</v>
      </c>
      <c r="I20" s="39">
        <f>IFERROR(IFERROR(IF(B20=VLOOKUP(B20,Dependencias!$J$3:$J$4,1,FALSE),VLOOKUP(B20,Dependencias!$J$3:$K$4,2,FALSE)),VLOOKUP(A20,Dependencias!$F$3:$G$15,2,FALSE)),"")</f>
        <v>5</v>
      </c>
      <c r="J20" s="39" t="s">
        <v>193</v>
      </c>
      <c r="K20" s="40" t="s">
        <v>220</v>
      </c>
      <c r="L20" s="41" t="str">
        <f>IFERROR(VLOOKUP($C20,Dependencias!$A$2:$D$26,2,FALSE),"")</f>
        <v>Direccion de Gestion Corporativa</v>
      </c>
      <c r="M20" s="40"/>
      <c r="N20" s="41" t="str">
        <f>IFERROR(VLOOKUP($C20,Dependencias!$A$2:$D$26,4,FALSE),"")</f>
        <v>Yamile Borja Martinez</v>
      </c>
      <c r="O20" s="42">
        <v>44685</v>
      </c>
      <c r="P20" s="43">
        <f>IF(O20="","No hay fecha de respuesta!",NETWORKDAYS(G20,O20,FESTIVOS!$A$2:$A$146))</f>
        <v>3</v>
      </c>
      <c r="Q20" s="40" t="s">
        <v>221</v>
      </c>
      <c r="R20" s="23"/>
    </row>
    <row r="21" spans="1:18">
      <c r="A21" s="46" t="s">
        <v>41</v>
      </c>
      <c r="B21" s="35" t="s">
        <v>24</v>
      </c>
      <c r="C21" s="36">
        <v>700</v>
      </c>
      <c r="D21" s="35" t="s">
        <v>188</v>
      </c>
      <c r="E21" s="40">
        <v>1717812022</v>
      </c>
      <c r="F21" s="47">
        <v>20227100076912</v>
      </c>
      <c r="G21" s="48">
        <v>44683</v>
      </c>
      <c r="H21" s="38">
        <f>IF(G21="","",WORKDAY(G21,I21,FESTIVOS!$A$2:$V$146))</f>
        <v>44690</v>
      </c>
      <c r="I21" s="39">
        <f>IFERROR(IFERROR(IF(B21=VLOOKUP(B21,Dependencias!$J$3:$J$4,1,FALSE),VLOOKUP(B21,Dependencias!$J$3:$K$4,2,FALSE)),VLOOKUP(A21,Dependencias!$F$3:$G$15,2,FALSE)),"")</f>
        <v>5</v>
      </c>
      <c r="J21" s="39" t="s">
        <v>193</v>
      </c>
      <c r="K21" s="40" t="s">
        <v>222</v>
      </c>
      <c r="L21" s="41" t="str">
        <f>IFERROR(VLOOKUP($C21,Dependencias!$A$2:$D$26,2,FALSE),"")</f>
        <v>Direccion de Gestion Corporativa</v>
      </c>
      <c r="M21" s="40"/>
      <c r="N21" s="41" t="str">
        <f>IFERROR(VLOOKUP($C21,Dependencias!$A$2:$D$26,4,FALSE),"")</f>
        <v>Yamile Borja Martinez</v>
      </c>
      <c r="O21" s="42">
        <v>44684</v>
      </c>
      <c r="P21" s="43">
        <f>IF(O21="","No hay fecha de respuesta!",NETWORKDAYS(G21,O21,FESTIVOS!$A$2:$A$146))</f>
        <v>2</v>
      </c>
      <c r="Q21" s="40" t="s">
        <v>221</v>
      </c>
      <c r="R21" s="23"/>
    </row>
    <row r="22" spans="1:18">
      <c r="A22" s="34" t="s">
        <v>41</v>
      </c>
      <c r="B22" s="35" t="s">
        <v>189</v>
      </c>
      <c r="C22" s="36">
        <v>220</v>
      </c>
      <c r="D22" s="35" t="s">
        <v>188</v>
      </c>
      <c r="E22" s="40">
        <v>1694672022</v>
      </c>
      <c r="F22" s="47">
        <v>20227100076882</v>
      </c>
      <c r="G22" s="48">
        <v>44683</v>
      </c>
      <c r="H22" s="38">
        <f>IF(G22="","",WORKDAY(G22,I22,FESTIVOS!$A$2:$V$146))</f>
        <v>44726</v>
      </c>
      <c r="I22" s="39">
        <f>IFERROR(IFERROR(IF(B22=VLOOKUP(B22,Dependencias!$J$3:$J$4,1,FALSE),VLOOKUP(B22,Dependencias!$J$3:$K$4,2,FALSE)),VLOOKUP(A22,Dependencias!$F$3:$G$15,2,FALSE)),"")</f>
        <v>30</v>
      </c>
      <c r="J22" s="39" t="s">
        <v>190</v>
      </c>
      <c r="K22" s="40" t="s">
        <v>223</v>
      </c>
      <c r="L22" s="41" t="str">
        <f>IFERROR(VLOOKUP($C22,Dependencias!$A$2:$D$26,2,FALSE),"")</f>
        <v>Dirección de Fomento</v>
      </c>
      <c r="M22" s="40"/>
      <c r="N22" s="41" t="str">
        <f>IFERROR(VLOOKUP($C22,Dependencias!$A$2:$D$26,4,FALSE),"")</f>
        <v>Vanessa Barrenecha Samur</v>
      </c>
      <c r="O22" s="42"/>
      <c r="P22" s="43" t="str">
        <f>IF(O22="","No hay fecha de respuesta!",NETWORKDAYS(G22,O22,FESTIVOS!$A$2:$A$146))</f>
        <v>No hay fecha de respuesta!</v>
      </c>
      <c r="Q22" s="40"/>
      <c r="R22" s="23"/>
    </row>
    <row r="23" spans="1:18">
      <c r="A23" s="34" t="s">
        <v>35</v>
      </c>
      <c r="B23" s="35" t="s">
        <v>189</v>
      </c>
      <c r="C23" s="36">
        <v>330</v>
      </c>
      <c r="D23" s="41" t="s">
        <v>191</v>
      </c>
      <c r="E23" s="40">
        <v>1690302022</v>
      </c>
      <c r="F23" s="47">
        <v>20227100078362</v>
      </c>
      <c r="G23" s="48">
        <v>44683</v>
      </c>
      <c r="H23" s="38">
        <f>IF(G23="","",WORKDAY(G23,I23,FESTIVOS!$A$2:$V$146))</f>
        <v>44726</v>
      </c>
      <c r="I23" s="39">
        <f>IFERROR(IFERROR(IF(B23=VLOOKUP(B23,Dependencias!$J$3:$J$4,1,FALSE),VLOOKUP(B23,Dependencias!$J$3:$K$4,2,FALSE)),VLOOKUP(A23,Dependencias!$F$3:$G$15,2,FALSE)),"")</f>
        <v>30</v>
      </c>
      <c r="J23" s="39" t="s">
        <v>142</v>
      </c>
      <c r="K23" s="40" t="s">
        <v>224</v>
      </c>
      <c r="L23" s="41" t="str">
        <f>IFERROR(VLOOKUP($C23,Dependencias!$A$2:$D$26,2,FALSE),"")</f>
        <v>Subdirección de Infraestructura y patrimonio cultural</v>
      </c>
      <c r="M23" s="40"/>
      <c r="N23" s="41" t="str">
        <f>IFERROR(VLOOKUP($C23,Dependencias!$A$2:$D$26,4,FALSE),"")</f>
        <v>Ivan Dario Quiñones Sanchez</v>
      </c>
      <c r="O23" s="42"/>
      <c r="P23" s="43" t="str">
        <f>IF(O23="","No hay fecha de respuesta!",NETWORKDAYS(G23,O23,FESTIVOS!$A$2:$A$146))</f>
        <v>No hay fecha de respuesta!</v>
      </c>
      <c r="Q23" s="40"/>
      <c r="R23" s="23"/>
    </row>
    <row r="24" spans="1:18">
      <c r="A24" s="34" t="s">
        <v>35</v>
      </c>
      <c r="B24" s="35" t="s">
        <v>189</v>
      </c>
      <c r="C24" s="36">
        <v>210</v>
      </c>
      <c r="D24" s="35" t="s">
        <v>191</v>
      </c>
      <c r="E24" s="40">
        <v>1697582022</v>
      </c>
      <c r="F24" s="47">
        <v>20227100078432</v>
      </c>
      <c r="G24" s="48">
        <v>44683</v>
      </c>
      <c r="H24" s="38">
        <f>IF(G24="","",WORKDAY(G24,I24,FESTIVOS!$A$2:$V$146))</f>
        <v>44726</v>
      </c>
      <c r="I24" s="39">
        <f>IFERROR(IFERROR(IF(B24=VLOOKUP(B24,Dependencias!$J$3:$J$4,1,FALSE),VLOOKUP(B24,Dependencias!$J$3:$K$4,2,FALSE)),VLOOKUP(A24,Dependencias!$F$3:$G$15,2,FALSE)),"")</f>
        <v>30</v>
      </c>
      <c r="J24" s="41" t="s">
        <v>192</v>
      </c>
      <c r="K24" s="40" t="s">
        <v>225</v>
      </c>
      <c r="L24" s="41" t="str">
        <f>IFERROR(VLOOKUP($C24,Dependencias!$A$2:$D$26,2,FALSE),"")</f>
        <v>Dirección de Asuntos Locales y Participación</v>
      </c>
      <c r="M24" s="40"/>
      <c r="N24" s="41" t="str">
        <f>IFERROR(VLOOKUP($C24,Dependencias!$A$2:$D$26,4,FALSE),"")</f>
        <v>Alejandro Franco Plata</v>
      </c>
      <c r="O24" s="42"/>
      <c r="P24" s="43" t="str">
        <f>IF(O24="","No hay fecha de respuesta!",NETWORKDAYS(G24,O24,FESTIVOS!$A$2:$A$146))</f>
        <v>No hay fecha de respuesta!</v>
      </c>
      <c r="Q24" s="40"/>
      <c r="R24" s="23"/>
    </row>
    <row r="25" spans="1:18">
      <c r="A25" s="34" t="s">
        <v>46</v>
      </c>
      <c r="B25" s="35" t="s">
        <v>189</v>
      </c>
      <c r="C25" s="36">
        <v>330</v>
      </c>
      <c r="D25" s="35" t="s">
        <v>188</v>
      </c>
      <c r="E25" s="40">
        <v>1702422022</v>
      </c>
      <c r="F25" s="47">
        <v>20227100077462</v>
      </c>
      <c r="G25" s="48">
        <v>44683</v>
      </c>
      <c r="H25" s="38">
        <f>IF(G25="","",WORKDAY(G25,I25,FESTIVOS!$A$2:$V$146))</f>
        <v>44712</v>
      </c>
      <c r="I25" s="39">
        <f>IFERROR(IFERROR(IF(B25=VLOOKUP(B25,Dependencias!$J$3:$J$4,1,FALSE),VLOOKUP(B25,Dependencias!$J$3:$K$4,2,FALSE)),VLOOKUP(A25,Dependencias!$F$3:$G$15,2,FALSE)),"")</f>
        <v>20</v>
      </c>
      <c r="J25" s="41" t="s">
        <v>142</v>
      </c>
      <c r="K25" s="40" t="s">
        <v>226</v>
      </c>
      <c r="L25" s="41" t="str">
        <f>IFERROR(VLOOKUP($C25,Dependencias!$A$2:$D$26,2,FALSE),"")</f>
        <v>Subdirección de Infraestructura y patrimonio cultural</v>
      </c>
      <c r="M25" s="40"/>
      <c r="N25" s="41" t="str">
        <f>IFERROR(VLOOKUP($C25,Dependencias!$A$2:$D$26,4,FALSE),"")</f>
        <v>Ivan Dario Quiñones Sanchez</v>
      </c>
      <c r="O25" s="42">
        <v>44697</v>
      </c>
      <c r="P25" s="43">
        <f>IF(O25="","No hay fecha de respuesta!",NETWORKDAYS(G25,O25,FESTIVOS!$A$2:$A$146))</f>
        <v>11</v>
      </c>
      <c r="Q25" s="40" t="s">
        <v>227</v>
      </c>
      <c r="R25" s="23"/>
    </row>
    <row r="26" spans="1:18">
      <c r="A26" s="34" t="s">
        <v>46</v>
      </c>
      <c r="B26" s="35" t="s">
        <v>189</v>
      </c>
      <c r="C26" s="36">
        <v>310</v>
      </c>
      <c r="D26" s="35" t="s">
        <v>188</v>
      </c>
      <c r="E26" s="40">
        <v>1704922022</v>
      </c>
      <c r="F26" s="47">
        <v>20227100077642</v>
      </c>
      <c r="G26" s="48">
        <v>44683</v>
      </c>
      <c r="H26" s="38">
        <f>IF(G26="","",WORKDAY(G26,I26,FESTIVOS!$A$2:$V$146))</f>
        <v>44712</v>
      </c>
      <c r="I26" s="39">
        <f>IFERROR(IFERROR(IF(B26=VLOOKUP(B26,Dependencias!$J$3:$J$4,1,FALSE),VLOOKUP(B26,Dependencias!$J$3:$K$4,2,FALSE)),VLOOKUP(A26,Dependencias!$F$3:$G$15,2,FALSE)),"")</f>
        <v>20</v>
      </c>
      <c r="J26" s="41" t="s">
        <v>190</v>
      </c>
      <c r="K26" s="40" t="s">
        <v>228</v>
      </c>
      <c r="L26" s="41" t="str">
        <f>IFERROR(VLOOKUP($C26,Dependencias!$A$2:$D$26,2,FALSE),"")</f>
        <v>Subdirección de Gestión Cultural y Artística</v>
      </c>
      <c r="M26" s="40"/>
      <c r="N26" s="41" t="str">
        <f>IFERROR(VLOOKUP($C26,Dependencias!$A$2:$D$26,4,FALSE),"")</f>
        <v>Ines Elvira Montealegre Martinez</v>
      </c>
      <c r="O26" s="42">
        <v>44694</v>
      </c>
      <c r="P26" s="43">
        <f>IF(O26="","No hay fecha de respuesta!",NETWORKDAYS(G26,O26,FESTIVOS!$A$2:$A$146))</f>
        <v>10</v>
      </c>
      <c r="Q26" s="40" t="s">
        <v>229</v>
      </c>
      <c r="R26" s="23"/>
    </row>
    <row r="27" spans="1:18">
      <c r="A27" s="34" t="s">
        <v>46</v>
      </c>
      <c r="B27" s="35" t="s">
        <v>189</v>
      </c>
      <c r="C27" s="36">
        <v>230</v>
      </c>
      <c r="D27" s="41" t="s">
        <v>188</v>
      </c>
      <c r="E27" s="40">
        <v>1721392022</v>
      </c>
      <c r="F27" s="47">
        <v>20227100078602</v>
      </c>
      <c r="G27" s="48">
        <v>44684</v>
      </c>
      <c r="H27" s="38">
        <f>IF(G27="","",WORKDAY(G27,I27,FESTIVOS!$A$2:$V$146))</f>
        <v>44713</v>
      </c>
      <c r="I27" s="39">
        <f>IFERROR(IFERROR(IF(B27=VLOOKUP(B27,Dependencias!$J$3:$J$4,1,FALSE),VLOOKUP(B27,Dependencias!$J$3:$K$4,2,FALSE)),VLOOKUP(A27,Dependencias!$F$3:$G$15,2,FALSE)),"")</f>
        <v>20</v>
      </c>
      <c r="J27" s="41" t="s">
        <v>194</v>
      </c>
      <c r="K27" s="40" t="s">
        <v>230</v>
      </c>
      <c r="L27" s="41" t="str">
        <f>IFERROR(VLOOKUP($C27,Dependencias!$A$2:$D$26,2,FALSE),"")</f>
        <v>Direccion de Personas Juridicas</v>
      </c>
      <c r="M27" s="40"/>
      <c r="N27" s="41" t="str">
        <f>IFERROR(VLOOKUP($C27,Dependencias!$A$2:$D$26,4,FALSE),"")</f>
        <v>Oscar Medina Sanchez</v>
      </c>
      <c r="O27" s="42">
        <v>44697</v>
      </c>
      <c r="P27" s="43">
        <f>IF(O27="","No hay fecha de respuesta!",NETWORKDAYS(G27,O27,FESTIVOS!$A$2:$A$146))</f>
        <v>10</v>
      </c>
      <c r="Q27" s="40" t="s">
        <v>231</v>
      </c>
      <c r="R27" s="23"/>
    </row>
    <row r="28" spans="1:18">
      <c r="A28" s="34" t="s">
        <v>46</v>
      </c>
      <c r="B28" s="35" t="s">
        <v>189</v>
      </c>
      <c r="C28" s="36">
        <v>330</v>
      </c>
      <c r="D28" s="41" t="s">
        <v>188</v>
      </c>
      <c r="E28" s="40">
        <v>1719032022</v>
      </c>
      <c r="F28" s="47">
        <v>20227100078512</v>
      </c>
      <c r="G28" s="48">
        <v>44684</v>
      </c>
      <c r="H28" s="38">
        <f>IF(G28="","",WORKDAY(G28,I28,FESTIVOS!$A$2:$V$146))</f>
        <v>44713</v>
      </c>
      <c r="I28" s="39">
        <f>IFERROR(IFERROR(IF(B28=VLOOKUP(B28,Dependencias!$J$3:$J$4,1,FALSE),VLOOKUP(B28,Dependencias!$J$3:$K$4,2,FALSE)),VLOOKUP(A28,Dependencias!$F$3:$G$15,2,FALSE)),"")</f>
        <v>20</v>
      </c>
      <c r="J28" s="41" t="s">
        <v>142</v>
      </c>
      <c r="K28" s="40" t="s">
        <v>232</v>
      </c>
      <c r="L28" s="41" t="str">
        <f>IFERROR(VLOOKUP($C28,Dependencias!$A$2:$D$26,2,FALSE),"")</f>
        <v>Subdirección de Infraestructura y patrimonio cultural</v>
      </c>
      <c r="M28" s="40"/>
      <c r="N28" s="41" t="str">
        <f>IFERROR(VLOOKUP($C28,Dependencias!$A$2:$D$26,4,FALSE),"")</f>
        <v>Ivan Dario Quiñones Sanchez</v>
      </c>
      <c r="O28" s="42">
        <v>44704</v>
      </c>
      <c r="P28" s="43">
        <f>IF(O28="","No hay fecha de respuesta!",NETWORKDAYS(G28,O28,FESTIVOS!$A$2:$A$146))</f>
        <v>15</v>
      </c>
      <c r="Q28" s="40" t="s">
        <v>233</v>
      </c>
      <c r="R28" s="23"/>
    </row>
    <row r="29" spans="1:18">
      <c r="A29" s="34" t="s">
        <v>41</v>
      </c>
      <c r="B29" s="35" t="s">
        <v>189</v>
      </c>
      <c r="C29" s="36">
        <v>300</v>
      </c>
      <c r="D29" s="41" t="s">
        <v>188</v>
      </c>
      <c r="E29" s="40">
        <v>1735152022</v>
      </c>
      <c r="F29" s="47">
        <v>20227100078962</v>
      </c>
      <c r="G29" s="48">
        <v>44685</v>
      </c>
      <c r="H29" s="38">
        <f>IF(G29="","",WORKDAY(G29,I29,FESTIVOS!$A$2:$V$146))</f>
        <v>44728</v>
      </c>
      <c r="I29" s="39">
        <f>IFERROR(IFERROR(IF(B29=VLOOKUP(B29,Dependencias!$J$3:$J$4,1,FALSE),VLOOKUP(B29,Dependencias!$J$3:$K$4,2,FALSE)),VLOOKUP(A29,Dependencias!$F$3:$G$15,2,FALSE)),"")</f>
        <v>30</v>
      </c>
      <c r="J29" s="41" t="s">
        <v>140</v>
      </c>
      <c r="K29" s="40" t="s">
        <v>234</v>
      </c>
      <c r="L29" s="41" t="str">
        <f>IFERROR(VLOOKUP($C29,Dependencias!$A$2:$D$26,2,FALSE),"")</f>
        <v>Dirección de Arte, Cultura y Patrimonio</v>
      </c>
      <c r="M29" s="40"/>
      <c r="N29" s="41" t="str">
        <f>IFERROR(VLOOKUP($C29,Dependencias!$A$2:$D$26,4,FALSE),"")</f>
        <v>Liliana Mercedes Gonzalez Jinete</v>
      </c>
      <c r="O29" s="42"/>
      <c r="P29" s="43" t="str">
        <f>IF(O29="","No hay fecha de respuesta!",NETWORKDAYS(G29,O29,FESTIVOS!$A$2:$A$146))</f>
        <v>No hay fecha de respuesta!</v>
      </c>
      <c r="Q29" s="40"/>
      <c r="R29" s="23"/>
    </row>
    <row r="30" spans="1:18">
      <c r="A30" s="34" t="s">
        <v>35</v>
      </c>
      <c r="B30" s="35" t="s">
        <v>24</v>
      </c>
      <c r="C30" s="36">
        <v>700</v>
      </c>
      <c r="D30" s="41" t="s">
        <v>188</v>
      </c>
      <c r="E30" s="40">
        <v>1738012022</v>
      </c>
      <c r="F30" s="47">
        <v>20227100079132</v>
      </c>
      <c r="G30" s="48">
        <v>44685</v>
      </c>
      <c r="H30" s="38">
        <f>IF(G30="","",WORKDAY(G30,I30,FESTIVOS!$A$2:$V$146))</f>
        <v>44692</v>
      </c>
      <c r="I30" s="39">
        <f>IFERROR(IFERROR(IF(B30=VLOOKUP(B30,Dependencias!$J$3:$J$4,1,FALSE),VLOOKUP(B30,Dependencias!$J$3:$K$4,2,FALSE)),VLOOKUP(A30,Dependencias!$F$3:$G$15,2,FALSE)),"")</f>
        <v>5</v>
      </c>
      <c r="J30" s="41" t="s">
        <v>193</v>
      </c>
      <c r="K30" s="40" t="s">
        <v>235</v>
      </c>
      <c r="L30" s="41" t="str">
        <f>IFERROR(VLOOKUP($C30,Dependencias!$A$2:$D$26,2,FALSE),"")</f>
        <v>Direccion de Gestion Corporativa</v>
      </c>
      <c r="M30" s="40"/>
      <c r="N30" s="41" t="str">
        <f>IFERROR(VLOOKUP($C30,Dependencias!$A$2:$D$26,4,FALSE),"")</f>
        <v>Yamile Borja Martinez</v>
      </c>
      <c r="O30" s="42">
        <v>44686</v>
      </c>
      <c r="P30" s="43">
        <f>IF(O30="","No hay fecha de respuesta!",NETWORKDAYS(G30,O30,FESTIVOS!$A$2:$A$146))</f>
        <v>2</v>
      </c>
      <c r="Q30" s="40" t="s">
        <v>196</v>
      </c>
      <c r="R30" s="23"/>
    </row>
    <row r="31" spans="1:18">
      <c r="A31" s="34" t="s">
        <v>46</v>
      </c>
      <c r="B31" s="35" t="s">
        <v>189</v>
      </c>
      <c r="C31" s="36">
        <v>700</v>
      </c>
      <c r="D31" s="41" t="s">
        <v>188</v>
      </c>
      <c r="E31" s="40">
        <v>1740832022</v>
      </c>
      <c r="F31" s="47">
        <v>20227100079342</v>
      </c>
      <c r="G31" s="48">
        <v>44685</v>
      </c>
      <c r="H31" s="38">
        <f>IF(G31="","",WORKDAY(G31,I31,FESTIVOS!$A$2:$V$146))</f>
        <v>44714</v>
      </c>
      <c r="I31" s="39">
        <f>IFERROR(IFERROR(IF(B31=VLOOKUP(B31,Dependencias!$J$3:$J$4,1,FALSE),VLOOKUP(B31,Dependencias!$J$3:$K$4,2,FALSE)),VLOOKUP(A31,Dependencias!$F$3:$G$15,2,FALSE)),"")</f>
        <v>20</v>
      </c>
      <c r="J31" s="41" t="s">
        <v>193</v>
      </c>
      <c r="K31" s="40" t="s">
        <v>236</v>
      </c>
      <c r="L31" s="41" t="str">
        <f>IFERROR(VLOOKUP($C31,Dependencias!$A$2:$D$26,2,FALSE),"")</f>
        <v>Direccion de Gestion Corporativa</v>
      </c>
      <c r="M31" s="40"/>
      <c r="N31" s="41" t="str">
        <f>IFERROR(VLOOKUP($C31,Dependencias!$A$2:$D$26,4,FALSE),"")</f>
        <v>Yamile Borja Martinez</v>
      </c>
      <c r="O31" s="42"/>
      <c r="P31" s="43" t="str">
        <f>IF(O31="","No hay fecha de respuesta!",NETWORKDAYS(G31,O31,FESTIVOS!$A$2:$A$146))</f>
        <v>No hay fecha de respuesta!</v>
      </c>
      <c r="Q31" s="40" t="s">
        <v>196</v>
      </c>
      <c r="R31" s="23"/>
    </row>
    <row r="32" spans="1:18">
      <c r="A32" s="34" t="s">
        <v>46</v>
      </c>
      <c r="B32" s="35" t="s">
        <v>189</v>
      </c>
      <c r="C32" s="36">
        <v>220</v>
      </c>
      <c r="D32" s="41" t="s">
        <v>188</v>
      </c>
      <c r="E32" s="40">
        <v>1743012022</v>
      </c>
      <c r="F32" s="47">
        <v>20227100079532</v>
      </c>
      <c r="G32" s="48">
        <v>44685</v>
      </c>
      <c r="H32" s="38">
        <f>IF(G32="","",WORKDAY(G32,I32,FESTIVOS!$A$2:$V$146))</f>
        <v>44714</v>
      </c>
      <c r="I32" s="39">
        <f>IFERROR(IFERROR(IF(B32=VLOOKUP(B32,Dependencias!$J$3:$J$4,1,FALSE),VLOOKUP(B32,Dependencias!$J$3:$K$4,2,FALSE)),VLOOKUP(A32,Dependencias!$F$3:$G$15,2,FALSE)),"")</f>
        <v>20</v>
      </c>
      <c r="J32" s="41" t="s">
        <v>190</v>
      </c>
      <c r="K32" s="40" t="s">
        <v>237</v>
      </c>
      <c r="L32" s="41" t="str">
        <f>IFERROR(VLOOKUP($C32,Dependencias!$A$2:$D$26,2,FALSE),"")</f>
        <v>Dirección de Fomento</v>
      </c>
      <c r="M32" s="40"/>
      <c r="N32" s="41" t="str">
        <f>IFERROR(VLOOKUP($C32,Dependencias!$A$2:$D$26,4,FALSE),"")</f>
        <v>Vanessa Barrenecha Samur</v>
      </c>
      <c r="O32" s="42">
        <v>44701</v>
      </c>
      <c r="P32" s="43">
        <f>IF(O32="","No hay fecha de respuesta!",NETWORKDAYS(G32,O32,FESTIVOS!$A$2:$A$146))</f>
        <v>13</v>
      </c>
      <c r="Q32" s="40" t="s">
        <v>238</v>
      </c>
      <c r="R32" s="23"/>
    </row>
    <row r="33" spans="1:18">
      <c r="A33" s="34" t="s">
        <v>46</v>
      </c>
      <c r="B33" s="35" t="s">
        <v>189</v>
      </c>
      <c r="C33" s="36">
        <v>310</v>
      </c>
      <c r="D33" s="41" t="s">
        <v>188</v>
      </c>
      <c r="E33" s="40">
        <v>1757472022</v>
      </c>
      <c r="F33" s="47">
        <v>20227100079962</v>
      </c>
      <c r="G33" s="48">
        <v>44686</v>
      </c>
      <c r="H33" s="38">
        <f>IF(G33="","",WORKDAY(G33,I33,FESTIVOS!$A$2:$V$146))</f>
        <v>44715</v>
      </c>
      <c r="I33" s="39">
        <f>IFERROR(IFERROR(IF(B33=VLOOKUP(B33,Dependencias!$J$3:$J$4,1,FALSE),VLOOKUP(B33,Dependencias!$J$3:$K$4,2,FALSE)),VLOOKUP(A33,Dependencias!$F$3:$G$15,2,FALSE)),"")</f>
        <v>20</v>
      </c>
      <c r="J33" s="41" t="s">
        <v>190</v>
      </c>
      <c r="K33" s="40" t="s">
        <v>239</v>
      </c>
      <c r="L33" s="41" t="str">
        <f>IFERROR(VLOOKUP($C33,Dependencias!$A$2:$D$26,2,FALSE),"")</f>
        <v>Subdirección de Gestión Cultural y Artística</v>
      </c>
      <c r="M33" s="40"/>
      <c r="N33" s="41" t="str">
        <f>IFERROR(VLOOKUP($C33,Dependencias!$A$2:$D$26,4,FALSE),"")</f>
        <v>Ines Elvira Montealegre Martinez</v>
      </c>
      <c r="O33" s="42">
        <v>44694</v>
      </c>
      <c r="P33" s="43">
        <f>IF(O33="","No hay fecha de respuesta!",NETWORKDAYS(G33,O33,FESTIVOS!$A$2:$A$146))</f>
        <v>7</v>
      </c>
      <c r="Q33" s="40" t="s">
        <v>240</v>
      </c>
      <c r="R33" s="23"/>
    </row>
    <row r="34" spans="1:18">
      <c r="A34" s="34" t="s">
        <v>46</v>
      </c>
      <c r="B34" s="35" t="s">
        <v>189</v>
      </c>
      <c r="C34" s="36">
        <v>330</v>
      </c>
      <c r="D34" s="41" t="s">
        <v>188</v>
      </c>
      <c r="E34" s="40">
        <v>1763052022</v>
      </c>
      <c r="F34" s="47">
        <v>20227100080242</v>
      </c>
      <c r="G34" s="48">
        <v>44686</v>
      </c>
      <c r="H34" s="38">
        <f>IF(G34="","",WORKDAY(G34,I34,FESTIVOS!$A$2:$V$146))</f>
        <v>44715</v>
      </c>
      <c r="I34" s="39">
        <f>IFERROR(IFERROR(IF(B34=VLOOKUP(B34,Dependencias!$J$3:$J$4,1,FALSE),VLOOKUP(B34,Dependencias!$J$3:$K$4,2,FALSE)),VLOOKUP(A34,Dependencias!$F$3:$G$15,2,FALSE)),"")</f>
        <v>20</v>
      </c>
      <c r="J34" s="41" t="s">
        <v>142</v>
      </c>
      <c r="K34" s="40" t="s">
        <v>241</v>
      </c>
      <c r="L34" s="41" t="str">
        <f>IFERROR(VLOOKUP($C34,Dependencias!$A$2:$D$26,2,FALSE),"")</f>
        <v>Subdirección de Infraestructura y patrimonio cultural</v>
      </c>
      <c r="M34" s="40"/>
      <c r="N34" s="41" t="str">
        <f>IFERROR(VLOOKUP($C34,Dependencias!$A$2:$D$26,4,FALSE),"")</f>
        <v>Ivan Dario Quiñones Sanchez</v>
      </c>
      <c r="O34" s="42">
        <v>44704</v>
      </c>
      <c r="P34" s="43">
        <f>IF(O34="","No hay fecha de respuesta!",NETWORKDAYS(G34,O34,FESTIVOS!$A$2:$A$146))</f>
        <v>13</v>
      </c>
      <c r="Q34" s="40" t="s">
        <v>233</v>
      </c>
      <c r="R34" s="23"/>
    </row>
    <row r="35" spans="1:18">
      <c r="A35" s="46" t="s">
        <v>35</v>
      </c>
      <c r="B35" s="35" t="s">
        <v>189</v>
      </c>
      <c r="C35" s="36">
        <v>330</v>
      </c>
      <c r="D35" s="35" t="s">
        <v>188</v>
      </c>
      <c r="E35" s="40">
        <v>1723872022</v>
      </c>
      <c r="F35" s="47">
        <v>20227100078662</v>
      </c>
      <c r="G35" s="48">
        <v>44684</v>
      </c>
      <c r="H35" s="38">
        <f>IF(G35="","",WORKDAY(G35,I35,FESTIVOS!$A$2:$V$146))</f>
        <v>44727</v>
      </c>
      <c r="I35" s="39">
        <f>IFERROR(IFERROR(IF(B35=VLOOKUP(B35,Dependencias!$J$3:$J$4,1,FALSE),VLOOKUP(B35,Dependencias!$J$3:$K$4,2,FALSE)),VLOOKUP(A35,Dependencias!$F$3:$G$15,2,FALSE)),"")</f>
        <v>30</v>
      </c>
      <c r="J35" s="41" t="s">
        <v>142</v>
      </c>
      <c r="K35" s="40" t="s">
        <v>242</v>
      </c>
      <c r="L35" s="41" t="str">
        <f>IFERROR(VLOOKUP($C35,Dependencias!$A$2:$D$26,2,FALSE),"")</f>
        <v>Subdirección de Infraestructura y patrimonio cultural</v>
      </c>
      <c r="M35" s="40"/>
      <c r="N35" s="41" t="str">
        <f>IFERROR(VLOOKUP($C35,Dependencias!$A$2:$D$26,4,FALSE),"")</f>
        <v>Ivan Dario Quiñones Sanchez</v>
      </c>
      <c r="O35" s="42"/>
      <c r="P35" s="43" t="str">
        <f>IF(O35="","No hay fecha de respuesta!",NETWORKDAYS(G35,O35,FESTIVOS!$A$2:$A$146))</f>
        <v>No hay fecha de respuesta!</v>
      </c>
      <c r="Q35" s="40"/>
      <c r="R35" s="23"/>
    </row>
    <row r="36" spans="1:18">
      <c r="A36" s="46" t="s">
        <v>46</v>
      </c>
      <c r="B36" s="35" t="s">
        <v>189</v>
      </c>
      <c r="C36" s="36">
        <v>310</v>
      </c>
      <c r="D36" s="35" t="s">
        <v>188</v>
      </c>
      <c r="E36" s="40">
        <v>1721112022</v>
      </c>
      <c r="F36" s="47">
        <v>20227100078572</v>
      </c>
      <c r="G36" s="48">
        <v>44684</v>
      </c>
      <c r="H36" s="38">
        <f>IF(G36="","",WORKDAY(G36,I36,FESTIVOS!$A$2:$V$146))</f>
        <v>44713</v>
      </c>
      <c r="I36" s="39">
        <f>IFERROR(IFERROR(IF(B36=VLOOKUP(B36,Dependencias!$J$3:$J$4,1,FALSE),VLOOKUP(B36,Dependencias!$J$3:$K$4,2,FALSE)),VLOOKUP(A36,Dependencias!$F$3:$G$15,2,FALSE)),"")</f>
        <v>20</v>
      </c>
      <c r="J36" s="41" t="s">
        <v>140</v>
      </c>
      <c r="K36" s="40" t="s">
        <v>243</v>
      </c>
      <c r="L36" s="41" t="str">
        <f>IFERROR(VLOOKUP($C36,Dependencias!$A$2:$D$26,2,FALSE),"")</f>
        <v>Subdirección de Gestión Cultural y Artística</v>
      </c>
      <c r="M36" s="40"/>
      <c r="N36" s="41" t="str">
        <f>IFERROR(VLOOKUP($C36,Dependencias!$A$2:$D$26,4,FALSE),"")</f>
        <v>Ines Elvira Montealegre Martinez</v>
      </c>
      <c r="O36" s="42">
        <v>44705</v>
      </c>
      <c r="P36" s="43">
        <f>IF(O36="","No hay fecha de respuesta!",NETWORKDAYS(G36,O36,FESTIVOS!$A$2:$A$146))</f>
        <v>16</v>
      </c>
      <c r="Q36" s="40" t="s">
        <v>244</v>
      </c>
      <c r="R36" s="23"/>
    </row>
    <row r="37" spans="1:18">
      <c r="A37" s="46" t="s">
        <v>46</v>
      </c>
      <c r="B37" s="35" t="s">
        <v>24</v>
      </c>
      <c r="C37" s="36">
        <v>700</v>
      </c>
      <c r="D37" s="35" t="s">
        <v>188</v>
      </c>
      <c r="E37" s="40">
        <v>1742582022</v>
      </c>
      <c r="F37" s="47">
        <v>20227100079502</v>
      </c>
      <c r="G37" s="48">
        <v>44685</v>
      </c>
      <c r="H37" s="38">
        <f>IF(G37="","",WORKDAY(G37,I37,FESTIVOS!$A$2:$V$146))</f>
        <v>44692</v>
      </c>
      <c r="I37" s="39">
        <f>IFERROR(IFERROR(IF(B37=VLOOKUP(B37,Dependencias!$J$3:$J$4,1,FALSE),VLOOKUP(B37,Dependencias!$J$3:$K$4,2,FALSE)),VLOOKUP(A37,Dependencias!$F$3:$G$15,2,FALSE)),"")</f>
        <v>5</v>
      </c>
      <c r="J37" s="41" t="s">
        <v>193</v>
      </c>
      <c r="K37" s="40" t="s">
        <v>245</v>
      </c>
      <c r="L37" s="41" t="str">
        <f>IFERROR(VLOOKUP($C37,Dependencias!$A$2:$D$26,2,FALSE),"")</f>
        <v>Direccion de Gestion Corporativa</v>
      </c>
      <c r="M37" s="40"/>
      <c r="N37" s="41" t="str">
        <f>IFERROR(VLOOKUP($C37,Dependencias!$A$2:$D$26,4,FALSE),"")</f>
        <v>Yamile Borja Martinez</v>
      </c>
      <c r="O37" s="42">
        <v>44685</v>
      </c>
      <c r="P37" s="43">
        <f>IF(O37="","No hay fecha de respuesta!",NETWORKDAYS(G37,O37,FESTIVOS!$A$2:$A$146))</f>
        <v>1</v>
      </c>
      <c r="Q37" s="40" t="s">
        <v>246</v>
      </c>
      <c r="R37" s="23"/>
    </row>
    <row r="38" spans="1:18">
      <c r="A38" s="46" t="s">
        <v>46</v>
      </c>
      <c r="B38" s="35" t="s">
        <v>189</v>
      </c>
      <c r="C38" s="36">
        <v>220</v>
      </c>
      <c r="D38" s="35" t="s">
        <v>188</v>
      </c>
      <c r="E38" s="40">
        <v>1736042022</v>
      </c>
      <c r="F38" s="47">
        <v>20227100079032</v>
      </c>
      <c r="G38" s="48">
        <v>44685</v>
      </c>
      <c r="H38" s="38">
        <f>IF(G38="","",WORKDAY(G38,I38,FESTIVOS!$A$2:$V$146))</f>
        <v>44714</v>
      </c>
      <c r="I38" s="39">
        <f>IFERROR(IFERROR(IF(B38=VLOOKUP(B38,Dependencias!$J$3:$J$4,1,FALSE),VLOOKUP(B38,Dependencias!$J$3:$K$4,2,FALSE)),VLOOKUP(A38,Dependencias!$F$3:$G$15,2,FALSE)),"")</f>
        <v>20</v>
      </c>
      <c r="J38" s="41" t="s">
        <v>190</v>
      </c>
      <c r="K38" s="40" t="s">
        <v>247</v>
      </c>
      <c r="L38" s="41" t="str">
        <f>IFERROR(VLOOKUP($C38,Dependencias!$A$2:$D$26,2,FALSE),"")</f>
        <v>Dirección de Fomento</v>
      </c>
      <c r="M38" s="40"/>
      <c r="N38" s="41" t="str">
        <f>IFERROR(VLOOKUP($C38,Dependencias!$A$2:$D$26,4,FALSE),"")</f>
        <v>Vanessa Barrenecha Samur</v>
      </c>
      <c r="O38" s="42">
        <v>44700</v>
      </c>
      <c r="P38" s="43">
        <f>IF(O38="","No hay fecha de respuesta!",NETWORKDAYS(G38,O38,FESTIVOS!$A$2:$A$146))</f>
        <v>12</v>
      </c>
      <c r="Q38" s="40" t="s">
        <v>248</v>
      </c>
      <c r="R38" s="23"/>
    </row>
    <row r="39" spans="1:18">
      <c r="A39" s="46" t="s">
        <v>46</v>
      </c>
      <c r="B39" s="35" t="s">
        <v>189</v>
      </c>
      <c r="C39" s="36">
        <v>310</v>
      </c>
      <c r="D39" s="35" t="s">
        <v>188</v>
      </c>
      <c r="E39" s="40">
        <v>1730662022</v>
      </c>
      <c r="F39" s="47">
        <v>20227100078792</v>
      </c>
      <c r="G39" s="48">
        <v>44685</v>
      </c>
      <c r="H39" s="38">
        <f>IF(G39="","",WORKDAY(G39,I39,FESTIVOS!$A$2:$V$146))</f>
        <v>44714</v>
      </c>
      <c r="I39" s="39">
        <f>IFERROR(IFERROR(IF(B39=VLOOKUP(B39,Dependencias!$J$3:$J$4,1,FALSE),VLOOKUP(B39,Dependencias!$J$3:$K$4,2,FALSE)),VLOOKUP(A39,Dependencias!$F$3:$G$15,2,FALSE)),"")</f>
        <v>20</v>
      </c>
      <c r="J39" s="41" t="s">
        <v>190</v>
      </c>
      <c r="K39" s="40" t="s">
        <v>249</v>
      </c>
      <c r="L39" s="41" t="str">
        <f>IFERROR(VLOOKUP($C39,Dependencias!$A$2:$D$26,2,FALSE),"")</f>
        <v>Subdirección de Gestión Cultural y Artística</v>
      </c>
      <c r="M39" s="40"/>
      <c r="N39" s="41" t="str">
        <f>IFERROR(VLOOKUP($C39,Dependencias!$A$2:$D$26,4,FALSE),"")</f>
        <v>Ines Elvira Montealegre Martinez</v>
      </c>
      <c r="O39" s="42">
        <v>44694</v>
      </c>
      <c r="P39" s="43">
        <f>IF(O39="","No hay fecha de respuesta!",NETWORKDAYS(G39,O39,FESTIVOS!$A$2:$A$146))</f>
        <v>8</v>
      </c>
      <c r="Q39" s="40" t="s">
        <v>250</v>
      </c>
      <c r="R39" s="23"/>
    </row>
    <row r="40" spans="1:18">
      <c r="A40" s="46" t="s">
        <v>46</v>
      </c>
      <c r="B40" s="35" t="s">
        <v>189</v>
      </c>
      <c r="C40" s="36">
        <v>310</v>
      </c>
      <c r="D40" s="35" t="s">
        <v>188</v>
      </c>
      <c r="E40" s="40">
        <v>1738472022</v>
      </c>
      <c r="F40" s="47">
        <v>20227100079172</v>
      </c>
      <c r="G40" s="48">
        <v>44685</v>
      </c>
      <c r="H40" s="38">
        <f>IF(G40="","",WORKDAY(G40,I40,FESTIVOS!$A$2:$V$146))</f>
        <v>44714</v>
      </c>
      <c r="I40" s="39">
        <f>IFERROR(IFERROR(IF(B40=VLOOKUP(B40,Dependencias!$J$3:$J$4,1,FALSE),VLOOKUP(B40,Dependencias!$J$3:$K$4,2,FALSE)),VLOOKUP(A40,Dependencias!$F$3:$G$15,2,FALSE)),"")</f>
        <v>20</v>
      </c>
      <c r="J40" s="41" t="s">
        <v>190</v>
      </c>
      <c r="K40" s="40" t="s">
        <v>251</v>
      </c>
      <c r="L40" s="41" t="str">
        <f>IFERROR(VLOOKUP($C40,Dependencias!$A$2:$D$26,2,FALSE),"")</f>
        <v>Subdirección de Gestión Cultural y Artística</v>
      </c>
      <c r="M40" s="40"/>
      <c r="N40" s="41" t="str">
        <f>IFERROR(VLOOKUP($C40,Dependencias!$A$2:$D$26,4,FALSE),"")</f>
        <v>Ines Elvira Montealegre Martinez</v>
      </c>
      <c r="O40" s="42">
        <v>44694</v>
      </c>
      <c r="P40" s="43">
        <f>IF(O40="","No hay fecha de respuesta!",NETWORKDAYS(G40,O40,FESTIVOS!$A$2:$A$146))</f>
        <v>8</v>
      </c>
      <c r="Q40" s="40" t="s">
        <v>252</v>
      </c>
      <c r="R40" s="23"/>
    </row>
    <row r="41" spans="1:18">
      <c r="A41" s="46" t="s">
        <v>46</v>
      </c>
      <c r="B41" s="41" t="s">
        <v>189</v>
      </c>
      <c r="C41" s="36">
        <v>310</v>
      </c>
      <c r="D41" s="41" t="s">
        <v>188</v>
      </c>
      <c r="E41" s="35">
        <v>1759232022</v>
      </c>
      <c r="F41" s="47">
        <v>20227100076642</v>
      </c>
      <c r="G41" s="48">
        <v>44680</v>
      </c>
      <c r="H41" s="38">
        <f>IF(G41="","",WORKDAY(G41,I41,FESTIVOS!$A$2:$V$146))</f>
        <v>44708</v>
      </c>
      <c r="I41" s="39">
        <f>IFERROR(IFERROR(IF(B41=VLOOKUP(B41,Dependencias!$J$3:$J$4,1,FALSE),VLOOKUP(B41,Dependencias!$J$3:$K$4,2,FALSE)),VLOOKUP(A41,Dependencias!$F$3:$G$15,2,FALSE)),"")</f>
        <v>20</v>
      </c>
      <c r="J41" s="41" t="s">
        <v>140</v>
      </c>
      <c r="K41" s="40" t="s">
        <v>195</v>
      </c>
      <c r="L41" s="41" t="str">
        <f>IFERROR(VLOOKUP($C41,Dependencias!$A$2:$D$26,2,FALSE),"")</f>
        <v>Subdirección de Gestión Cultural y Artística</v>
      </c>
      <c r="M41" s="40"/>
      <c r="N41" s="41" t="str">
        <f>IFERROR(VLOOKUP($C41,Dependencias!$A$2:$D$26,4,FALSE),"")</f>
        <v>Ines Elvira Montealegre Martinez</v>
      </c>
      <c r="O41" s="42">
        <v>44692</v>
      </c>
      <c r="P41" s="43"/>
      <c r="Q41" s="40" t="s">
        <v>253</v>
      </c>
      <c r="R41" s="23"/>
    </row>
    <row r="42" spans="1:18">
      <c r="A42" s="46" t="s">
        <v>46</v>
      </c>
      <c r="B42" s="41" t="s">
        <v>189</v>
      </c>
      <c r="C42" s="36">
        <v>220</v>
      </c>
      <c r="D42" s="41" t="s">
        <v>188</v>
      </c>
      <c r="E42" s="40">
        <v>1759952022</v>
      </c>
      <c r="F42" s="47">
        <v>20227100077422</v>
      </c>
      <c r="G42" s="48">
        <v>44683</v>
      </c>
      <c r="H42" s="38">
        <f>IF(G42="","",WORKDAY(G42,I42,FESTIVOS!$A$2:$V$146))</f>
        <v>44712</v>
      </c>
      <c r="I42" s="39">
        <f>IFERROR(IFERROR(IF(B42=VLOOKUP(B42,Dependencias!$J$3:$J$4,1,FALSE),VLOOKUP(B42,Dependencias!$J$3:$K$4,2,FALSE)),VLOOKUP(A42,Dependencias!$F$3:$G$15,2,FALSE)),"")</f>
        <v>20</v>
      </c>
      <c r="J42" s="41" t="s">
        <v>190</v>
      </c>
      <c r="K42" s="40" t="s">
        <v>254</v>
      </c>
      <c r="L42" s="41" t="str">
        <f>IFERROR(VLOOKUP($C42,Dependencias!$A$2:$D$26,2,FALSE),"")</f>
        <v>Dirección de Fomento</v>
      </c>
      <c r="M42" s="40"/>
      <c r="N42" s="41" t="str">
        <f>IFERROR(VLOOKUP($C42,Dependencias!$A$2:$D$26,4,FALSE),"")</f>
        <v>Vanessa Barrenecha Samur</v>
      </c>
      <c r="O42" s="42">
        <v>44705</v>
      </c>
      <c r="P42" s="43">
        <f>IF(O42="","No hay fecha de respuesta!",NETWORKDAYS(G42,O42,FESTIVOS!$A$2:$A$146))</f>
        <v>17</v>
      </c>
      <c r="Q42" s="40" t="s">
        <v>255</v>
      </c>
      <c r="R42" s="23"/>
    </row>
    <row r="43" spans="1:18">
      <c r="A43" s="46" t="s">
        <v>46</v>
      </c>
      <c r="B43" s="41" t="s">
        <v>189</v>
      </c>
      <c r="C43" s="36">
        <v>240</v>
      </c>
      <c r="D43" s="41" t="s">
        <v>188</v>
      </c>
      <c r="E43" s="40">
        <v>1757612022</v>
      </c>
      <c r="F43" s="47">
        <v>20227100079982</v>
      </c>
      <c r="G43" s="48">
        <v>44686</v>
      </c>
      <c r="H43" s="38">
        <f>IF(G43="","",WORKDAY(G43,I43,FESTIVOS!$A$2:$V$146))</f>
        <v>44715</v>
      </c>
      <c r="I43" s="39">
        <f>IFERROR(IFERROR(IF(B43=VLOOKUP(B43,Dependencias!$J$3:$J$4,1,FALSE),VLOOKUP(B43,Dependencias!$J$3:$K$4,2,FALSE)),VLOOKUP(A43,Dependencias!$F$3:$G$15,2,FALSE)),"")</f>
        <v>20</v>
      </c>
      <c r="J43" s="41" t="s">
        <v>194</v>
      </c>
      <c r="K43" s="40" t="s">
        <v>256</v>
      </c>
      <c r="L43" s="41" t="str">
        <f>IFERROR(VLOOKUP($C43,Dependencias!$A$2:$D$26,2,FALSE),"")</f>
        <v>Dirección de Economia, Estudios y Politica</v>
      </c>
      <c r="M43" s="40"/>
      <c r="N43" s="41" t="str">
        <f>IFERROR(VLOOKUP($C43,Dependencias!$A$2:$D$26,4,FALSE),"")</f>
        <v>Mauricio Agudelo Ruiz</v>
      </c>
      <c r="O43" s="42">
        <v>44691</v>
      </c>
      <c r="P43" s="43">
        <f>IF(O43="","No hay fecha de respuesta!",NETWORKDAYS(G43,O43,FESTIVOS!$A$2:$A$146))</f>
        <v>4</v>
      </c>
      <c r="Q43" s="40" t="s">
        <v>257</v>
      </c>
      <c r="R43" s="23"/>
    </row>
    <row r="44" spans="1:18">
      <c r="A44" s="46" t="s">
        <v>46</v>
      </c>
      <c r="B44" s="41" t="s">
        <v>24</v>
      </c>
      <c r="C44" s="36">
        <v>800</v>
      </c>
      <c r="D44" s="35" t="s">
        <v>191</v>
      </c>
      <c r="E44" s="35">
        <v>1750452022</v>
      </c>
      <c r="F44" s="47">
        <v>20227100082202</v>
      </c>
      <c r="G44" s="48">
        <v>44686</v>
      </c>
      <c r="H44" s="38">
        <f>IF(G44="","",WORKDAY(G44,I44,FESTIVOS!$A$2:$V$146))</f>
        <v>44693</v>
      </c>
      <c r="I44" s="39">
        <f>IFERROR(IFERROR(IF(B44=VLOOKUP(B44,Dependencias!$J$3:$J$4,1,FALSE),VLOOKUP(B44,Dependencias!$J$3:$K$4,2,FALSE)),VLOOKUP(A44,Dependencias!$F$3:$G$15,2,FALSE)),"")</f>
        <v>5</v>
      </c>
      <c r="J44" s="41" t="s">
        <v>193</v>
      </c>
      <c r="K44" s="40" t="s">
        <v>258</v>
      </c>
      <c r="L44" s="41" t="str">
        <f>IFERROR(VLOOKUP($C44,Dependencias!$A$2:$D$26,2,FALSE),"")</f>
        <v>Dirección de Lectura y Bibliotecas</v>
      </c>
      <c r="M44" s="40"/>
      <c r="N44" s="41" t="str">
        <f>IFERROR(VLOOKUP($C44,Dependencias!$A$2:$D$26,4,FALSE),"")</f>
        <v>Maria Consuelo Gaitan Gaitan</v>
      </c>
      <c r="O44" s="42">
        <v>44693</v>
      </c>
      <c r="P44" s="43">
        <f>IF(O44="","No hay fecha de respuesta!",NETWORKDAYS(G44,O44,FESTIVOS!$A$2:$A$146))</f>
        <v>6</v>
      </c>
      <c r="Q44" s="40" t="s">
        <v>259</v>
      </c>
      <c r="R44" s="23"/>
    </row>
    <row r="45" spans="1:18">
      <c r="A45" s="46" t="s">
        <v>46</v>
      </c>
      <c r="B45" s="41" t="s">
        <v>24</v>
      </c>
      <c r="C45" s="36">
        <v>700</v>
      </c>
      <c r="D45" s="41" t="s">
        <v>188</v>
      </c>
      <c r="E45" s="35">
        <v>1762682022</v>
      </c>
      <c r="F45" s="47">
        <v>20227100080222</v>
      </c>
      <c r="G45" s="48">
        <v>44686</v>
      </c>
      <c r="H45" s="38">
        <f>IF(G45="","",WORKDAY(G45,I45,FESTIVOS!$A$2:$V$146))</f>
        <v>44693</v>
      </c>
      <c r="I45" s="39">
        <f>IFERROR(IFERROR(IF(B45=VLOOKUP(B45,Dependencias!$J$3:$J$4,1,FALSE),VLOOKUP(B45,Dependencias!$J$3:$K$4,2,FALSE)),VLOOKUP(A45,Dependencias!$F$3:$G$15,2,FALSE)),"")</f>
        <v>5</v>
      </c>
      <c r="J45" s="41" t="s">
        <v>193</v>
      </c>
      <c r="K45" s="40" t="s">
        <v>260</v>
      </c>
      <c r="L45" s="41" t="str">
        <f>IFERROR(VLOOKUP($C45,Dependencias!$A$2:$D$26,2,FALSE),"")</f>
        <v>Direccion de Gestion Corporativa</v>
      </c>
      <c r="M45" s="40"/>
      <c r="N45" s="41" t="str">
        <f>IFERROR(VLOOKUP($C45,Dependencias!$A$2:$D$26,4,FALSE),"")</f>
        <v>Yamile Borja Martinez</v>
      </c>
      <c r="O45" s="42">
        <v>44687</v>
      </c>
      <c r="P45" s="43">
        <f>IF(O45="","No hay fecha de respuesta!",NETWORKDAYS(G45,O45,FESTIVOS!$A$2:$A$146))</f>
        <v>2</v>
      </c>
      <c r="Q45" s="40" t="s">
        <v>261</v>
      </c>
      <c r="R45" s="23"/>
    </row>
    <row r="46" spans="1:18">
      <c r="A46" s="46" t="s">
        <v>46</v>
      </c>
      <c r="B46" s="41" t="s">
        <v>189</v>
      </c>
      <c r="C46" s="36">
        <v>210</v>
      </c>
      <c r="D46" s="41" t="s">
        <v>188</v>
      </c>
      <c r="E46" s="35">
        <v>1780652022</v>
      </c>
      <c r="F46" s="47">
        <v>20227100080952</v>
      </c>
      <c r="G46" s="48">
        <v>44687</v>
      </c>
      <c r="H46" s="38">
        <f>IF(G46="","",WORKDAY(G46,I46,FESTIVOS!$A$2:$V$146))</f>
        <v>44718</v>
      </c>
      <c r="I46" s="39">
        <f>IFERROR(IFERROR(IF(B46=VLOOKUP(B46,Dependencias!$J$3:$J$4,1,FALSE),VLOOKUP(B46,Dependencias!$J$3:$K$4,2,FALSE)),VLOOKUP(A46,Dependencias!$F$3:$G$15,2,FALSE)),"")</f>
        <v>20</v>
      </c>
      <c r="J46" s="41" t="s">
        <v>190</v>
      </c>
      <c r="K46" s="49" t="s">
        <v>262</v>
      </c>
      <c r="L46" s="41" t="str">
        <f>IFERROR(VLOOKUP($C46,Dependencias!$A$2:$D$26,2,FALSE),"")</f>
        <v>Dirección de Asuntos Locales y Participación</v>
      </c>
      <c r="M46" s="40"/>
      <c r="N46" s="41" t="str">
        <f>IFERROR(VLOOKUP($C46,Dependencias!$A$2:$D$26,4,FALSE),"")</f>
        <v>Alejandro Franco Plata</v>
      </c>
      <c r="O46" s="42">
        <v>44706</v>
      </c>
      <c r="P46" s="43">
        <f>IF(O46="","No hay fecha de respuesta!",NETWORKDAYS(G46,O46,FESTIVOS!$A$2:$A$146))</f>
        <v>14</v>
      </c>
      <c r="Q46" s="40" t="s">
        <v>263</v>
      </c>
      <c r="R46" s="23"/>
    </row>
    <row r="47" spans="1:18">
      <c r="A47" s="46" t="s">
        <v>41</v>
      </c>
      <c r="B47" s="41" t="s">
        <v>189</v>
      </c>
      <c r="C47" s="36">
        <v>220</v>
      </c>
      <c r="D47" s="41" t="s">
        <v>188</v>
      </c>
      <c r="E47" s="35">
        <v>1775072022</v>
      </c>
      <c r="F47" s="47">
        <v>20227100080682</v>
      </c>
      <c r="G47" s="48">
        <v>44687</v>
      </c>
      <c r="H47" s="38">
        <f>IF(G47="","",WORKDAY(G47,I47,FESTIVOS!$A$2:$V$146))</f>
        <v>44733</v>
      </c>
      <c r="I47" s="39">
        <f>IFERROR(IFERROR(IF(B47=VLOOKUP(B47,Dependencias!$J$3:$J$4,1,FALSE),VLOOKUP(B47,Dependencias!$J$3:$K$4,2,FALSE)),VLOOKUP(A47,Dependencias!$F$3:$G$15,2,FALSE)),"")</f>
        <v>30</v>
      </c>
      <c r="J47" s="41" t="s">
        <v>190</v>
      </c>
      <c r="K47" s="40" t="s">
        <v>264</v>
      </c>
      <c r="L47" s="41" t="str">
        <f>IFERROR(VLOOKUP($C47,Dependencias!$A$2:$D$26,2,FALSE),"")</f>
        <v>Dirección de Fomento</v>
      </c>
      <c r="M47" s="40"/>
      <c r="N47" s="41" t="str">
        <f>IFERROR(VLOOKUP($C47,Dependencias!$A$2:$D$26,4,FALSE),"")</f>
        <v>Vanessa Barrenecha Samur</v>
      </c>
      <c r="O47" s="42"/>
      <c r="P47" s="43" t="str">
        <f>IF(O47="","No hay fecha de respuesta!",NETWORKDAYS(G47,O47,FESTIVOS!$A$2:$A$146))</f>
        <v>No hay fecha de respuesta!</v>
      </c>
      <c r="Q47" s="40"/>
      <c r="R47" s="23"/>
    </row>
    <row r="48" spans="1:18">
      <c r="A48" s="46" t="s">
        <v>46</v>
      </c>
      <c r="B48" s="41" t="s">
        <v>24</v>
      </c>
      <c r="C48" s="36">
        <v>800</v>
      </c>
      <c r="D48" s="41" t="s">
        <v>188</v>
      </c>
      <c r="E48" s="35">
        <v>1770502022</v>
      </c>
      <c r="F48" s="47">
        <v>20227100082212</v>
      </c>
      <c r="G48" s="48">
        <v>44686</v>
      </c>
      <c r="H48" s="38">
        <f>IF(G48="","",WORKDAY(G48,I48,FESTIVOS!$A$2:$V$146))</f>
        <v>44693</v>
      </c>
      <c r="I48" s="39">
        <f>IFERROR(IFERROR(IF(B48=VLOOKUP(B48,Dependencias!$J$3:$J$4,1,FALSE),VLOOKUP(B48,Dependencias!$J$3:$K$4,2,FALSE)),VLOOKUP(A48,Dependencias!$F$3:$G$15,2,FALSE)),"")</f>
        <v>5</v>
      </c>
      <c r="J48" s="41" t="s">
        <v>193</v>
      </c>
      <c r="K48" s="40" t="s">
        <v>210</v>
      </c>
      <c r="L48" s="41" t="str">
        <f>IFERROR(VLOOKUP($C48,Dependencias!$A$2:$D$26,2,FALSE),"")</f>
        <v>Dirección de Lectura y Bibliotecas</v>
      </c>
      <c r="M48" s="40"/>
      <c r="N48" s="41" t="str">
        <f>IFERROR(VLOOKUP($C48,Dependencias!$A$2:$D$26,4,FALSE),"")</f>
        <v>Maria Consuelo Gaitan Gaitan</v>
      </c>
      <c r="O48" s="42">
        <v>44693</v>
      </c>
      <c r="P48" s="43">
        <f>IF(O48="","No hay fecha de respuesta!",NETWORKDAYS(G48,O48,FESTIVOS!$A$2:$A$146))</f>
        <v>6</v>
      </c>
      <c r="Q48" s="40" t="s">
        <v>259</v>
      </c>
      <c r="R48" s="23"/>
    </row>
    <row r="49" spans="1:18">
      <c r="A49" s="46" t="s">
        <v>46</v>
      </c>
      <c r="B49" s="41" t="s">
        <v>24</v>
      </c>
      <c r="C49" s="36">
        <v>800</v>
      </c>
      <c r="D49" s="41" t="s">
        <v>188</v>
      </c>
      <c r="E49" s="35">
        <v>1783622022</v>
      </c>
      <c r="F49" s="47">
        <v>20227100082222</v>
      </c>
      <c r="G49" s="48">
        <v>44687</v>
      </c>
      <c r="H49" s="38">
        <f>IF(G49="","",WORKDAY(G49,I49,FESTIVOS!$A$2:$V$146))</f>
        <v>44694</v>
      </c>
      <c r="I49" s="39">
        <f>IFERROR(IFERROR(IF(B49=VLOOKUP(B49,Dependencias!$J$3:$J$4,1,FALSE),VLOOKUP(B49,Dependencias!$J$3:$K$4,2,FALSE)),VLOOKUP(A49,Dependencias!$F$3:$G$15,2,FALSE)),"")</f>
        <v>5</v>
      </c>
      <c r="J49" s="41" t="s">
        <v>193</v>
      </c>
      <c r="K49" s="40" t="s">
        <v>265</v>
      </c>
      <c r="L49" s="41" t="str">
        <f>IFERROR(VLOOKUP($C49,Dependencias!$A$2:$D$26,2,FALSE),"")</f>
        <v>Dirección de Lectura y Bibliotecas</v>
      </c>
      <c r="M49" s="40"/>
      <c r="N49" s="41" t="str">
        <f>IFERROR(VLOOKUP($C49,Dependencias!$A$2:$D$26,4,FALSE),"")</f>
        <v>Maria Consuelo Gaitan Gaitan</v>
      </c>
      <c r="O49" s="42">
        <v>44693</v>
      </c>
      <c r="P49" s="43">
        <f>IF(O49="","No hay fecha de respuesta!",NETWORKDAYS(G49,O49,FESTIVOS!$A$2:$A$146))</f>
        <v>5</v>
      </c>
      <c r="Q49" s="40" t="s">
        <v>259</v>
      </c>
      <c r="R49" s="23"/>
    </row>
    <row r="50" spans="1:18">
      <c r="A50" s="46" t="s">
        <v>35</v>
      </c>
      <c r="B50" s="41" t="s">
        <v>24</v>
      </c>
      <c r="C50" s="36">
        <v>700</v>
      </c>
      <c r="D50" s="41" t="s">
        <v>188</v>
      </c>
      <c r="E50" s="40">
        <v>1784552022</v>
      </c>
      <c r="F50" s="47">
        <v>20227100081032</v>
      </c>
      <c r="G50" s="48">
        <v>44687</v>
      </c>
      <c r="H50" s="38">
        <f>IF(G50="","",WORKDAY(G50,I50,FESTIVOS!$A$2:$V$146))</f>
        <v>44694</v>
      </c>
      <c r="I50" s="39">
        <f>IFERROR(IFERROR(IF(B50=VLOOKUP(B50,Dependencias!$J$3:$J$4,1,FALSE),VLOOKUP(B50,Dependencias!$J$3:$K$4,2,FALSE)),VLOOKUP(A50,Dependencias!$F$3:$G$15,2,FALSE)),"")</f>
        <v>5</v>
      </c>
      <c r="J50" s="41" t="s">
        <v>193</v>
      </c>
      <c r="K50" s="40" t="s">
        <v>266</v>
      </c>
      <c r="L50" s="41" t="str">
        <f>IFERROR(VLOOKUP($C50,Dependencias!$A$2:$D$26,2,FALSE),"")</f>
        <v>Direccion de Gestion Corporativa</v>
      </c>
      <c r="M50" s="40"/>
      <c r="N50" s="41" t="str">
        <f>IFERROR(VLOOKUP($C50,Dependencias!$A$2:$D$26,4,FALSE),"")</f>
        <v>Yamile Borja Martinez</v>
      </c>
      <c r="O50" s="42">
        <v>44687</v>
      </c>
      <c r="P50" s="43">
        <f>IF(O50="","No hay fecha de respuesta!",NETWORKDAYS(G50,O50,FESTIVOS!$A$2:$A$146))</f>
        <v>1</v>
      </c>
      <c r="Q50" s="40" t="s">
        <v>173</v>
      </c>
      <c r="R50" s="23"/>
    </row>
    <row r="51" spans="1:18">
      <c r="A51" s="34" t="s">
        <v>41</v>
      </c>
      <c r="B51" s="41" t="s">
        <v>24</v>
      </c>
      <c r="C51" s="36">
        <v>700</v>
      </c>
      <c r="D51" s="41" t="s">
        <v>188</v>
      </c>
      <c r="E51" s="40">
        <v>1774002022</v>
      </c>
      <c r="F51" s="47">
        <v>20227100080562</v>
      </c>
      <c r="G51" s="48">
        <v>44687</v>
      </c>
      <c r="H51" s="38">
        <f>IF(G51="","",WORKDAY(G51,I51,FESTIVOS!$A$2:$V$146))</f>
        <v>44694</v>
      </c>
      <c r="I51" s="39">
        <f>IFERROR(IFERROR(IF(B51=VLOOKUP(B51,Dependencias!$J$3:$J$4,1,FALSE),VLOOKUP(B51,Dependencias!$J$3:$K$4,2,FALSE)),VLOOKUP(A51,Dependencias!$F$3:$G$15,2,FALSE)),"")</f>
        <v>5</v>
      </c>
      <c r="J51" s="41" t="s">
        <v>193</v>
      </c>
      <c r="K51" s="40" t="s">
        <v>267</v>
      </c>
      <c r="L51" s="41" t="str">
        <f>IFERROR(VLOOKUP($C51,Dependencias!$A$2:$D$26,2,FALSE),"")</f>
        <v>Direccion de Gestion Corporativa</v>
      </c>
      <c r="M51" s="40"/>
      <c r="N51" s="41" t="str">
        <f>IFERROR(VLOOKUP($C51,Dependencias!$A$2:$D$26,4,FALSE),"")</f>
        <v>Yamile Borja Martinez</v>
      </c>
      <c r="O51" s="42">
        <v>44690</v>
      </c>
      <c r="P51" s="43">
        <f>IF(O51="","No hay fecha de respuesta!",NETWORKDAYS(G51,O51,FESTIVOS!$A$2:$A$146))</f>
        <v>2</v>
      </c>
      <c r="Q51" s="40" t="s">
        <v>196</v>
      </c>
      <c r="R51" s="23"/>
    </row>
    <row r="52" spans="1:18">
      <c r="A52" s="34" t="s">
        <v>41</v>
      </c>
      <c r="B52" s="41" t="s">
        <v>24</v>
      </c>
      <c r="C52" s="36">
        <v>700</v>
      </c>
      <c r="D52" s="41" t="s">
        <v>188</v>
      </c>
      <c r="E52" s="40">
        <v>1778292022</v>
      </c>
      <c r="F52" s="47">
        <v>20227100080832</v>
      </c>
      <c r="G52" s="48">
        <v>44687</v>
      </c>
      <c r="H52" s="38">
        <f>IF(G52="","",WORKDAY(G52,I52,FESTIVOS!$A$2:$V$146))</f>
        <v>44694</v>
      </c>
      <c r="I52" s="39">
        <f>IFERROR(IFERROR(IF(B52=VLOOKUP(B52,Dependencias!$J$3:$J$4,1,FALSE),VLOOKUP(B52,Dependencias!$J$3:$K$4,2,FALSE)),VLOOKUP(A52,Dependencias!$F$3:$G$15,2,FALSE)),"")</f>
        <v>5</v>
      </c>
      <c r="J52" s="41" t="s">
        <v>193</v>
      </c>
      <c r="K52" s="40" t="s">
        <v>268</v>
      </c>
      <c r="L52" s="41" t="str">
        <f>IFERROR(VLOOKUP($C52,Dependencias!$A$2:$D$26,2,FALSE),"")</f>
        <v>Direccion de Gestion Corporativa</v>
      </c>
      <c r="M52" s="40"/>
      <c r="N52" s="41" t="str">
        <f>IFERROR(VLOOKUP($C52,Dependencias!$A$2:$D$26,4,FALSE),"")</f>
        <v>Yamile Borja Martinez</v>
      </c>
      <c r="O52" s="42">
        <v>44690</v>
      </c>
      <c r="P52" s="43">
        <f>IF(O52="","No hay fecha de respuesta!",NETWORKDAYS(G52,O52,FESTIVOS!$A$2:$A$146))</f>
        <v>2</v>
      </c>
      <c r="Q52" s="40" t="s">
        <v>196</v>
      </c>
      <c r="R52" s="23"/>
    </row>
    <row r="53" spans="1:18">
      <c r="A53" s="34" t="s">
        <v>46</v>
      </c>
      <c r="B53" s="41" t="s">
        <v>24</v>
      </c>
      <c r="C53" s="36">
        <v>800</v>
      </c>
      <c r="D53" s="41" t="s">
        <v>191</v>
      </c>
      <c r="E53" s="40">
        <v>1783582022</v>
      </c>
      <c r="F53" s="47">
        <v>20227100081692</v>
      </c>
      <c r="G53" s="48">
        <v>44687</v>
      </c>
      <c r="H53" s="38">
        <f>IF(G53="","",WORKDAY(G53,I53,FESTIVOS!$A$2:$V$146))</f>
        <v>44694</v>
      </c>
      <c r="I53" s="39">
        <f>IFERROR(IFERROR(IF(B53=VLOOKUP(B53,Dependencias!$J$3:$J$4,1,FALSE),VLOOKUP(B53,Dependencias!$J$3:$K$4,2,FALSE)),VLOOKUP(A53,Dependencias!$F$3:$G$15,2,FALSE)),"")</f>
        <v>5</v>
      </c>
      <c r="J53" s="41" t="s">
        <v>193</v>
      </c>
      <c r="K53" s="40" t="s">
        <v>269</v>
      </c>
      <c r="L53" s="41" t="str">
        <f>IFERROR(VLOOKUP($C53,Dependencias!$A$2:$D$26,2,FALSE),"")</f>
        <v>Dirección de Lectura y Bibliotecas</v>
      </c>
      <c r="M53" s="40"/>
      <c r="N53" s="41" t="str">
        <f>IFERROR(VLOOKUP($C53,Dependencias!$A$2:$D$26,4,FALSE),"")</f>
        <v>Maria Consuelo Gaitan Gaitan</v>
      </c>
      <c r="O53" s="42">
        <v>44693</v>
      </c>
      <c r="P53" s="43">
        <f>IF(O53="","No hay fecha de respuesta!",NETWORKDAYS(G53,O53,FESTIVOS!$A$2:$A$146))</f>
        <v>5</v>
      </c>
      <c r="Q53" s="40" t="s">
        <v>259</v>
      </c>
      <c r="R53" s="23"/>
    </row>
    <row r="54" spans="1:18">
      <c r="A54" s="34" t="s">
        <v>41</v>
      </c>
      <c r="B54" s="41" t="s">
        <v>189</v>
      </c>
      <c r="C54" s="36">
        <v>330</v>
      </c>
      <c r="D54" s="41" t="s">
        <v>188</v>
      </c>
      <c r="E54" s="40">
        <v>1783782022</v>
      </c>
      <c r="F54" s="47">
        <v>20227100081092</v>
      </c>
      <c r="G54" s="48">
        <v>44687</v>
      </c>
      <c r="H54" s="38">
        <f>IF(G54="","",WORKDAY(G54,I54,FESTIVOS!$A$2:$V$146))</f>
        <v>44733</v>
      </c>
      <c r="I54" s="39">
        <f>IFERROR(IFERROR(IF(B54=VLOOKUP(B54,Dependencias!$J$3:$J$4,1,FALSE),VLOOKUP(B54,Dependencias!$J$3:$K$4,2,FALSE)),VLOOKUP(A54,Dependencias!$F$3:$G$15,2,FALSE)),"")</f>
        <v>30</v>
      </c>
      <c r="J54" s="41" t="s">
        <v>142</v>
      </c>
      <c r="K54" s="40" t="s">
        <v>270</v>
      </c>
      <c r="L54" s="41" t="str">
        <f>IFERROR(VLOOKUP($C54,Dependencias!$A$2:$D$26,2,FALSE),"")</f>
        <v>Subdirección de Infraestructura y patrimonio cultural</v>
      </c>
      <c r="M54" s="40"/>
      <c r="N54" s="41" t="str">
        <f>IFERROR(VLOOKUP($C54,Dependencias!$A$2:$D$26,4,FALSE),"")</f>
        <v>Ivan Dario Quiñones Sanchez</v>
      </c>
      <c r="O54" s="42"/>
      <c r="P54" s="43" t="str">
        <f>IF(O54="","No hay fecha de respuesta!",NETWORKDAYS(G54,O54,FESTIVOS!$A$2:$A$146))</f>
        <v>No hay fecha de respuesta!</v>
      </c>
      <c r="Q54" s="40"/>
      <c r="R54" s="23"/>
    </row>
    <row r="55" spans="1:18">
      <c r="A55" s="34" t="s">
        <v>46</v>
      </c>
      <c r="B55" s="41" t="s">
        <v>189</v>
      </c>
      <c r="C55" s="36">
        <v>310</v>
      </c>
      <c r="D55" s="41" t="s">
        <v>191</v>
      </c>
      <c r="E55" s="40">
        <v>1785182022</v>
      </c>
      <c r="F55" s="47">
        <v>20227100081812</v>
      </c>
      <c r="G55" s="48">
        <v>44687</v>
      </c>
      <c r="H55" s="38">
        <f>IF(G55="","",WORKDAY(G55,I55,FESTIVOS!$A$2:$V$146))</f>
        <v>44718</v>
      </c>
      <c r="I55" s="39">
        <f>IFERROR(IFERROR(IF(B55=VLOOKUP(B55,Dependencias!$J$3:$J$4,1,FALSE),VLOOKUP(B55,Dependencias!$J$3:$K$4,2,FALSE)),VLOOKUP(A55,Dependencias!$F$3:$G$15,2,FALSE)),"")</f>
        <v>20</v>
      </c>
      <c r="J55" s="41" t="s">
        <v>140</v>
      </c>
      <c r="K55" s="40" t="s">
        <v>271</v>
      </c>
      <c r="L55" s="41" t="str">
        <f>IFERROR(VLOOKUP($C55,Dependencias!$A$2:$D$26,2,FALSE),"")</f>
        <v>Subdirección de Gestión Cultural y Artística</v>
      </c>
      <c r="M55" s="40"/>
      <c r="N55" s="41" t="str">
        <f>IFERROR(VLOOKUP($C55,Dependencias!$A$2:$D$26,4,FALSE),"")</f>
        <v>Ines Elvira Montealegre Martinez</v>
      </c>
      <c r="O55" s="42"/>
      <c r="P55" s="43" t="str">
        <f>IF(O55="","No hay fecha de respuesta!",NETWORKDAYS(G55,O55,FESTIVOS!$A$2:$A$146))</f>
        <v>No hay fecha de respuesta!</v>
      </c>
      <c r="Q55" s="40"/>
      <c r="R55" s="23"/>
    </row>
    <row r="56" spans="1:18">
      <c r="A56" s="34" t="s">
        <v>46</v>
      </c>
      <c r="B56" s="41" t="s">
        <v>24</v>
      </c>
      <c r="C56" s="36">
        <v>800</v>
      </c>
      <c r="D56" s="41" t="s">
        <v>188</v>
      </c>
      <c r="E56" s="40">
        <v>1796952022</v>
      </c>
      <c r="F56" s="47">
        <v>20227100081482</v>
      </c>
      <c r="G56" s="48">
        <v>44690</v>
      </c>
      <c r="H56" s="38">
        <f>IF(G56="","",WORKDAY(G56,I56,FESTIVOS!$A$2:$V$146))</f>
        <v>44697</v>
      </c>
      <c r="I56" s="39">
        <f>IFERROR(IFERROR(IF(B56=VLOOKUP(B56,Dependencias!$J$3:$J$4,1,FALSE),VLOOKUP(B56,Dependencias!$J$3:$K$4,2,FALSE)),VLOOKUP(A56,Dependencias!$F$3:$G$15,2,FALSE)),"")</f>
        <v>5</v>
      </c>
      <c r="J56" s="41" t="s">
        <v>193</v>
      </c>
      <c r="K56" s="40" t="s">
        <v>272</v>
      </c>
      <c r="L56" s="41" t="str">
        <f>IFERROR(VLOOKUP($C56,Dependencias!$A$2:$D$26,2,FALSE),"")</f>
        <v>Dirección de Lectura y Bibliotecas</v>
      </c>
      <c r="M56" s="40"/>
      <c r="N56" s="41" t="str">
        <f>IFERROR(VLOOKUP($C56,Dependencias!$A$2:$D$26,4,FALSE),"")</f>
        <v>Maria Consuelo Gaitan Gaitan</v>
      </c>
      <c r="O56" s="42">
        <v>44694</v>
      </c>
      <c r="P56" s="43">
        <f>IF(O56="","No hay fecha de respuesta!",NETWORKDAYS(G56,O56,FESTIVOS!$A$2:$A$146))</f>
        <v>5</v>
      </c>
      <c r="Q56" s="40" t="s">
        <v>273</v>
      </c>
      <c r="R56" s="23"/>
    </row>
    <row r="57" spans="1:18">
      <c r="A57" s="46" t="s">
        <v>35</v>
      </c>
      <c r="B57" s="41" t="s">
        <v>189</v>
      </c>
      <c r="C57" s="36">
        <v>210</v>
      </c>
      <c r="D57" s="41" t="s">
        <v>188</v>
      </c>
      <c r="E57" s="40">
        <v>1786742022</v>
      </c>
      <c r="F57" s="47">
        <v>20227100081202</v>
      </c>
      <c r="G57" s="48">
        <v>44687</v>
      </c>
      <c r="H57" s="38">
        <f>IF(G57="","",WORKDAY(G57,I57,FESTIVOS!$A$2:$V$146))</f>
        <v>44733</v>
      </c>
      <c r="I57" s="39">
        <f>IFERROR(IFERROR(IF(B57=VLOOKUP(B57,Dependencias!$J$3:$J$4,1,FALSE),VLOOKUP(B57,Dependencias!$J$3:$K$4,2,FALSE)),VLOOKUP(A57,Dependencias!$F$3:$G$15,2,FALSE)),"")</f>
        <v>30</v>
      </c>
      <c r="J57" s="41" t="s">
        <v>192</v>
      </c>
      <c r="K57" s="40" t="s">
        <v>274</v>
      </c>
      <c r="L57" s="41" t="str">
        <f>IFERROR(VLOOKUP($C57,Dependencias!$A$2:$D$26,2,FALSE),"")</f>
        <v>Dirección de Asuntos Locales y Participación</v>
      </c>
      <c r="M57" s="40"/>
      <c r="N57" s="41" t="str">
        <f>IFERROR(VLOOKUP($C57,Dependencias!$A$2:$D$26,4,FALSE),"")</f>
        <v>Alejandro Franco Plata</v>
      </c>
      <c r="O57" s="42"/>
      <c r="P57" s="43" t="str">
        <f>IF(O57="","No hay fecha de respuesta!",NETWORKDAYS(G57,O57,FESTIVOS!$A$2:$A$146))</f>
        <v>No hay fecha de respuesta!</v>
      </c>
      <c r="Q57" s="40"/>
      <c r="R57" s="23"/>
    </row>
    <row r="58" spans="1:18">
      <c r="A58" s="46" t="s">
        <v>46</v>
      </c>
      <c r="B58" s="41" t="s">
        <v>18</v>
      </c>
      <c r="C58" s="36">
        <v>220</v>
      </c>
      <c r="D58" s="41" t="s">
        <v>188</v>
      </c>
      <c r="E58" s="40">
        <v>1797722022</v>
      </c>
      <c r="F58" s="47">
        <v>20227100081512</v>
      </c>
      <c r="G58" s="48">
        <v>44690</v>
      </c>
      <c r="H58" s="38">
        <f>IF(G58="","",WORKDAY(G58,I58,FESTIVOS!$A$2:$V$146))</f>
        <v>44704</v>
      </c>
      <c r="I58" s="39">
        <f>IFERROR(IFERROR(IF(B58=VLOOKUP(B58,Dependencias!$J$3:$J$4,1,FALSE),VLOOKUP(B58,Dependencias!$J$3:$K$4,2,FALSE)),VLOOKUP(A58,Dependencias!$F$3:$G$15,2,FALSE)),"")</f>
        <v>10</v>
      </c>
      <c r="J58" s="41" t="s">
        <v>190</v>
      </c>
      <c r="K58" s="40" t="s">
        <v>275</v>
      </c>
      <c r="L58" s="41" t="str">
        <f>IFERROR(VLOOKUP($C58,Dependencias!$A$2:$D$26,2,FALSE),"")</f>
        <v>Dirección de Fomento</v>
      </c>
      <c r="M58" s="40"/>
      <c r="N58" s="41" t="str">
        <f>IFERROR(VLOOKUP($C58,Dependencias!$A$2:$D$26,4,FALSE),"")</f>
        <v>Vanessa Barrenecha Samur</v>
      </c>
      <c r="O58" s="42">
        <v>44699</v>
      </c>
      <c r="P58" s="43">
        <f>IF(O58="","No hay fecha de respuesta!",NETWORKDAYS(G58,O58,FESTIVOS!$A$2:$A$146))</f>
        <v>8</v>
      </c>
      <c r="Q58" s="40" t="s">
        <v>276</v>
      </c>
      <c r="R58" s="23"/>
    </row>
    <row r="59" spans="1:18">
      <c r="A59" s="46" t="s">
        <v>46</v>
      </c>
      <c r="B59" s="41" t="s">
        <v>189</v>
      </c>
      <c r="C59" s="36">
        <v>330</v>
      </c>
      <c r="D59" s="41" t="s">
        <v>188</v>
      </c>
      <c r="E59" s="40">
        <v>1806002022</v>
      </c>
      <c r="F59" s="47">
        <v>20227100081982</v>
      </c>
      <c r="G59" s="48">
        <v>44690</v>
      </c>
      <c r="H59" s="38">
        <f>IF(G59="","",WORKDAY(G59,I59,FESTIVOS!$A$2:$V$146))</f>
        <v>44719</v>
      </c>
      <c r="I59" s="39">
        <f>IFERROR(IFERROR(IF(B59=VLOOKUP(B59,Dependencias!$J$3:$J$4,1,FALSE),VLOOKUP(B59,Dependencias!$J$3:$K$4,2,FALSE)),VLOOKUP(A59,Dependencias!$F$3:$G$15,2,FALSE)),"")</f>
        <v>20</v>
      </c>
      <c r="J59" s="41" t="s">
        <v>142</v>
      </c>
      <c r="K59" s="40" t="s">
        <v>277</v>
      </c>
      <c r="L59" s="41" t="str">
        <f>IFERROR(VLOOKUP($C59,Dependencias!$A$2:$D$26,2,FALSE),"")</f>
        <v>Subdirección de Infraestructura y patrimonio cultural</v>
      </c>
      <c r="M59" s="40"/>
      <c r="N59" s="41" t="str">
        <f>IFERROR(VLOOKUP($C59,Dependencias!$A$2:$D$26,4,FALSE),"")</f>
        <v>Ivan Dario Quiñones Sanchez</v>
      </c>
      <c r="O59" s="42">
        <v>44699</v>
      </c>
      <c r="P59" s="43">
        <f>IF(O59="","No hay fecha de respuesta!",NETWORKDAYS(G59,O59,FESTIVOS!$A$2:$A$146))</f>
        <v>8</v>
      </c>
      <c r="Q59" s="40" t="s">
        <v>278</v>
      </c>
      <c r="R59" s="23"/>
    </row>
    <row r="60" spans="1:18">
      <c r="A60" s="46" t="s">
        <v>46</v>
      </c>
      <c r="B60" s="41" t="s">
        <v>189</v>
      </c>
      <c r="C60" s="36">
        <v>310</v>
      </c>
      <c r="D60" s="41" t="s">
        <v>188</v>
      </c>
      <c r="E60" s="40">
        <v>1799542022</v>
      </c>
      <c r="F60" s="47">
        <v>20227100081652</v>
      </c>
      <c r="G60" s="48">
        <v>44690</v>
      </c>
      <c r="H60" s="38">
        <f>IF(G60="","",WORKDAY(G60,I60,FESTIVOS!$A$2:$V$146))</f>
        <v>44719</v>
      </c>
      <c r="I60" s="39">
        <f>IFERROR(IFERROR(IF(B60=VLOOKUP(B60,Dependencias!$J$3:$J$4,1,FALSE),VLOOKUP(B60,Dependencias!$J$3:$K$4,2,FALSE)),VLOOKUP(A60,Dependencias!$F$3:$G$15,2,FALSE)),"")</f>
        <v>20</v>
      </c>
      <c r="J60" s="41" t="s">
        <v>140</v>
      </c>
      <c r="K60" s="40" t="s">
        <v>279</v>
      </c>
      <c r="L60" s="41" t="str">
        <f>IFERROR(VLOOKUP($C60,Dependencias!$A$2:$D$26,2,FALSE),"")</f>
        <v>Subdirección de Gestión Cultural y Artística</v>
      </c>
      <c r="M60" s="40"/>
      <c r="N60" s="41" t="str">
        <f>IFERROR(VLOOKUP($C60,Dependencias!$A$2:$D$26,4,FALSE),"")</f>
        <v>Ines Elvira Montealegre Martinez</v>
      </c>
      <c r="O60" s="42">
        <v>44699</v>
      </c>
      <c r="P60" s="43">
        <f>IF(O60="","No hay fecha de respuesta!",NETWORKDAYS(G60,O60,FESTIVOS!$A$2:$A$146))</f>
        <v>8</v>
      </c>
      <c r="Q60" s="40" t="s">
        <v>280</v>
      </c>
      <c r="R60" s="23"/>
    </row>
    <row r="61" spans="1:18">
      <c r="A61" s="46" t="s">
        <v>46</v>
      </c>
      <c r="B61" s="41" t="s">
        <v>189</v>
      </c>
      <c r="C61" s="36">
        <v>220</v>
      </c>
      <c r="D61" s="41" t="s">
        <v>188</v>
      </c>
      <c r="E61" s="40">
        <v>1815392022</v>
      </c>
      <c r="F61" s="47">
        <v>20227100081222</v>
      </c>
      <c r="G61" s="48">
        <v>44690</v>
      </c>
      <c r="H61" s="38">
        <f>IF(G61="","",WORKDAY(G61,I61,FESTIVOS!$A$2:$V$146))</f>
        <v>44719</v>
      </c>
      <c r="I61" s="39">
        <f>IFERROR(IFERROR(IF(B61=VLOOKUP(B61,Dependencias!$J$3:$J$4,1,FALSE),VLOOKUP(B61,Dependencias!$J$3:$K$4,2,FALSE)),VLOOKUP(A61,Dependencias!$F$3:$G$15,2,FALSE)),"")</f>
        <v>20</v>
      </c>
      <c r="J61" s="41" t="s">
        <v>190</v>
      </c>
      <c r="K61" s="40" t="s">
        <v>281</v>
      </c>
      <c r="L61" s="41" t="str">
        <f>IFERROR(VLOOKUP($C61,Dependencias!$A$2:$D$26,2,FALSE),"")</f>
        <v>Dirección de Fomento</v>
      </c>
      <c r="M61" s="40"/>
      <c r="N61" s="41" t="str">
        <f>IFERROR(VLOOKUP($C61,Dependencias!$A$2:$D$26,4,FALSE),"")</f>
        <v>Vanessa Barrenecha Samur</v>
      </c>
      <c r="O61" s="42">
        <v>44697</v>
      </c>
      <c r="P61" s="43">
        <f>IF(O61="","No hay fecha de respuesta!",NETWORKDAYS(G61,O61,FESTIVOS!$A$2:$A$146))</f>
        <v>6</v>
      </c>
      <c r="Q61" s="40" t="s">
        <v>282</v>
      </c>
      <c r="R61" s="23"/>
    </row>
    <row r="62" spans="1:18">
      <c r="A62" s="46" t="s">
        <v>46</v>
      </c>
      <c r="B62" s="41" t="s">
        <v>24</v>
      </c>
      <c r="C62" s="36">
        <v>700</v>
      </c>
      <c r="D62" s="41" t="s">
        <v>188</v>
      </c>
      <c r="E62" s="40">
        <v>1821982022</v>
      </c>
      <c r="F62" s="47">
        <v>20227100082772</v>
      </c>
      <c r="G62" s="48">
        <v>44691</v>
      </c>
      <c r="H62" s="38">
        <f>IF(G62="","",WORKDAY(G62,I62,FESTIVOS!$A$2:$V$146))</f>
        <v>44698</v>
      </c>
      <c r="I62" s="39">
        <f>IFERROR(IFERROR(IF(B62=VLOOKUP(B62,Dependencias!$J$3:$J$4,1,FALSE),VLOOKUP(B62,Dependencias!$J$3:$K$4,2,FALSE)),VLOOKUP(A62,Dependencias!$F$3:$G$15,2,FALSE)),"")</f>
        <v>5</v>
      </c>
      <c r="J62" s="41" t="s">
        <v>193</v>
      </c>
      <c r="K62" s="40" t="s">
        <v>283</v>
      </c>
      <c r="L62" s="41" t="str">
        <f>IFERROR(VLOOKUP($C62,Dependencias!$A$2:$D$26,2,FALSE),"")</f>
        <v>Direccion de Gestion Corporativa</v>
      </c>
      <c r="M62" s="40"/>
      <c r="N62" s="41" t="str">
        <f>IFERROR(VLOOKUP($C62,Dependencias!$A$2:$D$26,4,FALSE),"")</f>
        <v>Yamile Borja Martinez</v>
      </c>
      <c r="O62" s="42">
        <v>44693</v>
      </c>
      <c r="P62" s="43">
        <f>IF(O62="","No hay fecha de respuesta!",NETWORKDAYS(G62,O62,FESTIVOS!$A$2:$A$146))</f>
        <v>3</v>
      </c>
      <c r="Q62" s="40" t="s">
        <v>284</v>
      </c>
      <c r="R62" s="23"/>
    </row>
    <row r="63" spans="1:18">
      <c r="A63" s="46" t="s">
        <v>46</v>
      </c>
      <c r="B63" s="41" t="s">
        <v>189</v>
      </c>
      <c r="C63" s="36">
        <v>310</v>
      </c>
      <c r="D63" s="41" t="s">
        <v>191</v>
      </c>
      <c r="E63" s="35">
        <v>1817332022</v>
      </c>
      <c r="F63" s="47">
        <v>20227100086492</v>
      </c>
      <c r="G63" s="48">
        <v>44691</v>
      </c>
      <c r="H63" s="38">
        <f>IF(G63="","",WORKDAY(G63,I63,FESTIVOS!$A$2:$V$146))</f>
        <v>44720</v>
      </c>
      <c r="I63" s="39">
        <f>IFERROR(IFERROR(IF(B63=VLOOKUP(B63,Dependencias!$J$3:$J$4,1,FALSE),VLOOKUP(B63,Dependencias!$J$3:$K$4,2,FALSE)),VLOOKUP(A63,Dependencias!$F$3:$G$15,2,FALSE)),"")</f>
        <v>20</v>
      </c>
      <c r="J63" s="41" t="s">
        <v>140</v>
      </c>
      <c r="K63" s="40" t="s">
        <v>285</v>
      </c>
      <c r="L63" s="41" t="str">
        <f>IFERROR(VLOOKUP($C63,Dependencias!$A$2:$D$26,2,FALSE),"")</f>
        <v>Subdirección de Gestión Cultural y Artística</v>
      </c>
      <c r="M63" s="40"/>
      <c r="N63" s="41" t="str">
        <f>IFERROR(VLOOKUP($C63,Dependencias!$A$2:$D$26,4,FALSE),"")</f>
        <v>Ines Elvira Montealegre Martinez</v>
      </c>
      <c r="O63" s="42">
        <v>44705</v>
      </c>
      <c r="P63" s="43">
        <f>IF(O63="","No hay fecha de respuesta!",NETWORKDAYS(G63,O63,FESTIVOS!$A$2:$A$146))</f>
        <v>11</v>
      </c>
      <c r="Q63" s="40" t="s">
        <v>286</v>
      </c>
      <c r="R63" s="23"/>
    </row>
    <row r="64" spans="1:18">
      <c r="A64" s="46" t="s">
        <v>56</v>
      </c>
      <c r="B64" s="41" t="s">
        <v>189</v>
      </c>
      <c r="C64" s="36">
        <v>120</v>
      </c>
      <c r="D64" s="41" t="s">
        <v>191</v>
      </c>
      <c r="E64" s="35">
        <v>1821392022</v>
      </c>
      <c r="F64" s="47">
        <v>20227100083002</v>
      </c>
      <c r="G64" s="48">
        <v>44691</v>
      </c>
      <c r="H64" s="38">
        <f>IF(G64="","",WORKDAY(G64,I64,FESTIVOS!$A$2:$V$146))</f>
        <v>44743</v>
      </c>
      <c r="I64" s="39">
        <f>IFERROR(IFERROR(IF(B64=VLOOKUP(B64,Dependencias!$J$3:$J$4,1,FALSE),VLOOKUP(B64,Dependencias!$J$3:$K$4,2,FALSE)),VLOOKUP(A64,Dependencias!$F$3:$G$15,2,FALSE)),"")</f>
        <v>35</v>
      </c>
      <c r="J64" s="41" t="s">
        <v>151</v>
      </c>
      <c r="K64" s="40" t="s">
        <v>287</v>
      </c>
      <c r="L64" s="41" t="str">
        <f>IFERROR(VLOOKUP($C64,Dependencias!$A$2:$D$26,2,FALSE),"")</f>
        <v>Oficina Asesora de Comunicaciones</v>
      </c>
      <c r="M64" s="40"/>
      <c r="N64" s="41" t="str">
        <f>IFERROR(VLOOKUP($C64,Dependencias!$A$2:$D$26,4,FALSE),"")</f>
        <v>Carolina Ruiz Caicedo</v>
      </c>
      <c r="O64" s="42"/>
      <c r="P64" s="43" t="str">
        <f>IF(O64="","No hay fecha de respuesta!",NETWORKDAYS(G64,O64,FESTIVOS!$A$2:$A$146))</f>
        <v>No hay fecha de respuesta!</v>
      </c>
      <c r="Q64" s="40"/>
      <c r="R64" s="23"/>
    </row>
    <row r="65" spans="1:18">
      <c r="A65" s="46" t="s">
        <v>51</v>
      </c>
      <c r="B65" s="41" t="s">
        <v>189</v>
      </c>
      <c r="C65" s="36">
        <v>730</v>
      </c>
      <c r="D65" s="41" t="s">
        <v>191</v>
      </c>
      <c r="E65" s="35">
        <v>1807452022</v>
      </c>
      <c r="F65" s="47">
        <v>20227100086512</v>
      </c>
      <c r="G65" s="48">
        <v>44691</v>
      </c>
      <c r="H65" s="38">
        <f>IF(G65="","",WORKDAY(G65,I65,FESTIVOS!$A$2:$V$146))</f>
        <v>44720</v>
      </c>
      <c r="I65" s="39">
        <f>IFERROR(IFERROR(IF(B65=VLOOKUP(B65,Dependencias!$J$3:$J$4,1,FALSE),VLOOKUP(B65,Dependencias!$J$3:$K$4,2,FALSE)),VLOOKUP(A65,Dependencias!$F$3:$G$15,2,FALSE)),"")</f>
        <v>20</v>
      </c>
      <c r="J65" s="41" t="s">
        <v>136</v>
      </c>
      <c r="K65" s="40" t="s">
        <v>206</v>
      </c>
      <c r="L65" s="41" t="str">
        <f>IFERROR(VLOOKUP($C65,Dependencias!$A$2:$D$26,2,FALSE),"")</f>
        <v>Grupo Interno De Trabajo De Gestión Del Talento Humano</v>
      </c>
      <c r="M65" s="40"/>
      <c r="N65" s="41" t="str">
        <f>IFERROR(VLOOKUP($C65,Dependencias!$A$2:$D$26,4,FALSE),"")</f>
        <v>Alba Nohora Diaz Galan</v>
      </c>
      <c r="O65" s="42">
        <v>44706</v>
      </c>
      <c r="P65" s="43">
        <f>IF(O65="","No hay fecha de respuesta!",NETWORKDAYS(G65,O65,FESTIVOS!$A$2:$A$146))</f>
        <v>12</v>
      </c>
      <c r="Q65" s="40" t="s">
        <v>288</v>
      </c>
      <c r="R65" s="23"/>
    </row>
    <row r="66" spans="1:18">
      <c r="A66" s="46" t="s">
        <v>46</v>
      </c>
      <c r="B66" s="41" t="s">
        <v>189</v>
      </c>
      <c r="C66" s="36">
        <v>310</v>
      </c>
      <c r="D66" s="41" t="s">
        <v>188</v>
      </c>
      <c r="E66" s="35">
        <v>1840892022</v>
      </c>
      <c r="F66" s="47">
        <v>20227100083942</v>
      </c>
      <c r="G66" s="48">
        <v>44692</v>
      </c>
      <c r="H66" s="38">
        <f>IF(G66="","",WORKDAY(G66,I66,FESTIVOS!$A$2:$V$146))</f>
        <v>44721</v>
      </c>
      <c r="I66" s="39">
        <f>IFERROR(IFERROR(IF(B66=VLOOKUP(B66,Dependencias!$J$3:$J$4,1,FALSE),VLOOKUP(B66,Dependencias!$J$3:$K$4,2,FALSE)),VLOOKUP(A66,Dependencias!$F$3:$G$15,2,FALSE)),"")</f>
        <v>20</v>
      </c>
      <c r="J66" s="41" t="s">
        <v>140</v>
      </c>
      <c r="K66" s="40" t="s">
        <v>289</v>
      </c>
      <c r="L66" s="41" t="str">
        <f>IFERROR(VLOOKUP($C66,Dependencias!$A$2:$D$26,2,FALSE),"")</f>
        <v>Subdirección de Gestión Cultural y Artística</v>
      </c>
      <c r="M66" s="40"/>
      <c r="N66" s="41"/>
      <c r="O66" s="42"/>
      <c r="P66" s="43" t="str">
        <f>IF(O66="","No hay fecha de respuesta!",NETWORKDAYS(G66,O66,FESTIVOS!$A$2:$A$146))</f>
        <v>No hay fecha de respuesta!</v>
      </c>
      <c r="Q66" s="40"/>
      <c r="R66" s="23"/>
    </row>
    <row r="67" spans="1:18">
      <c r="A67" s="46" t="s">
        <v>46</v>
      </c>
      <c r="B67" s="41" t="s">
        <v>189</v>
      </c>
      <c r="C67" s="36">
        <v>900</v>
      </c>
      <c r="D67" s="41" t="s">
        <v>188</v>
      </c>
      <c r="E67" s="35">
        <v>1836722022</v>
      </c>
      <c r="F67" s="47">
        <v>20227100083762</v>
      </c>
      <c r="G67" s="48">
        <v>44692</v>
      </c>
      <c r="H67" s="38">
        <f>IF(G67="","",WORKDAY(G67,I67,FESTIVOS!$A$2:$V$146))</f>
        <v>44721</v>
      </c>
      <c r="I67" s="39">
        <f>IFERROR(IFERROR(IF(B67=VLOOKUP(B67,Dependencias!$J$3:$J$4,1,FALSE),VLOOKUP(B67,Dependencias!$J$3:$K$4,2,FALSE)),VLOOKUP(A67,Dependencias!$F$3:$G$15,2,FALSE)),"")</f>
        <v>20</v>
      </c>
      <c r="J67" s="41" t="s">
        <v>140</v>
      </c>
      <c r="K67" s="40" t="s">
        <v>290</v>
      </c>
      <c r="L67" s="41" t="str">
        <f>IFERROR(VLOOKUP($C67,Dependencias!$A$2:$D$26,2,FALSE),"")</f>
        <v>Subsecretaria de Cultura Ciudadana y Gestión del Conocimiento</v>
      </c>
      <c r="M67" s="40"/>
      <c r="N67" s="41"/>
      <c r="O67" s="42"/>
      <c r="P67" s="43" t="str">
        <f>IF(O67="","No hay fecha de respuesta!",NETWORKDAYS(G67,O67,FESTIVOS!$A$2:$A$146))</f>
        <v>No hay fecha de respuesta!</v>
      </c>
      <c r="Q67" s="40"/>
      <c r="R67" s="23"/>
    </row>
    <row r="68" spans="1:18">
      <c r="A68" s="46" t="s">
        <v>56</v>
      </c>
      <c r="B68" s="41" t="s">
        <v>189</v>
      </c>
      <c r="C68" s="36">
        <v>120</v>
      </c>
      <c r="D68" s="41" t="s">
        <v>191</v>
      </c>
      <c r="E68" s="35">
        <v>1822712022</v>
      </c>
      <c r="F68" s="47">
        <v>20227100083002</v>
      </c>
      <c r="G68" s="48">
        <v>44692</v>
      </c>
      <c r="H68" s="38">
        <f>IF(G68="","",WORKDAY(G68,I68,FESTIVOS!$A$2:$V$146))</f>
        <v>44747</v>
      </c>
      <c r="I68" s="39">
        <f>IFERROR(IFERROR(IF(B68=VLOOKUP(B68,Dependencias!$J$3:$J$4,1,FALSE),VLOOKUP(B68,Dependencias!$J$3:$K$4,2,FALSE)),VLOOKUP(A68,Dependencias!$F$3:$G$15,2,FALSE)),"")</f>
        <v>35</v>
      </c>
      <c r="J68" s="41" t="s">
        <v>151</v>
      </c>
      <c r="K68" s="40" t="s">
        <v>287</v>
      </c>
      <c r="L68" s="41" t="str">
        <f>IFERROR(VLOOKUP($C68,Dependencias!$A$2:$D$26,2,FALSE),"")</f>
        <v>Oficina Asesora de Comunicaciones</v>
      </c>
      <c r="M68" s="40"/>
      <c r="N68" s="41" t="str">
        <f>IFERROR(VLOOKUP($C68,Dependencias!$A$2:$D$26,4,FALSE),"")</f>
        <v>Carolina Ruiz Caicedo</v>
      </c>
      <c r="O68" s="42"/>
      <c r="P68" s="43" t="str">
        <f>IF(O68="","No hay fecha de respuesta!",NETWORKDAYS(G68,O68,FESTIVOS!$A$2:$A$146))</f>
        <v>No hay fecha de respuesta!</v>
      </c>
      <c r="Q68" s="40"/>
      <c r="R68" s="23"/>
    </row>
    <row r="69" spans="1:18">
      <c r="A69" s="46" t="s">
        <v>35</v>
      </c>
      <c r="B69" s="41" t="s">
        <v>189</v>
      </c>
      <c r="C69" s="36">
        <v>210</v>
      </c>
      <c r="D69" s="41" t="s">
        <v>191</v>
      </c>
      <c r="E69" s="35">
        <v>1832782022</v>
      </c>
      <c r="F69" s="47">
        <v>20227100086532</v>
      </c>
      <c r="G69" s="48">
        <v>44691</v>
      </c>
      <c r="H69" s="38">
        <f>IF(G69="","",WORKDAY(G69,I69,FESTIVOS!$A$2:$V$146))</f>
        <v>44735</v>
      </c>
      <c r="I69" s="39">
        <f>IFERROR(IFERROR(IF(B69=VLOOKUP(B69,Dependencias!$J$3:$J$4,1,FALSE),VLOOKUP(B69,Dependencias!$J$3:$K$4,2,FALSE)),VLOOKUP(A69,Dependencias!$F$3:$G$15,2,FALSE)),"")</f>
        <v>30</v>
      </c>
      <c r="J69" s="41" t="s">
        <v>140</v>
      </c>
      <c r="K69" s="40" t="s">
        <v>291</v>
      </c>
      <c r="L69" s="41" t="str">
        <f>IFERROR(VLOOKUP($C69,Dependencias!$A$2:$D$26,2,FALSE),"")</f>
        <v>Dirección de Asuntos Locales y Participación</v>
      </c>
      <c r="M69" s="40"/>
      <c r="N69" s="41" t="str">
        <f>IFERROR(VLOOKUP($C69,Dependencias!$A$2:$D$26,4,FALSE),"")</f>
        <v>Alejandro Franco Plata</v>
      </c>
      <c r="O69" s="42"/>
      <c r="P69" s="43" t="str">
        <f>IF(O69="","No hay fecha de respuesta!",NETWORKDAYS(G69,O69,FESTIVOS!$A$2:$A$146))</f>
        <v>No hay fecha de respuesta!</v>
      </c>
      <c r="Q69" s="40"/>
      <c r="R69" s="23"/>
    </row>
    <row r="70" spans="1:18">
      <c r="A70" s="46" t="s">
        <v>46</v>
      </c>
      <c r="B70" s="41" t="s">
        <v>189</v>
      </c>
      <c r="C70" s="36">
        <v>240</v>
      </c>
      <c r="D70" s="41" t="s">
        <v>188</v>
      </c>
      <c r="E70" s="35">
        <v>1865642022</v>
      </c>
      <c r="F70" s="47">
        <v>20227100085392</v>
      </c>
      <c r="G70" s="48">
        <v>44693</v>
      </c>
      <c r="H70" s="38">
        <f>IF(G70="","",WORKDAY(G70,I70,FESTIVOS!$A$2:$V$146))</f>
        <v>44722</v>
      </c>
      <c r="I70" s="39">
        <f>IFERROR(IFERROR(IF(B70=VLOOKUP(B70,Dependencias!$J$3:$J$4,1,FALSE),VLOOKUP(B70,Dependencias!$J$3:$K$4,2,FALSE)),VLOOKUP(A70,Dependencias!$F$3:$G$15,2,FALSE)),"")</f>
        <v>20</v>
      </c>
      <c r="J70" s="41" t="s">
        <v>190</v>
      </c>
      <c r="K70" s="40" t="s">
        <v>292</v>
      </c>
      <c r="L70" s="41" t="str">
        <f>IFERROR(VLOOKUP($C70,Dependencias!$A$2:$D$26,2,FALSE),"")</f>
        <v>Dirección de Economia, Estudios y Politica</v>
      </c>
      <c r="M70" s="40"/>
      <c r="N70" s="41" t="str">
        <f>IFERROR(VLOOKUP($C70,Dependencias!$A$2:$D$26,4,FALSE),"")</f>
        <v>Mauricio Agudelo Ruiz</v>
      </c>
      <c r="O70" s="42"/>
      <c r="P70" s="43" t="str">
        <f>IF(O70="","No hay fecha de respuesta!",NETWORKDAYS(G70,O70,FESTIVOS!$A$2:$A$146))</f>
        <v>No hay fecha de respuesta!</v>
      </c>
      <c r="Q70" s="40"/>
      <c r="R70" s="23"/>
    </row>
    <row r="71" spans="1:18">
      <c r="A71" s="46" t="s">
        <v>41</v>
      </c>
      <c r="B71" s="41" t="s">
        <v>24</v>
      </c>
      <c r="C71" s="36">
        <v>700</v>
      </c>
      <c r="D71" s="41" t="s">
        <v>188</v>
      </c>
      <c r="E71" s="35">
        <v>1846292022</v>
      </c>
      <c r="F71" s="47">
        <v>20227100084222</v>
      </c>
      <c r="G71" s="48">
        <v>44692</v>
      </c>
      <c r="H71" s="38">
        <f>IF(G71="","",WORKDAY(G71,I71,FESTIVOS!$A$2:$V$146))</f>
        <v>44699</v>
      </c>
      <c r="I71" s="39">
        <f>IFERROR(IFERROR(IF(B71=VLOOKUP(B71,Dependencias!$J$3:$J$4,1,FALSE),VLOOKUP(B71,Dependencias!$J$3:$K$4,2,FALSE)),VLOOKUP(A71,Dependencias!$F$3:$G$15,2,FALSE)),"")</f>
        <v>5</v>
      </c>
      <c r="J71" s="41" t="s">
        <v>193</v>
      </c>
      <c r="K71" s="40" t="s">
        <v>293</v>
      </c>
      <c r="L71" s="41" t="str">
        <f>IFERROR(VLOOKUP($C71,Dependencias!$A$2:$D$26,2,FALSE),"")</f>
        <v>Direccion de Gestion Corporativa</v>
      </c>
      <c r="M71" s="40"/>
      <c r="N71" s="41" t="str">
        <f>IFERROR(VLOOKUP($C71,Dependencias!$A$2:$D$26,4,FALSE),"")</f>
        <v>Yamile Borja Martinez</v>
      </c>
      <c r="O71" s="42">
        <v>44694</v>
      </c>
      <c r="P71" s="43">
        <f>IF(O71="","No hay fecha de respuesta!",NETWORKDAYS(G71,O71,FESTIVOS!$A$2:$A$146))</f>
        <v>3</v>
      </c>
      <c r="Q71" s="40" t="s">
        <v>173</v>
      </c>
      <c r="R71" s="23"/>
    </row>
    <row r="72" spans="1:18">
      <c r="A72" s="46" t="s">
        <v>41</v>
      </c>
      <c r="B72" s="41" t="s">
        <v>24</v>
      </c>
      <c r="C72" s="36">
        <v>700</v>
      </c>
      <c r="D72" s="41" t="s">
        <v>188</v>
      </c>
      <c r="E72" s="35">
        <v>1838672022</v>
      </c>
      <c r="F72" s="47">
        <v>20227100083842</v>
      </c>
      <c r="G72" s="48">
        <v>44692</v>
      </c>
      <c r="H72" s="38">
        <f>IF(G72="","",WORKDAY(G72,I72,FESTIVOS!$A$2:$V$146))</f>
        <v>44699</v>
      </c>
      <c r="I72" s="39">
        <f>IFERROR(IFERROR(IF(B72=VLOOKUP(B72,Dependencias!$J$3:$J$4,1,FALSE),VLOOKUP(B72,Dependencias!$J$3:$K$4,2,FALSE)),VLOOKUP(A72,Dependencias!$F$3:$G$15,2,FALSE)),"")</f>
        <v>5</v>
      </c>
      <c r="J72" s="41" t="s">
        <v>193</v>
      </c>
      <c r="K72" s="40" t="s">
        <v>294</v>
      </c>
      <c r="L72" s="41" t="str">
        <f>IFERROR(VLOOKUP($C72,Dependencias!$A$2:$D$26,2,FALSE),"")</f>
        <v>Direccion de Gestion Corporativa</v>
      </c>
      <c r="M72" s="40"/>
      <c r="N72" s="41" t="str">
        <f>IFERROR(VLOOKUP($C72,Dependencias!$A$2:$D$26,4,FALSE),"")</f>
        <v>Yamile Borja Martinez</v>
      </c>
      <c r="O72" s="42">
        <v>44694</v>
      </c>
      <c r="P72" s="43">
        <f>IF(O72="","No hay fecha de respuesta!",NETWORKDAYS(G72,O72,FESTIVOS!$A$2:$A$146))</f>
        <v>3</v>
      </c>
      <c r="Q72" s="40" t="s">
        <v>173</v>
      </c>
      <c r="R72" s="23"/>
    </row>
    <row r="73" spans="1:18">
      <c r="A73" s="46" t="s">
        <v>46</v>
      </c>
      <c r="B73" s="41" t="s">
        <v>189</v>
      </c>
      <c r="C73" s="36">
        <v>800</v>
      </c>
      <c r="D73" s="41" t="s">
        <v>191</v>
      </c>
      <c r="E73" s="35">
        <v>1853312022</v>
      </c>
      <c r="F73" s="47">
        <v>20227100086522</v>
      </c>
      <c r="G73" s="48">
        <v>44692</v>
      </c>
      <c r="H73" s="38">
        <f>IF(G73="","",WORKDAY(G73,I73,FESTIVOS!$A$2:$V$146))</f>
        <v>44721</v>
      </c>
      <c r="I73" s="39">
        <f>IFERROR(IFERROR(IF(B73=VLOOKUP(B73,Dependencias!$J$3:$J$4,1,FALSE),VLOOKUP(B73,Dependencias!$J$3:$K$4,2,FALSE)),VLOOKUP(A73,Dependencias!$F$3:$G$15,2,FALSE)),"")</f>
        <v>20</v>
      </c>
      <c r="J73" s="41" t="s">
        <v>148</v>
      </c>
      <c r="K73" s="40" t="s">
        <v>295</v>
      </c>
      <c r="L73" s="41" t="str">
        <f>IFERROR(VLOOKUP($C73,Dependencias!$A$2:$D$26,2,FALSE),"")</f>
        <v>Dirección de Lectura y Bibliotecas</v>
      </c>
      <c r="M73" s="40"/>
      <c r="N73" s="41" t="str">
        <f>IFERROR(VLOOKUP($C73,Dependencias!$A$2:$D$26,4,FALSE),"")</f>
        <v>Maria Consuelo Gaitan Gaitan</v>
      </c>
      <c r="O73" s="42"/>
      <c r="P73" s="43" t="str">
        <f>IF(O73="","No hay fecha de respuesta!",NETWORKDAYS(G73,O73,FESTIVOS!$A$2:$A$146))</f>
        <v>No hay fecha de respuesta!</v>
      </c>
      <c r="Q73" s="40"/>
      <c r="R73" s="23"/>
    </row>
    <row r="74" spans="1:18">
      <c r="A74" s="46" t="s">
        <v>46</v>
      </c>
      <c r="B74" s="41" t="s">
        <v>24</v>
      </c>
      <c r="C74" s="36">
        <v>700</v>
      </c>
      <c r="D74" s="41" t="s">
        <v>191</v>
      </c>
      <c r="E74" s="35">
        <v>1819462022</v>
      </c>
      <c r="F74" s="47">
        <v>20227100086542</v>
      </c>
      <c r="G74" s="48">
        <v>44693</v>
      </c>
      <c r="H74" s="38">
        <f>IF(G74="","",WORKDAY(G74,I74,FESTIVOS!$A$2:$V$146))</f>
        <v>44700</v>
      </c>
      <c r="I74" s="39">
        <f>IFERROR(IFERROR(IF(B74=VLOOKUP(B74,Dependencias!$J$3:$J$4,1,FALSE),VLOOKUP(B74,Dependencias!$J$3:$K$4,2,FALSE)),VLOOKUP(A74,Dependencias!$F$3:$G$15,2,FALSE)),"")</f>
        <v>5</v>
      </c>
      <c r="J74" s="41" t="s">
        <v>193</v>
      </c>
      <c r="K74" s="40" t="s">
        <v>296</v>
      </c>
      <c r="L74" s="41" t="str">
        <f>IFERROR(VLOOKUP($C74,Dependencias!$A$2:$D$26,2,FALSE),"")</f>
        <v>Direccion de Gestion Corporativa</v>
      </c>
      <c r="M74" s="40"/>
      <c r="N74" s="41" t="str">
        <f>IFERROR(VLOOKUP($C74,Dependencias!$A$2:$D$26,4,FALSE),"")</f>
        <v>Yamile Borja Martinez</v>
      </c>
      <c r="O74" s="42">
        <v>44694</v>
      </c>
      <c r="P74" s="43">
        <f>IF(O74="","No hay fecha de respuesta!",NETWORKDAYS(G74,O74,FESTIVOS!$A$2:$A$146))</f>
        <v>2</v>
      </c>
      <c r="Q74" s="40" t="s">
        <v>297</v>
      </c>
      <c r="R74" s="23"/>
    </row>
    <row r="75" spans="1:18">
      <c r="A75" s="46" t="s">
        <v>35</v>
      </c>
      <c r="B75" s="41" t="s">
        <v>24</v>
      </c>
      <c r="C75" s="36">
        <v>700</v>
      </c>
      <c r="D75" s="41" t="s">
        <v>191</v>
      </c>
      <c r="E75" s="35">
        <v>1798992022</v>
      </c>
      <c r="F75" s="47">
        <v>20227100086562</v>
      </c>
      <c r="G75" s="48">
        <v>44693</v>
      </c>
      <c r="H75" s="38">
        <f>IF(G75="","",WORKDAY(G75,I75,FESTIVOS!$A$2:$V$146))</f>
        <v>44700</v>
      </c>
      <c r="I75" s="39">
        <f>IFERROR(IFERROR(IF(B75=VLOOKUP(B75,Dependencias!$J$3:$J$4,1,FALSE),VLOOKUP(B75,Dependencias!$J$3:$K$4,2,FALSE)),VLOOKUP(A75,Dependencias!$F$3:$G$15,2,FALSE)),"")</f>
        <v>5</v>
      </c>
      <c r="J75" s="41" t="s">
        <v>193</v>
      </c>
      <c r="K75" s="40" t="s">
        <v>298</v>
      </c>
      <c r="L75" s="41" t="str">
        <f>IFERROR(VLOOKUP($C75,Dependencias!$A$2:$D$26,2,FALSE),"")</f>
        <v>Direccion de Gestion Corporativa</v>
      </c>
      <c r="M75" s="40"/>
      <c r="N75" s="41" t="str">
        <f>IFERROR(VLOOKUP($C75,Dependencias!$A$2:$D$26,4,FALSE),"")</f>
        <v>Yamile Borja Martinez</v>
      </c>
      <c r="O75" s="42">
        <v>44694</v>
      </c>
      <c r="P75" s="43">
        <f>IF(O75="","No hay fecha de respuesta!",NETWORKDAYS(G75,O75,FESTIVOS!$A$2:$A$146))</f>
        <v>2</v>
      </c>
      <c r="Q75" s="40" t="s">
        <v>173</v>
      </c>
      <c r="R75" s="23"/>
    </row>
    <row r="76" spans="1:18">
      <c r="A76" s="46" t="s">
        <v>35</v>
      </c>
      <c r="B76" s="41" t="s">
        <v>189</v>
      </c>
      <c r="C76" s="36">
        <v>330</v>
      </c>
      <c r="D76" s="41" t="s">
        <v>191</v>
      </c>
      <c r="E76" s="35">
        <v>1866862022</v>
      </c>
      <c r="F76" s="47">
        <v>20227100086552</v>
      </c>
      <c r="G76" s="48">
        <v>44693</v>
      </c>
      <c r="H76" s="38">
        <f>IF(G76="","",WORKDAY(G76,I76,FESTIVOS!$A$2:$V$146))</f>
        <v>44740</v>
      </c>
      <c r="I76" s="39">
        <f>IFERROR(IFERROR(IF(B76=VLOOKUP(B76,Dependencias!$J$3:$J$4,1,FALSE),VLOOKUP(B76,Dependencias!$J$3:$K$4,2,FALSE)),VLOOKUP(A76,Dependencias!$F$3:$G$15,2,FALSE)),"")</f>
        <v>30</v>
      </c>
      <c r="J76" s="41" t="s">
        <v>142</v>
      </c>
      <c r="K76" s="40" t="s">
        <v>299</v>
      </c>
      <c r="L76" s="41" t="str">
        <f>IFERROR(VLOOKUP($C76,Dependencias!$A$2:$D$26,2,FALSE),"")</f>
        <v>Subdirección de Infraestructura y patrimonio cultural</v>
      </c>
      <c r="M76" s="40"/>
      <c r="N76" s="41" t="str">
        <f>IFERROR(VLOOKUP($C76,Dependencias!$A$2:$D$26,4,FALSE),"")</f>
        <v>Ivan Dario Quiñones Sanchez</v>
      </c>
      <c r="O76" s="42"/>
      <c r="P76" s="43" t="str">
        <f>IF(O76="","No hay fecha de respuesta!",NETWORKDAYS(G76,O76,FESTIVOS!$A$2:$A$146))</f>
        <v>No hay fecha de respuesta!</v>
      </c>
      <c r="Q76" s="40"/>
      <c r="R76" s="23"/>
    </row>
    <row r="77" spans="1:18">
      <c r="A77" s="34" t="s">
        <v>46</v>
      </c>
      <c r="B77" s="41" t="s">
        <v>189</v>
      </c>
      <c r="C77" s="36">
        <v>300</v>
      </c>
      <c r="D77" s="41" t="s">
        <v>188</v>
      </c>
      <c r="E77" s="40">
        <v>1931912022</v>
      </c>
      <c r="F77" s="47">
        <v>20227100085212</v>
      </c>
      <c r="G77" s="48">
        <v>44693</v>
      </c>
      <c r="H77" s="38">
        <f>IF(G77="","",WORKDAY(G77,I77,FESTIVOS!$A$2:$V$146))</f>
        <v>44722</v>
      </c>
      <c r="I77" s="39">
        <f>IFERROR(IFERROR(IF(B77=VLOOKUP(B77,Dependencias!$J$3:$J$4,1,FALSE),VLOOKUP(B77,Dependencias!$J$3:$K$4,2,FALSE)),VLOOKUP(A77,Dependencias!$F$3:$G$15,2,FALSE)),"")</f>
        <v>20</v>
      </c>
      <c r="J77" s="41" t="s">
        <v>140</v>
      </c>
      <c r="K77" s="40" t="s">
        <v>300</v>
      </c>
      <c r="L77" s="41" t="str">
        <f>IFERROR(VLOOKUP($C77,Dependencias!$A$2:$D$26,2,FALSE),"")</f>
        <v>Dirección de Arte, Cultura y Patrimonio</v>
      </c>
      <c r="M77" s="40"/>
      <c r="N77" s="41" t="str">
        <f>IFERROR(VLOOKUP($C77,Dependencias!$A$2:$D$26,4,FALSE),"")</f>
        <v>Liliana Mercedes Gonzalez Jinete</v>
      </c>
      <c r="O77" s="42"/>
      <c r="P77" s="43" t="str">
        <f>IF(O77="","No hay fecha de respuesta!",NETWORKDAYS(G77,O77,FESTIVOS!$A$2:$A$146))</f>
        <v>No hay fecha de respuesta!</v>
      </c>
      <c r="Q77" s="40"/>
      <c r="R77" s="23"/>
    </row>
    <row r="78" spans="1:18">
      <c r="A78" s="46" t="s">
        <v>51</v>
      </c>
      <c r="B78" s="41" t="s">
        <v>189</v>
      </c>
      <c r="C78" s="36">
        <v>760</v>
      </c>
      <c r="D78" s="41" t="s">
        <v>188</v>
      </c>
      <c r="E78" s="40">
        <v>1876642022</v>
      </c>
      <c r="F78" s="47">
        <v>20227100085412</v>
      </c>
      <c r="G78" s="48">
        <v>44693</v>
      </c>
      <c r="H78" s="38">
        <f>IF(G78="","",WORKDAY(G78,I78,FESTIVOS!$A$2:$V$146))</f>
        <v>44722</v>
      </c>
      <c r="I78" s="39">
        <f>IFERROR(IFERROR(IF(B78=VLOOKUP(B78,Dependencias!$J$3:$J$4,1,FALSE),VLOOKUP(B78,Dependencias!$J$3:$K$4,2,FALSE)),VLOOKUP(A78,Dependencias!$F$3:$G$15,2,FALSE)),"")</f>
        <v>20</v>
      </c>
      <c r="J78" s="41" t="s">
        <v>136</v>
      </c>
      <c r="K78" s="40" t="s">
        <v>301</v>
      </c>
      <c r="L78" s="41" t="str">
        <f>IFERROR(VLOOKUP($C78,Dependencias!$A$2:$D$26,2,FALSE),"")</f>
        <v>Grupo interno de Trabajo de Contratacion</v>
      </c>
      <c r="M78" s="40"/>
      <c r="N78" s="41" t="str">
        <f>IFERROR(VLOOKUP($C78,Dependencias!$A$2:$D$26,4,FALSE),"")</f>
        <v>Myriam Janeth Sosa Sedano</v>
      </c>
      <c r="O78" s="42"/>
      <c r="P78" s="43" t="str">
        <f>IF(O78="","No hay fecha de respuesta!",NETWORKDAYS(G78,O78,FESTIVOS!$A$2:$A$146))</f>
        <v>No hay fecha de respuesta!</v>
      </c>
      <c r="Q78" s="40"/>
      <c r="R78" s="23"/>
    </row>
    <row r="79" spans="1:18">
      <c r="A79" s="46" t="s">
        <v>41</v>
      </c>
      <c r="B79" s="41" t="s">
        <v>24</v>
      </c>
      <c r="C79" s="36">
        <v>700</v>
      </c>
      <c r="D79" s="41" t="s">
        <v>188</v>
      </c>
      <c r="E79" s="40">
        <v>1877652022</v>
      </c>
      <c r="F79" s="47">
        <v>20227100085332</v>
      </c>
      <c r="G79" s="48">
        <v>44693</v>
      </c>
      <c r="H79" s="38">
        <f>IF(G79="","",WORKDAY(G79,I79,FESTIVOS!$A$2:$V$146))</f>
        <v>44700</v>
      </c>
      <c r="I79" s="39">
        <f>IFERROR(IFERROR(IF(B79=VLOOKUP(B79,Dependencias!$J$3:$J$4,1,FALSE),VLOOKUP(B79,Dependencias!$J$3:$K$4,2,FALSE)),VLOOKUP(A79,Dependencias!$F$3:$G$15,2,FALSE)),"")</f>
        <v>5</v>
      </c>
      <c r="J79" s="41" t="s">
        <v>193</v>
      </c>
      <c r="K79" s="40" t="s">
        <v>302</v>
      </c>
      <c r="L79" s="41" t="str">
        <f>IFERROR(VLOOKUP($C79,Dependencias!$A$2:$D$26,2,FALSE),"")</f>
        <v>Direccion de Gestion Corporativa</v>
      </c>
      <c r="M79" s="40"/>
      <c r="N79" s="41" t="str">
        <f>IFERROR(VLOOKUP($C79,Dependencias!$A$2:$D$26,4,FALSE),"")</f>
        <v>Yamile Borja Martinez</v>
      </c>
      <c r="O79" s="42">
        <v>44694</v>
      </c>
      <c r="P79" s="43">
        <f>IF(O79="","No hay fecha de respuesta!",NETWORKDAYS(G79,O79,FESTIVOS!$A$2:$A$146))</f>
        <v>2</v>
      </c>
      <c r="Q79" s="40" t="s">
        <v>173</v>
      </c>
      <c r="R79" s="23"/>
    </row>
    <row r="80" spans="1:18">
      <c r="A80" s="34" t="s">
        <v>41</v>
      </c>
      <c r="B80" s="41" t="s">
        <v>189</v>
      </c>
      <c r="C80" s="36">
        <v>730</v>
      </c>
      <c r="D80" s="41" t="s">
        <v>188</v>
      </c>
      <c r="E80" s="40">
        <v>1799362022</v>
      </c>
      <c r="F80" s="47">
        <v>20227100081642</v>
      </c>
      <c r="G80" s="48">
        <v>44690</v>
      </c>
      <c r="H80" s="38">
        <f>IF(G80="","",WORKDAY(G80,I80,FESTIVOS!$A$2:$V$146))</f>
        <v>44734</v>
      </c>
      <c r="I80" s="39">
        <f>IFERROR(IFERROR(IF(B80=VLOOKUP(B80,Dependencias!$J$3:$J$4,1,FALSE),VLOOKUP(B80,Dependencias!$J$3:$K$4,2,FALSE)),VLOOKUP(A80,Dependencias!$F$3:$G$15,2,FALSE)),"")</f>
        <v>30</v>
      </c>
      <c r="J80" s="41" t="s">
        <v>136</v>
      </c>
      <c r="K80" s="40" t="s">
        <v>303</v>
      </c>
      <c r="L80" s="41" t="str">
        <f>IFERROR(VLOOKUP($C80,Dependencias!$A$2:$D$26,2,FALSE),"")</f>
        <v>Grupo Interno De Trabajo De Gestión Del Talento Humano</v>
      </c>
      <c r="M80" s="40"/>
      <c r="N80" s="41" t="str">
        <f>IFERROR(VLOOKUP($C80,Dependencias!$A$2:$D$26,4,FALSE),"")</f>
        <v>Alba Nohora Diaz Galan</v>
      </c>
      <c r="O80" s="42"/>
      <c r="P80" s="43" t="str">
        <f>IF(O80="","No hay fecha de respuesta!",NETWORKDAYS(G80,O80,FESTIVOS!$A$2:$A$146))</f>
        <v>No hay fecha de respuesta!</v>
      </c>
      <c r="Q80" s="40"/>
      <c r="R80" s="23"/>
    </row>
    <row r="81" spans="1:18">
      <c r="A81" s="34" t="s">
        <v>51</v>
      </c>
      <c r="B81" s="41" t="s">
        <v>189</v>
      </c>
      <c r="C81" s="36">
        <v>760</v>
      </c>
      <c r="D81" s="41" t="s">
        <v>191</v>
      </c>
      <c r="E81" s="40">
        <v>1679292022</v>
      </c>
      <c r="F81" s="47">
        <v>20227100082612</v>
      </c>
      <c r="G81" s="48">
        <v>44690</v>
      </c>
      <c r="H81" s="38">
        <f>IF(G81="","",WORKDAY(G81,I81,FESTIVOS!$A$2:$V$146))</f>
        <v>44719</v>
      </c>
      <c r="I81" s="39">
        <f>IFERROR(IFERROR(IF(B81=VLOOKUP(B81,Dependencias!$J$3:$J$4,1,FALSE),VLOOKUP(B81,Dependencias!$J$3:$K$4,2,FALSE)),VLOOKUP(A81,Dependencias!$F$3:$G$15,2,FALSE)),"")</f>
        <v>20</v>
      </c>
      <c r="J81" s="41" t="s">
        <v>136</v>
      </c>
      <c r="K81" s="40" t="s">
        <v>304</v>
      </c>
      <c r="L81" s="41" t="str">
        <f>IFERROR(VLOOKUP($C81,Dependencias!$A$2:$D$26,2,FALSE),"")</f>
        <v>Grupo interno de Trabajo de Contratacion</v>
      </c>
      <c r="M81" s="40"/>
      <c r="N81" s="41" t="str">
        <f>IFERROR(VLOOKUP($C81,Dependencias!$A$2:$D$26,4,FALSE),"")</f>
        <v>Myriam Janeth Sosa Sedano</v>
      </c>
      <c r="O81" s="42">
        <v>44706</v>
      </c>
      <c r="P81" s="43">
        <f>IF(O81="","No hay fecha de respuesta!",NETWORKDAYS(G81,O81,FESTIVOS!$A$2:$A$146))</f>
        <v>13</v>
      </c>
      <c r="Q81" s="40" t="s">
        <v>305</v>
      </c>
      <c r="R81" s="23"/>
    </row>
    <row r="82" spans="1:18">
      <c r="A82" s="34" t="s">
        <v>51</v>
      </c>
      <c r="B82" s="41" t="s">
        <v>189</v>
      </c>
      <c r="C82" s="36">
        <v>210</v>
      </c>
      <c r="D82" s="41" t="s">
        <v>188</v>
      </c>
      <c r="E82" s="40">
        <v>1799872022</v>
      </c>
      <c r="F82" s="47">
        <v>20227100081672</v>
      </c>
      <c r="G82" s="48">
        <v>44690</v>
      </c>
      <c r="H82" s="38">
        <f>IF(G82="","",WORKDAY(G82,I82,FESTIVOS!$A$2:$V$146))</f>
        <v>44719</v>
      </c>
      <c r="I82" s="39">
        <f>IFERROR(IFERROR(IF(B82=VLOOKUP(B82,Dependencias!$J$3:$J$4,1,FALSE),VLOOKUP(B82,Dependencias!$J$3:$K$4,2,FALSE)),VLOOKUP(A82,Dependencias!$F$3:$G$15,2,FALSE)),"")</f>
        <v>20</v>
      </c>
      <c r="J82" s="41" t="s">
        <v>190</v>
      </c>
      <c r="K82" s="40" t="s">
        <v>306</v>
      </c>
      <c r="L82" s="41" t="str">
        <f>IFERROR(VLOOKUP($C82,Dependencias!$A$2:$D$26,2,FALSE),"")</f>
        <v>Dirección de Asuntos Locales y Participación</v>
      </c>
      <c r="M82" s="40"/>
      <c r="N82" s="41" t="str">
        <f>IFERROR(VLOOKUP($C82,Dependencias!$A$2:$D$26,4,FALSE),"")</f>
        <v>Alejandro Franco Plata</v>
      </c>
      <c r="O82" s="42">
        <v>44693</v>
      </c>
      <c r="P82" s="43">
        <f>IF(O82="","No hay fecha de respuesta!",NETWORKDAYS(G82,O82,FESTIVOS!$A$2:$A$146))</f>
        <v>4</v>
      </c>
      <c r="Q82" s="40" t="s">
        <v>307</v>
      </c>
      <c r="R82" s="23"/>
    </row>
    <row r="83" spans="1:18">
      <c r="A83" s="34" t="s">
        <v>56</v>
      </c>
      <c r="B83" s="41" t="s">
        <v>189</v>
      </c>
      <c r="C83" s="36">
        <v>120</v>
      </c>
      <c r="D83" s="41" t="s">
        <v>191</v>
      </c>
      <c r="E83" s="40">
        <v>1820782022</v>
      </c>
      <c r="F83" s="47">
        <v>20227100083002</v>
      </c>
      <c r="G83" s="48">
        <v>44691</v>
      </c>
      <c r="H83" s="38">
        <f>IF(G83="","",WORKDAY(G83,I83,FESTIVOS!$A$2:$V$146))</f>
        <v>44743</v>
      </c>
      <c r="I83" s="39">
        <f>IFERROR(IFERROR(IF(B83=VLOOKUP(B83,Dependencias!$J$3:$J$4,1,FALSE),VLOOKUP(B83,Dependencias!$J$3:$K$4,2,FALSE)),VLOOKUP(A83,Dependencias!$F$3:$G$15,2,FALSE)),"")</f>
        <v>35</v>
      </c>
      <c r="J83" s="41" t="s">
        <v>151</v>
      </c>
      <c r="K83" s="40" t="s">
        <v>287</v>
      </c>
      <c r="L83" s="41" t="str">
        <f>IFERROR(VLOOKUP($C83,Dependencias!$A$2:$D$26,2,FALSE),"")</f>
        <v>Oficina Asesora de Comunicaciones</v>
      </c>
      <c r="M83" s="40"/>
      <c r="N83" s="41" t="str">
        <f>IFERROR(VLOOKUP($C83,Dependencias!$A$2:$D$26,4,FALSE),"")</f>
        <v>Carolina Ruiz Caicedo</v>
      </c>
      <c r="O83" s="42"/>
      <c r="P83" s="43" t="str">
        <f>IF(O83="","No hay fecha de respuesta!",NETWORKDAYS(G83,O83,FESTIVOS!$A$2:$A$146))</f>
        <v>No hay fecha de respuesta!</v>
      </c>
      <c r="Q83" s="40"/>
      <c r="R83" s="23"/>
    </row>
    <row r="84" spans="1:18">
      <c r="A84" s="34" t="s">
        <v>46</v>
      </c>
      <c r="B84" s="41" t="s">
        <v>189</v>
      </c>
      <c r="C84" s="36">
        <v>800</v>
      </c>
      <c r="D84" s="41" t="s">
        <v>191</v>
      </c>
      <c r="E84" s="40">
        <v>1810722022</v>
      </c>
      <c r="F84" s="47">
        <v>20227100083052</v>
      </c>
      <c r="G84" s="48">
        <v>44691</v>
      </c>
      <c r="H84" s="38">
        <f>IF(G84="","",WORKDAY(G84,I84,FESTIVOS!$A$2:$V$146))</f>
        <v>44720</v>
      </c>
      <c r="I84" s="39">
        <f>IFERROR(IFERROR(IF(B84=VLOOKUP(B84,Dependencias!$J$3:$J$4,1,FALSE),VLOOKUP(B84,Dependencias!$J$3:$K$4,2,FALSE)),VLOOKUP(A84,Dependencias!$F$3:$G$15,2,FALSE)),"")</f>
        <v>20</v>
      </c>
      <c r="J84" s="41" t="s">
        <v>148</v>
      </c>
      <c r="K84" s="40" t="s">
        <v>308</v>
      </c>
      <c r="L84" s="41" t="str">
        <f>IFERROR(VLOOKUP($C84,Dependencias!$A$2:$D$26,2,FALSE),"")</f>
        <v>Dirección de Lectura y Bibliotecas</v>
      </c>
      <c r="M84" s="40"/>
      <c r="N84" s="41" t="str">
        <f>IFERROR(VLOOKUP($C84,Dependencias!$A$2:$D$26,4,FALSE),"")</f>
        <v>Maria Consuelo Gaitan Gaitan</v>
      </c>
      <c r="O84" s="42"/>
      <c r="P84" s="43" t="str">
        <f>IF(O84="","No hay fecha de respuesta!",NETWORKDAYS(G84,O84,FESTIVOS!$A$2:$A$146))</f>
        <v>No hay fecha de respuesta!</v>
      </c>
      <c r="Q84" s="40"/>
      <c r="R84" s="23"/>
    </row>
    <row r="85" spans="1:18">
      <c r="A85" s="34" t="s">
        <v>46</v>
      </c>
      <c r="B85" s="41" t="s">
        <v>189</v>
      </c>
      <c r="C85" s="36">
        <v>310</v>
      </c>
      <c r="D85" s="41" t="s">
        <v>188</v>
      </c>
      <c r="E85" s="40">
        <v>1828982022</v>
      </c>
      <c r="F85" s="47">
        <v>20227100083192</v>
      </c>
      <c r="G85" s="48">
        <v>44691</v>
      </c>
      <c r="H85" s="38">
        <f>IF(G85="","",WORKDAY(G85,I85,FESTIVOS!$A$2:$V$146))</f>
        <v>44720</v>
      </c>
      <c r="I85" s="39">
        <f>IFERROR(IFERROR(IF(B85=VLOOKUP(B85,Dependencias!$J$3:$J$4,1,FALSE),VLOOKUP(B85,Dependencias!$J$3:$K$4,2,FALSE)),VLOOKUP(A85,Dependencias!$F$3:$G$15,2,FALSE)),"")</f>
        <v>20</v>
      </c>
      <c r="J85" s="41" t="s">
        <v>190</v>
      </c>
      <c r="K85" s="40" t="s">
        <v>309</v>
      </c>
      <c r="L85" s="41" t="str">
        <f>IFERROR(VLOOKUP($C85,Dependencias!$A$2:$D$26,2,FALSE),"")</f>
        <v>Subdirección de Gestión Cultural y Artística</v>
      </c>
      <c r="M85" s="40"/>
      <c r="N85" s="41" t="str">
        <f>IFERROR(VLOOKUP($C85,Dependencias!$A$2:$D$26,4,FALSE),"")</f>
        <v>Ines Elvira Montealegre Martinez</v>
      </c>
      <c r="O85" s="42">
        <v>44708</v>
      </c>
      <c r="P85" s="43">
        <f>IF(O85="","No hay fecha de respuesta!",NETWORKDAYS(G85,O85,FESTIVOS!$A$2:$A$146))</f>
        <v>14</v>
      </c>
      <c r="Q85" s="40" t="s">
        <v>310</v>
      </c>
      <c r="R85" s="23"/>
    </row>
    <row r="86" spans="1:18">
      <c r="A86" s="34" t="s">
        <v>46</v>
      </c>
      <c r="B86" s="41" t="s">
        <v>189</v>
      </c>
      <c r="C86" s="36">
        <v>910</v>
      </c>
      <c r="D86" s="41" t="s">
        <v>188</v>
      </c>
      <c r="E86" s="40">
        <v>1835542022</v>
      </c>
      <c r="F86" s="47">
        <v>20227100083692</v>
      </c>
      <c r="G86" s="48">
        <v>44692</v>
      </c>
      <c r="H86" s="38">
        <f>IF(G86="","",WORKDAY(G86,I86,FESTIVOS!$A$2:$V$146))</f>
        <v>44721</v>
      </c>
      <c r="I86" s="39">
        <f>IFERROR(IFERROR(IF(B86=VLOOKUP(B86,Dependencias!$J$3:$J$4,1,FALSE),VLOOKUP(B86,Dependencias!$J$3:$K$4,2,FALSE)),VLOOKUP(A86,Dependencias!$F$3:$G$15,2,FALSE)),"")</f>
        <v>20</v>
      </c>
      <c r="J86" s="41" t="s">
        <v>140</v>
      </c>
      <c r="K86" s="40" t="s">
        <v>311</v>
      </c>
      <c r="L86" s="41" t="str">
        <f>IFERROR(VLOOKUP($C86,Dependencias!$A$2:$D$26,2,FALSE),"")</f>
        <v>Direccion Observatorio y Gestion del Conocimiento Cultural</v>
      </c>
      <c r="M86" s="40"/>
      <c r="N86" s="41" t="str">
        <f>IFERROR(VLOOKUP($C86,Dependencias!$A$2:$D$26,4,FALSE),"")</f>
        <v>Sayra Guinette Aldana Hernandez</v>
      </c>
      <c r="O86" s="42"/>
      <c r="P86" s="43" t="str">
        <f>IF(O86="","No hay fecha de respuesta!",NETWORKDAYS(G86,O86,FESTIVOS!$A$2:$A$146))</f>
        <v>No hay fecha de respuesta!</v>
      </c>
      <c r="Q86" s="40"/>
      <c r="R86" s="23"/>
    </row>
    <row r="87" spans="1:18">
      <c r="A87" s="34" t="s">
        <v>41</v>
      </c>
      <c r="B87" s="41" t="s">
        <v>24</v>
      </c>
      <c r="C87" s="36">
        <v>700</v>
      </c>
      <c r="D87" s="41" t="s">
        <v>188</v>
      </c>
      <c r="E87" s="40">
        <v>1838062022</v>
      </c>
      <c r="F87" s="47">
        <v>20227100083812</v>
      </c>
      <c r="G87" s="48">
        <v>44692</v>
      </c>
      <c r="H87" s="38">
        <f>IF(G87="","",WORKDAY(G87,I87,FESTIVOS!$A$2:$V$146))</f>
        <v>44699</v>
      </c>
      <c r="I87" s="39">
        <f>IFERROR(IFERROR(IF(B87=VLOOKUP(B87,Dependencias!$J$3:$J$4,1,FALSE),VLOOKUP(B87,Dependencias!$J$3:$K$4,2,FALSE)),VLOOKUP(A87,Dependencias!$F$3:$G$15,2,FALSE)),"")</f>
        <v>5</v>
      </c>
      <c r="J87" s="41" t="s">
        <v>193</v>
      </c>
      <c r="K87" s="40" t="s">
        <v>312</v>
      </c>
      <c r="L87" s="41" t="str">
        <f>IFERROR(VLOOKUP($C87,Dependencias!$A$2:$D$26,2,FALSE),"")</f>
        <v>Direccion de Gestion Corporativa</v>
      </c>
      <c r="M87" s="40"/>
      <c r="N87" s="41" t="str">
        <f>IFERROR(VLOOKUP($C87,Dependencias!$A$2:$D$26,4,FALSE),"")</f>
        <v>Yamile Borja Martinez</v>
      </c>
      <c r="O87" s="42">
        <v>44693</v>
      </c>
      <c r="P87" s="43">
        <f>IF(O87="","No hay fecha de respuesta!",NETWORKDAYS(G87,O87,FESTIVOS!$A$2:$A$146))</f>
        <v>2</v>
      </c>
      <c r="Q87" s="40" t="s">
        <v>196</v>
      </c>
      <c r="R87" s="23"/>
    </row>
    <row r="88" spans="1:18">
      <c r="A88" s="34" t="s">
        <v>46</v>
      </c>
      <c r="B88" s="41" t="s">
        <v>24</v>
      </c>
      <c r="C88" s="36">
        <v>700</v>
      </c>
      <c r="D88" s="41" t="s">
        <v>188</v>
      </c>
      <c r="E88" s="40">
        <v>1841762022</v>
      </c>
      <c r="F88" s="47">
        <v>20227100083992</v>
      </c>
      <c r="G88" s="48">
        <v>44692</v>
      </c>
      <c r="H88" s="38">
        <f>IF(G88="","",WORKDAY(G88,I88,FESTIVOS!$A$2:$V$146))</f>
        <v>44699</v>
      </c>
      <c r="I88" s="39">
        <f>IFERROR(IFERROR(IF(B88=VLOOKUP(B88,Dependencias!$J$3:$J$4,1,FALSE),VLOOKUP(B88,Dependencias!$J$3:$K$4,2,FALSE)),VLOOKUP(A88,Dependencias!$F$3:$G$15,2,FALSE)),"")</f>
        <v>5</v>
      </c>
      <c r="J88" s="41" t="s">
        <v>193</v>
      </c>
      <c r="K88" s="40" t="s">
        <v>313</v>
      </c>
      <c r="L88" s="41" t="str">
        <f>IFERROR(VLOOKUP($C88,Dependencias!$A$2:$D$26,2,FALSE),"")</f>
        <v>Direccion de Gestion Corporativa</v>
      </c>
      <c r="M88" s="40"/>
      <c r="N88" s="41" t="str">
        <f>IFERROR(VLOOKUP($C88,Dependencias!$A$2:$D$26,4,FALSE),"")</f>
        <v>Yamile Borja Martinez</v>
      </c>
      <c r="O88" s="42">
        <v>44693</v>
      </c>
      <c r="P88" s="43">
        <f>IF(O88="","No hay fecha de respuesta!",NETWORKDAYS(G88,O88,FESTIVOS!$A$2:$A$146))</f>
        <v>2</v>
      </c>
      <c r="Q88" s="40" t="s">
        <v>196</v>
      </c>
      <c r="R88" s="23"/>
    </row>
    <row r="89" spans="1:18">
      <c r="A89" s="34" t="s">
        <v>46</v>
      </c>
      <c r="B89" s="41" t="s">
        <v>24</v>
      </c>
      <c r="C89" s="36">
        <v>700</v>
      </c>
      <c r="D89" s="41" t="s">
        <v>188</v>
      </c>
      <c r="E89" s="40">
        <v>1848472022</v>
      </c>
      <c r="F89" s="47">
        <v>20227100084332</v>
      </c>
      <c r="G89" s="48">
        <v>44692</v>
      </c>
      <c r="H89" s="38">
        <f>IF(G89="","",WORKDAY(G89,I89,FESTIVOS!$A$2:$V$146))</f>
        <v>44699</v>
      </c>
      <c r="I89" s="39">
        <f>IFERROR(IFERROR(IF(B89=VLOOKUP(B89,Dependencias!$J$3:$J$4,1,FALSE),VLOOKUP(B89,Dependencias!$J$3:$K$4,2,FALSE)),VLOOKUP(A89,Dependencias!$F$3:$G$15,2,FALSE)),"")</f>
        <v>5</v>
      </c>
      <c r="J89" s="41" t="s">
        <v>193</v>
      </c>
      <c r="K89" s="40" t="s">
        <v>314</v>
      </c>
      <c r="L89" s="41" t="str">
        <f>IFERROR(VLOOKUP($C89,Dependencias!$A$2:$D$26,2,FALSE),"")</f>
        <v>Direccion de Gestion Corporativa</v>
      </c>
      <c r="M89" s="40"/>
      <c r="N89" s="41" t="str">
        <f>IFERROR(VLOOKUP($C89,Dependencias!$A$2:$D$26,4,FALSE),"")</f>
        <v>Yamile Borja Martinez</v>
      </c>
      <c r="O89" s="42">
        <v>44693</v>
      </c>
      <c r="P89" s="43">
        <f>IF(O89="","No hay fecha de respuesta!",NETWORKDAYS(G89,O89,FESTIVOS!$A$2:$A$146))</f>
        <v>2</v>
      </c>
      <c r="Q89" s="40" t="s">
        <v>196</v>
      </c>
      <c r="R89" s="23"/>
    </row>
    <row r="90" spans="1:18">
      <c r="A90" s="34" t="s">
        <v>46</v>
      </c>
      <c r="B90" s="41" t="s">
        <v>24</v>
      </c>
      <c r="C90" s="36">
        <v>700</v>
      </c>
      <c r="D90" s="41" t="s">
        <v>188</v>
      </c>
      <c r="E90" s="40">
        <v>1858022022</v>
      </c>
      <c r="F90" s="47">
        <v>20227100085092</v>
      </c>
      <c r="G90" s="48">
        <v>44693</v>
      </c>
      <c r="H90" s="38">
        <f>IF(G90="","",WORKDAY(G90,I90,FESTIVOS!$A$2:$V$146))</f>
        <v>44700</v>
      </c>
      <c r="I90" s="39">
        <f>IFERROR(IFERROR(IF(B90=VLOOKUP(B90,Dependencias!$J$3:$J$4,1,FALSE),VLOOKUP(B90,Dependencias!$J$3:$K$4,2,FALSE)),VLOOKUP(A90,Dependencias!$F$3:$G$15,2,FALSE)),"")</f>
        <v>5</v>
      </c>
      <c r="J90" s="41" t="s">
        <v>193</v>
      </c>
      <c r="K90" s="40" t="s">
        <v>315</v>
      </c>
      <c r="L90" s="41" t="str">
        <f>IFERROR(VLOOKUP($C90,Dependencias!$A$2:$D$26,2,FALSE),"")</f>
        <v>Direccion de Gestion Corporativa</v>
      </c>
      <c r="M90" s="40"/>
      <c r="N90" s="41" t="str">
        <f>IFERROR(VLOOKUP($C90,Dependencias!$A$2:$D$26,4,FALSE),"")</f>
        <v>Yamile Borja Martinez</v>
      </c>
      <c r="O90" s="42">
        <v>44693</v>
      </c>
      <c r="P90" s="43">
        <f>IF(O90="","No hay fecha de respuesta!",NETWORKDAYS(G90,O90,FESTIVOS!$A$2:$A$146))</f>
        <v>1</v>
      </c>
      <c r="Q90" s="40" t="s">
        <v>196</v>
      </c>
      <c r="R90" s="23"/>
    </row>
    <row r="91" spans="1:18">
      <c r="A91" s="34" t="s">
        <v>56</v>
      </c>
      <c r="B91" s="41" t="s">
        <v>189</v>
      </c>
      <c r="C91" s="36">
        <v>120</v>
      </c>
      <c r="D91" s="41" t="s">
        <v>191</v>
      </c>
      <c r="E91" s="40">
        <v>1821052022</v>
      </c>
      <c r="F91" s="47">
        <v>20227100083002</v>
      </c>
      <c r="G91" s="48">
        <v>44691</v>
      </c>
      <c r="H91" s="38">
        <f>IF(G91="","",WORKDAY(G91,I91,FESTIVOS!$A$2:$V$146))</f>
        <v>44743</v>
      </c>
      <c r="I91" s="39">
        <f>IFERROR(IFERROR(IF(B91=VLOOKUP(B91,Dependencias!$J$3:$J$4,1,FALSE),VLOOKUP(B91,Dependencias!$J$3:$K$4,2,FALSE)),VLOOKUP(A91,Dependencias!$F$3:$G$15,2,FALSE)),"")</f>
        <v>35</v>
      </c>
      <c r="J91" s="41" t="s">
        <v>151</v>
      </c>
      <c r="K91" s="40" t="s">
        <v>287</v>
      </c>
      <c r="L91" s="41" t="str">
        <f>IFERROR(VLOOKUP($C91,Dependencias!$A$2:$D$26,2,FALSE),"")</f>
        <v>Oficina Asesora de Comunicaciones</v>
      </c>
      <c r="M91" s="40"/>
      <c r="N91" s="41" t="str">
        <f>IFERROR(VLOOKUP($C91,Dependencias!$A$2:$D$26,4,FALSE),"")</f>
        <v>Carolina Ruiz Caicedo</v>
      </c>
      <c r="O91" s="42"/>
      <c r="P91" s="43" t="str">
        <f>IF(O91="","No hay fecha de respuesta!",NETWORKDAYS(G91,O91,FESTIVOS!$A$2:$A$146))</f>
        <v>No hay fecha de respuesta!</v>
      </c>
      <c r="Q91" s="40"/>
      <c r="R91" s="23"/>
    </row>
    <row r="92" spans="1:18">
      <c r="A92" s="34" t="s">
        <v>56</v>
      </c>
      <c r="B92" s="41" t="s">
        <v>189</v>
      </c>
      <c r="C92" s="36">
        <v>330</v>
      </c>
      <c r="D92" s="41" t="s">
        <v>191</v>
      </c>
      <c r="E92" s="40">
        <v>1833202022</v>
      </c>
      <c r="F92" s="47">
        <v>20227100085452</v>
      </c>
      <c r="G92" s="48">
        <v>44691</v>
      </c>
      <c r="H92" s="38">
        <f>IF(G92="","",WORKDAY(G92,I92,FESTIVOS!$A$2:$V$146))</f>
        <v>44743</v>
      </c>
      <c r="I92" s="39">
        <f>IFERROR(IFERROR(IF(B92=VLOOKUP(B92,Dependencias!$J$3:$J$4,1,FALSE),VLOOKUP(B92,Dependencias!$J$3:$K$4,2,FALSE)),VLOOKUP(A92,Dependencias!$F$3:$G$15,2,FALSE)),"")</f>
        <v>35</v>
      </c>
      <c r="J92" s="41" t="s">
        <v>142</v>
      </c>
      <c r="K92" s="40" t="s">
        <v>316</v>
      </c>
      <c r="L92" s="41" t="str">
        <f>IFERROR(VLOOKUP($C92,Dependencias!$A$2:$D$26,2,FALSE),"")</f>
        <v>Subdirección de Infraestructura y patrimonio cultural</v>
      </c>
      <c r="M92" s="40"/>
      <c r="N92" s="41" t="str">
        <f>IFERROR(VLOOKUP($C92,Dependencias!$A$2:$D$26,4,FALSE),"")</f>
        <v>Ivan Dario Quiñones Sanchez</v>
      </c>
      <c r="O92" s="42"/>
      <c r="P92" s="43" t="str">
        <f>IF(O92="","No hay fecha de respuesta!",NETWORKDAYS(G92,O92,FESTIVOS!$A$2:$A$146))</f>
        <v>No hay fecha de respuesta!</v>
      </c>
      <c r="Q92" s="40"/>
      <c r="R92" s="23"/>
    </row>
    <row r="93" spans="1:18">
      <c r="A93" s="34" t="s">
        <v>41</v>
      </c>
      <c r="B93" s="41" t="s">
        <v>24</v>
      </c>
      <c r="C93" s="36">
        <v>700</v>
      </c>
      <c r="D93" s="41" t="s">
        <v>191</v>
      </c>
      <c r="E93" s="40">
        <v>1861982022</v>
      </c>
      <c r="F93" s="37">
        <v>20227100085512</v>
      </c>
      <c r="G93" s="48">
        <v>44693</v>
      </c>
      <c r="H93" s="38">
        <f>IF(G93="","",WORKDAY(G93,I93,FESTIVOS!$A$2:$V$146))</f>
        <v>44700</v>
      </c>
      <c r="I93" s="39">
        <f>IFERROR(IFERROR(IF(B93=VLOOKUP(B93,Dependencias!$J$3:$J$4,1,FALSE),VLOOKUP(B93,Dependencias!$J$3:$K$4,2,FALSE)),VLOOKUP(A93,Dependencias!$F$3:$G$15,2,FALSE)),"")</f>
        <v>5</v>
      </c>
      <c r="J93" s="41" t="s">
        <v>193</v>
      </c>
      <c r="K93" s="40" t="s">
        <v>317</v>
      </c>
      <c r="L93" s="41" t="str">
        <f>IFERROR(VLOOKUP($C93,Dependencias!$A$2:$D$26,2,FALSE),"")</f>
        <v>Direccion de Gestion Corporativa</v>
      </c>
      <c r="M93" s="40"/>
      <c r="N93" s="41" t="str">
        <f>IFERROR(VLOOKUP($C93,Dependencias!$A$2:$D$26,4,FALSE),"")</f>
        <v>Yamile Borja Martinez</v>
      </c>
      <c r="O93" s="42">
        <v>44693</v>
      </c>
      <c r="P93" s="43">
        <f>IF(O93="","No hay fecha de respuesta!",NETWORKDAYS(G93,O93,FESTIVOS!$A$2:$A$146))</f>
        <v>1</v>
      </c>
      <c r="Q93" s="40" t="s">
        <v>196</v>
      </c>
      <c r="R93" s="23"/>
    </row>
    <row r="94" spans="1:18">
      <c r="A94" s="34" t="s">
        <v>46</v>
      </c>
      <c r="B94" s="41" t="s">
        <v>24</v>
      </c>
      <c r="C94" s="36">
        <v>700</v>
      </c>
      <c r="D94" s="41" t="s">
        <v>191</v>
      </c>
      <c r="E94" s="40">
        <v>1854132022</v>
      </c>
      <c r="F94" s="47">
        <v>20227100085672</v>
      </c>
      <c r="G94" s="48">
        <v>44693</v>
      </c>
      <c r="H94" s="38">
        <f>IF(G94="","",WORKDAY(G94,I94,FESTIVOS!$A$2:$V$146))</f>
        <v>44700</v>
      </c>
      <c r="I94" s="39">
        <f>IFERROR(IFERROR(IF(B94=VLOOKUP(B94,Dependencias!$J$3:$J$4,1,FALSE),VLOOKUP(B94,Dependencias!$J$3:$K$4,2,FALSE)),VLOOKUP(A94,Dependencias!$F$3:$G$15,2,FALSE)),"")</f>
        <v>5</v>
      </c>
      <c r="J94" s="41" t="s">
        <v>193</v>
      </c>
      <c r="K94" s="40" t="s">
        <v>318</v>
      </c>
      <c r="L94" s="41" t="str">
        <f>IFERROR(VLOOKUP($C94,Dependencias!$A$2:$D$26,2,FALSE),"")</f>
        <v>Direccion de Gestion Corporativa</v>
      </c>
      <c r="M94" s="40"/>
      <c r="N94" s="41" t="str">
        <f>IFERROR(VLOOKUP($C94,Dependencias!$A$2:$D$26,4,FALSE),"")</f>
        <v>Yamile Borja Martinez</v>
      </c>
      <c r="O94" s="42">
        <v>44693</v>
      </c>
      <c r="P94" s="43">
        <f>IF(O94="","No hay fecha de respuesta!",NETWORKDAYS(G94,O94,FESTIVOS!$A$2:$A$146))</f>
        <v>1</v>
      </c>
      <c r="Q94" s="40" t="s">
        <v>196</v>
      </c>
      <c r="R94" s="23"/>
    </row>
    <row r="95" spans="1:18">
      <c r="A95" s="34" t="s">
        <v>41</v>
      </c>
      <c r="B95" s="41" t="s">
        <v>189</v>
      </c>
      <c r="C95" s="36">
        <v>330</v>
      </c>
      <c r="D95" s="41" t="s">
        <v>188</v>
      </c>
      <c r="E95" s="40">
        <v>1867172022</v>
      </c>
      <c r="F95" s="47">
        <v>20227100085522</v>
      </c>
      <c r="G95" s="48">
        <v>44693</v>
      </c>
      <c r="H95" s="38">
        <f>IF(G95="","",WORKDAY(G95,I95,FESTIVOS!$A$2:$V$146))</f>
        <v>44740</v>
      </c>
      <c r="I95" s="39">
        <f>IFERROR(IFERROR(IF(B95=VLOOKUP(B95,Dependencias!$J$3:$J$4,1,FALSE),VLOOKUP(B95,Dependencias!$J$3:$K$4,2,FALSE)),VLOOKUP(A95,Dependencias!$F$3:$G$15,2,FALSE)),"")</f>
        <v>30</v>
      </c>
      <c r="J95" s="41" t="s">
        <v>142</v>
      </c>
      <c r="K95" s="40" t="s">
        <v>319</v>
      </c>
      <c r="L95" s="41" t="str">
        <f>IFERROR(VLOOKUP($C95,Dependencias!$A$2:$D$26,2,FALSE),"")</f>
        <v>Subdirección de Infraestructura y patrimonio cultural</v>
      </c>
      <c r="M95" s="40"/>
      <c r="N95" s="41" t="str">
        <f>IFERROR(VLOOKUP($C95,Dependencias!$A$2:$D$26,4,FALSE),"")</f>
        <v>Ivan Dario Quiñones Sanchez</v>
      </c>
      <c r="O95" s="42"/>
      <c r="P95" s="43" t="str">
        <f>IF(O95="","No hay fecha de respuesta!",NETWORKDAYS(G95,O95,FESTIVOS!$A$2:$A$146))</f>
        <v>No hay fecha de respuesta!</v>
      </c>
      <c r="Q95" s="40"/>
      <c r="R95" s="23"/>
    </row>
    <row r="96" spans="1:18">
      <c r="A96" s="34" t="s">
        <v>46</v>
      </c>
      <c r="B96" s="41" t="s">
        <v>24</v>
      </c>
      <c r="C96" s="36">
        <v>700</v>
      </c>
      <c r="D96" s="41" t="s">
        <v>188</v>
      </c>
      <c r="E96" s="40">
        <v>1868662022</v>
      </c>
      <c r="F96" s="47">
        <v>20227100085622</v>
      </c>
      <c r="G96" s="48">
        <v>44693</v>
      </c>
      <c r="H96" s="38">
        <f>IF(G96="","",WORKDAY(G96,I96,FESTIVOS!$A$2:$V$146))</f>
        <v>44700</v>
      </c>
      <c r="I96" s="39">
        <f>IFERROR(IFERROR(IF(B96=VLOOKUP(B96,Dependencias!$J$3:$J$4,1,FALSE),VLOOKUP(B96,Dependencias!$J$3:$K$4,2,FALSE)),VLOOKUP(A96,Dependencias!$F$3:$G$15,2,FALSE)),"")</f>
        <v>5</v>
      </c>
      <c r="J96" s="41" t="s">
        <v>193</v>
      </c>
      <c r="K96" s="40" t="s">
        <v>199</v>
      </c>
      <c r="L96" s="41" t="str">
        <f>IFERROR(VLOOKUP($C96,Dependencias!$A$2:$D$26,2,FALSE),"")</f>
        <v>Direccion de Gestion Corporativa</v>
      </c>
      <c r="M96" s="40"/>
      <c r="N96" s="41" t="str">
        <f>IFERROR(VLOOKUP($C96,Dependencias!$A$2:$D$26,4,FALSE),"")</f>
        <v>Yamile Borja Martinez</v>
      </c>
      <c r="O96" s="42">
        <v>44694</v>
      </c>
      <c r="P96" s="43">
        <f>IF(O96="","No hay fecha de respuesta!",NETWORKDAYS(G96,O96,FESTIVOS!$A$2:$A$146))</f>
        <v>2</v>
      </c>
      <c r="Q96" s="40" t="s">
        <v>196</v>
      </c>
      <c r="R96" s="23"/>
    </row>
    <row r="97" spans="1:18">
      <c r="A97" s="34" t="s">
        <v>41</v>
      </c>
      <c r="B97" s="41" t="s">
        <v>24</v>
      </c>
      <c r="C97" s="36">
        <v>700</v>
      </c>
      <c r="D97" s="41" t="s">
        <v>188</v>
      </c>
      <c r="E97" s="40">
        <v>1878612022</v>
      </c>
      <c r="F97" s="47">
        <v>20227100086252</v>
      </c>
      <c r="G97" s="48">
        <v>44694</v>
      </c>
      <c r="H97" s="38">
        <f>IF(G97="","",WORKDAY(G97,I97,FESTIVOS!$A$2:$V$146))</f>
        <v>44701</v>
      </c>
      <c r="I97" s="39">
        <f>IFERROR(IFERROR(IF(B97=VLOOKUP(B97,Dependencias!$J$3:$J$4,1,FALSE),VLOOKUP(B97,Dependencias!$J$3:$K$4,2,FALSE)),VLOOKUP(A97,Dependencias!$F$3:$G$15,2,FALSE)),"")</f>
        <v>5</v>
      </c>
      <c r="J97" s="41" t="s">
        <v>193</v>
      </c>
      <c r="K97" s="40" t="s">
        <v>320</v>
      </c>
      <c r="L97" s="41" t="str">
        <f>IFERROR(VLOOKUP($C97,Dependencias!$A$2:$D$26,2,FALSE),"")</f>
        <v>Direccion de Gestion Corporativa</v>
      </c>
      <c r="M97" s="40"/>
      <c r="N97" s="41" t="str">
        <f>IFERROR(VLOOKUP($C97,Dependencias!$A$2:$D$26,4,FALSE),"")</f>
        <v>Yamile Borja Martinez</v>
      </c>
      <c r="O97" s="42">
        <v>44694</v>
      </c>
      <c r="P97" s="43">
        <f>IF(O97="","No hay fecha de respuesta!",NETWORKDAYS(G97,O97,FESTIVOS!$A$2:$A$146))</f>
        <v>1</v>
      </c>
      <c r="Q97" s="40" t="s">
        <v>196</v>
      </c>
      <c r="R97" s="23"/>
    </row>
    <row r="98" spans="1:18">
      <c r="A98" s="34" t="s">
        <v>56</v>
      </c>
      <c r="B98" s="41" t="s">
        <v>189</v>
      </c>
      <c r="C98" s="36">
        <v>120</v>
      </c>
      <c r="D98" s="41" t="s">
        <v>191</v>
      </c>
      <c r="E98" s="40">
        <v>1820532022</v>
      </c>
      <c r="F98" s="47">
        <v>20227100083002</v>
      </c>
      <c r="G98" s="48">
        <v>44694</v>
      </c>
      <c r="H98" s="38">
        <f>IF(G98="","",WORKDAY(G98,I98,FESTIVOS!$A$2:$V$146))</f>
        <v>44749</v>
      </c>
      <c r="I98" s="39">
        <f>IFERROR(IFERROR(IF(B98=VLOOKUP(B98,Dependencias!$J$3:$J$4,1,FALSE),VLOOKUP(B98,Dependencias!$J$3:$K$4,2,FALSE)),VLOOKUP(A98,Dependencias!$F$3:$G$15,2,FALSE)),"")</f>
        <v>35</v>
      </c>
      <c r="J98" s="41" t="s">
        <v>151</v>
      </c>
      <c r="K98" s="40" t="s">
        <v>287</v>
      </c>
      <c r="L98" s="41" t="str">
        <f>IFERROR(VLOOKUP($C98,Dependencias!$A$2:$D$26,2,FALSE),"")</f>
        <v>Oficina Asesora de Comunicaciones</v>
      </c>
      <c r="M98" s="40"/>
      <c r="N98" s="41" t="str">
        <f>IFERROR(VLOOKUP($C98,Dependencias!$A$2:$D$26,4,FALSE),"")</f>
        <v>Carolina Ruiz Caicedo</v>
      </c>
      <c r="O98" s="42"/>
      <c r="P98" s="43" t="str">
        <f>IF(O98="","No hay fecha de respuesta!",NETWORKDAYS(G98,O98,FESTIVOS!$A$2:$A$146))</f>
        <v>No hay fecha de respuesta!</v>
      </c>
      <c r="Q98" s="40"/>
      <c r="R98" s="23"/>
    </row>
    <row r="99" spans="1:18">
      <c r="A99" s="34" t="s">
        <v>41</v>
      </c>
      <c r="B99" s="41" t="s">
        <v>189</v>
      </c>
      <c r="C99" s="36">
        <v>700</v>
      </c>
      <c r="D99" s="41" t="s">
        <v>191</v>
      </c>
      <c r="E99" s="40">
        <v>1784052022</v>
      </c>
      <c r="F99" s="47">
        <v>20227100086892</v>
      </c>
      <c r="G99" s="48">
        <v>44694</v>
      </c>
      <c r="H99" s="38">
        <f>IF(G99="","",WORKDAY(G99,I99,FESTIVOS!$A$2:$V$146))</f>
        <v>44741</v>
      </c>
      <c r="I99" s="39">
        <f>IFERROR(IFERROR(IF(B99=VLOOKUP(B99,Dependencias!$J$3:$J$4,1,FALSE),VLOOKUP(B99,Dependencias!$J$3:$K$4,2,FALSE)),VLOOKUP(A99,Dependencias!$F$3:$G$15,2,FALSE)),"")</f>
        <v>30</v>
      </c>
      <c r="J99" s="41" t="s">
        <v>193</v>
      </c>
      <c r="K99" s="40" t="s">
        <v>321</v>
      </c>
      <c r="L99" s="41" t="str">
        <f>IFERROR(VLOOKUP($C99,Dependencias!$A$2:$D$26,2,FALSE),"")</f>
        <v>Direccion de Gestion Corporativa</v>
      </c>
      <c r="M99" s="40"/>
      <c r="N99" s="41" t="str">
        <f>IFERROR(VLOOKUP($C99,Dependencias!$A$2:$D$26,4,FALSE),"")</f>
        <v>Yamile Borja Martinez</v>
      </c>
      <c r="O99" s="42">
        <v>44697</v>
      </c>
      <c r="P99" s="43">
        <f>IF(O99="","No hay fecha de respuesta!",NETWORKDAYS(G99,O99,FESTIVOS!$A$2:$A$146))</f>
        <v>2</v>
      </c>
      <c r="Q99" s="40" t="s">
        <v>174</v>
      </c>
      <c r="R99" s="23"/>
    </row>
    <row r="100" spans="1:18">
      <c r="A100" s="34" t="s">
        <v>46</v>
      </c>
      <c r="B100" s="41" t="s">
        <v>189</v>
      </c>
      <c r="C100" s="36">
        <v>310</v>
      </c>
      <c r="D100" s="41" t="s">
        <v>188</v>
      </c>
      <c r="E100" s="40">
        <v>1882932022</v>
      </c>
      <c r="F100" s="47">
        <v>20227100086442</v>
      </c>
      <c r="G100" s="48">
        <v>44694</v>
      </c>
      <c r="H100" s="38">
        <f>IF(G100="","",WORKDAY(G100,I100,FESTIVOS!$A$2:$V$146))</f>
        <v>44725</v>
      </c>
      <c r="I100" s="39">
        <f>IFERROR(IFERROR(IF(B100=VLOOKUP(B100,Dependencias!$J$3:$J$4,1,FALSE),VLOOKUP(B100,Dependencias!$J$3:$K$4,2,FALSE)),VLOOKUP(A100,Dependencias!$F$3:$G$15,2,FALSE)),"")</f>
        <v>20</v>
      </c>
      <c r="J100" s="41" t="s">
        <v>190</v>
      </c>
      <c r="K100" s="40" t="s">
        <v>322</v>
      </c>
      <c r="L100" s="41" t="str">
        <f>IFERROR(VLOOKUP($C100,Dependencias!$A$2:$D$26,2,FALSE),"")</f>
        <v>Subdirección de Gestión Cultural y Artística</v>
      </c>
      <c r="M100" s="40"/>
      <c r="N100" s="41" t="str">
        <f>IFERROR(VLOOKUP($C100,Dependencias!$A$2:$D$26,4,FALSE),"")</f>
        <v>Ines Elvira Montealegre Martinez</v>
      </c>
      <c r="O100" s="42"/>
      <c r="P100" s="43" t="str">
        <f>IF(O100="","No hay fecha de respuesta!",NETWORKDAYS(G100,O100,FESTIVOS!$A$2:$A$146))</f>
        <v>No hay fecha de respuesta!</v>
      </c>
      <c r="Q100" s="40"/>
      <c r="R100" s="23"/>
    </row>
    <row r="101" spans="1:18">
      <c r="A101" s="34" t="s">
        <v>41</v>
      </c>
      <c r="B101" s="41" t="s">
        <v>189</v>
      </c>
      <c r="C101" s="36">
        <v>210</v>
      </c>
      <c r="D101" s="41" t="s">
        <v>191</v>
      </c>
      <c r="E101" s="40">
        <v>1884672022</v>
      </c>
      <c r="F101" s="47">
        <v>20227100086902</v>
      </c>
      <c r="G101" s="48">
        <v>44697</v>
      </c>
      <c r="H101" s="38">
        <f>IF(G101="","",WORKDAY(G101,I101,FESTIVOS!$A$2:$V$146))</f>
        <v>44742</v>
      </c>
      <c r="I101" s="39">
        <f>IFERROR(IFERROR(IF(B101=VLOOKUP(B101,Dependencias!$J$3:$J$4,1,FALSE),VLOOKUP(B101,Dependencias!$J$3:$K$4,2,FALSE)),VLOOKUP(A101,Dependencias!$F$3:$G$15,2,FALSE)),"")</f>
        <v>30</v>
      </c>
      <c r="J101" s="41" t="s">
        <v>192</v>
      </c>
      <c r="K101" s="40" t="s">
        <v>323</v>
      </c>
      <c r="L101" s="41" t="str">
        <f>IFERROR(VLOOKUP($C101,Dependencias!$A$2:$D$26,2,FALSE),"")</f>
        <v>Dirección de Asuntos Locales y Participación</v>
      </c>
      <c r="M101" s="40"/>
      <c r="N101" s="41" t="str">
        <f>IFERROR(VLOOKUP($C101,Dependencias!$A$2:$D$26,4,FALSE),"")</f>
        <v>Alejandro Franco Plata</v>
      </c>
      <c r="O101" s="42"/>
      <c r="P101" s="43" t="str">
        <f>IF(O101="","No hay fecha de respuesta!",NETWORKDAYS(G101,O101,FESTIVOS!$A$2:$A$146))</f>
        <v>No hay fecha de respuesta!</v>
      </c>
      <c r="Q101" s="40"/>
      <c r="R101" s="23"/>
    </row>
    <row r="102" spans="1:18">
      <c r="A102" s="34" t="s">
        <v>41</v>
      </c>
      <c r="B102" s="41" t="s">
        <v>189</v>
      </c>
      <c r="C102" s="36">
        <v>220</v>
      </c>
      <c r="D102" s="41" t="s">
        <v>188</v>
      </c>
      <c r="E102" s="40">
        <v>1884372022</v>
      </c>
      <c r="F102" s="47">
        <v>20227100086502</v>
      </c>
      <c r="G102" s="48">
        <v>44694</v>
      </c>
      <c r="H102" s="38">
        <f>IF(G102="","",WORKDAY(G102,I102,FESTIVOS!$A$2:$V$146))</f>
        <v>44741</v>
      </c>
      <c r="I102" s="39">
        <f>IFERROR(IFERROR(IF(B102=VLOOKUP(B102,Dependencias!$J$3:$J$4,1,FALSE),VLOOKUP(B102,Dependencias!$J$3:$K$4,2,FALSE)),VLOOKUP(A102,Dependencias!$F$3:$G$15,2,FALSE)),"")</f>
        <v>30</v>
      </c>
      <c r="J102" s="41" t="s">
        <v>190</v>
      </c>
      <c r="K102" s="40" t="s">
        <v>324</v>
      </c>
      <c r="L102" s="41" t="str">
        <f>IFERROR(VLOOKUP($C102,Dependencias!$A$2:$D$26,2,FALSE),"")</f>
        <v>Dirección de Fomento</v>
      </c>
      <c r="M102" s="40"/>
      <c r="N102" s="41" t="str">
        <f>IFERROR(VLOOKUP($C102,Dependencias!$A$2:$D$26,4,FALSE),"")</f>
        <v>Vanessa Barrenecha Samur</v>
      </c>
      <c r="O102" s="42"/>
      <c r="P102" s="43" t="str">
        <f>IF(O102="","No hay fecha de respuesta!",NETWORKDAYS(G102,O102,FESTIVOS!$A$2:$A$146))</f>
        <v>No hay fecha de respuesta!</v>
      </c>
      <c r="Q102" s="40"/>
      <c r="R102" s="23"/>
    </row>
    <row r="103" spans="1:18">
      <c r="A103" s="34" t="s">
        <v>66</v>
      </c>
      <c r="B103" s="41" t="s">
        <v>189</v>
      </c>
      <c r="C103" s="36">
        <v>310</v>
      </c>
      <c r="D103" s="41" t="s">
        <v>191</v>
      </c>
      <c r="E103" s="40">
        <v>1889652022</v>
      </c>
      <c r="F103" s="47">
        <v>20227100086912</v>
      </c>
      <c r="G103" s="48">
        <v>44697</v>
      </c>
      <c r="H103" s="38">
        <f>IF(G103="","",WORKDAY(G103,I103,FESTIVOS!$A$2:$V$146))</f>
        <v>44742</v>
      </c>
      <c r="I103" s="39">
        <f>IFERROR(IFERROR(IF(B103=VLOOKUP(B103,Dependencias!$J$3:$J$4,1,FALSE),VLOOKUP(B103,Dependencias!$J$3:$K$4,2,FALSE)),VLOOKUP(A103,Dependencias!$F$3:$G$15,2,FALSE)),"")</f>
        <v>30</v>
      </c>
      <c r="J103" s="41" t="s">
        <v>140</v>
      </c>
      <c r="K103" s="40" t="s">
        <v>325</v>
      </c>
      <c r="L103" s="41" t="str">
        <f>IFERROR(VLOOKUP($C103,Dependencias!$A$2:$D$26,2,FALSE),"")</f>
        <v>Subdirección de Gestión Cultural y Artística</v>
      </c>
      <c r="M103" s="40"/>
      <c r="N103" s="41" t="str">
        <f>IFERROR(VLOOKUP($C103,Dependencias!$A$2:$D$26,4,FALSE),"")</f>
        <v>Ines Elvira Montealegre Martinez</v>
      </c>
      <c r="O103" s="42"/>
      <c r="P103" s="43" t="str">
        <f>IF(O103="","No hay fecha de respuesta!",NETWORKDAYS(G103,O103,FESTIVOS!$A$2:$A$146))</f>
        <v>No hay fecha de respuesta!</v>
      </c>
      <c r="Q103" s="40"/>
      <c r="R103" s="23"/>
    </row>
    <row r="104" spans="1:18">
      <c r="A104" s="34" t="s">
        <v>41</v>
      </c>
      <c r="B104" s="41" t="s">
        <v>189</v>
      </c>
      <c r="C104" s="36">
        <v>160</v>
      </c>
      <c r="D104" s="41" t="s">
        <v>188</v>
      </c>
      <c r="E104" s="50">
        <v>1893352022</v>
      </c>
      <c r="F104" s="51">
        <v>20227100086742</v>
      </c>
      <c r="G104" s="48">
        <v>44697</v>
      </c>
      <c r="H104" s="38">
        <f>IF(G104="","",WORKDAY(G104,I104,FESTIVOS!$A$2:$V$146))</f>
        <v>44742</v>
      </c>
      <c r="I104" s="39">
        <f>IFERROR(IFERROR(IF(B104=VLOOKUP(B104,Dependencias!$J$3:$J$4,1,FALSE),VLOOKUP(B104,Dependencias!$J$3:$K$4,2,FALSE)),VLOOKUP(A104,Dependencias!$F$3:$G$15,2,FALSE)),"")</f>
        <v>30</v>
      </c>
      <c r="J104" s="41" t="s">
        <v>190</v>
      </c>
      <c r="K104" s="40" t="s">
        <v>326</v>
      </c>
      <c r="L104" s="41" t="str">
        <f>IFERROR(VLOOKUP($C104,Dependencias!$A$2:$D$26,2,FALSE),"")</f>
        <v>Oficina de Tecnologias de la Informacion</v>
      </c>
      <c r="M104" s="40"/>
      <c r="N104" s="41" t="str">
        <f>IFERROR(VLOOKUP($C104,Dependencias!$A$2:$D$26,4,FALSE),"")</f>
        <v>Liliana Morales</v>
      </c>
      <c r="O104" s="42"/>
      <c r="P104" s="43" t="str">
        <f>IF(O104="","No hay fecha de respuesta!",NETWORKDAYS(G104,O104,FESTIVOS!$A$2:$A$146))</f>
        <v>No hay fecha de respuesta!</v>
      </c>
      <c r="Q104" s="40"/>
      <c r="R104" s="23"/>
    </row>
    <row r="105" spans="1:18">
      <c r="A105" s="46" t="s">
        <v>46</v>
      </c>
      <c r="B105" s="41" t="s">
        <v>189</v>
      </c>
      <c r="C105" s="36">
        <v>330</v>
      </c>
      <c r="D105" s="41" t="s">
        <v>188</v>
      </c>
      <c r="E105" s="40">
        <v>1880672022</v>
      </c>
      <c r="F105" s="47">
        <v>20227100086322</v>
      </c>
      <c r="G105" s="48">
        <v>44694</v>
      </c>
      <c r="H105" s="38">
        <f>IF(G105="","",WORKDAY(G105,I105,FESTIVOS!$A$2:$V$146))</f>
        <v>44725</v>
      </c>
      <c r="I105" s="39">
        <f>IFERROR(IFERROR(IF(B105=VLOOKUP(B105,Dependencias!$J$3:$J$4,1,FALSE),VLOOKUP(B105,Dependencias!$J$3:$K$4,2,FALSE)),VLOOKUP(A105,Dependencias!$F$3:$G$15,2,FALSE)),"")</f>
        <v>20</v>
      </c>
      <c r="J105" s="41" t="s">
        <v>142</v>
      </c>
      <c r="K105" s="40" t="s">
        <v>327</v>
      </c>
      <c r="L105" s="41" t="str">
        <f>IFERROR(VLOOKUP($C105,Dependencias!$A$2:$D$26,2,FALSE),"")</f>
        <v>Subdirección de Infraestructura y patrimonio cultural</v>
      </c>
      <c r="M105" s="40"/>
      <c r="N105" s="41" t="str">
        <f>IFERROR(VLOOKUP($C105,Dependencias!$A$2:$D$26,4,FALSE),"")</f>
        <v>Ivan Dario Quiñones Sanchez</v>
      </c>
      <c r="O105" s="42"/>
      <c r="P105" s="43" t="str">
        <f>IF(O105="","No hay fecha de respuesta!",NETWORKDAYS(G105,O105,FESTIVOS!$A$2:$A$146))</f>
        <v>No hay fecha de respuesta!</v>
      </c>
      <c r="Q105" s="40"/>
      <c r="R105" s="23"/>
    </row>
    <row r="106" spans="1:18">
      <c r="A106" s="46" t="s">
        <v>56</v>
      </c>
      <c r="B106" s="41" t="s">
        <v>189</v>
      </c>
      <c r="C106" s="36">
        <v>120</v>
      </c>
      <c r="D106" s="41" t="s">
        <v>191</v>
      </c>
      <c r="E106" s="40">
        <v>1821782022</v>
      </c>
      <c r="F106" s="47">
        <v>20227100083002</v>
      </c>
      <c r="G106" s="48">
        <v>44694</v>
      </c>
      <c r="H106" s="38">
        <f>IF(G106="","",WORKDAY(G106,I106,FESTIVOS!$A$2:$V$146))</f>
        <v>44749</v>
      </c>
      <c r="I106" s="39">
        <f>IFERROR(IFERROR(IF(B106=VLOOKUP(B106,Dependencias!$J$3:$J$4,1,FALSE),VLOOKUP(B106,Dependencias!$J$3:$K$4,2,FALSE)),VLOOKUP(A106,Dependencias!$F$3:$G$15,2,FALSE)),"")</f>
        <v>35</v>
      </c>
      <c r="J106" s="41" t="s">
        <v>151</v>
      </c>
      <c r="K106" s="40" t="s">
        <v>287</v>
      </c>
      <c r="L106" s="41" t="str">
        <f>IFERROR(VLOOKUP($C106,Dependencias!$A$2:$D$26,2,FALSE),"")</f>
        <v>Oficina Asesora de Comunicaciones</v>
      </c>
      <c r="M106" s="40"/>
      <c r="N106" s="41" t="str">
        <f>IFERROR(VLOOKUP($C106,Dependencias!$A$2:$D$26,4,FALSE),"")</f>
        <v>Carolina Ruiz Caicedo</v>
      </c>
      <c r="O106" s="42"/>
      <c r="P106" s="43" t="str">
        <f>IF(O106="","No hay fecha de respuesta!",NETWORKDAYS(G106,O106,FESTIVOS!$A$2:$A$146))</f>
        <v>No hay fecha de respuesta!</v>
      </c>
      <c r="Q106" s="40"/>
      <c r="R106" s="23"/>
    </row>
    <row r="107" spans="1:18">
      <c r="A107" s="46" t="s">
        <v>35</v>
      </c>
      <c r="B107" s="41" t="s">
        <v>189</v>
      </c>
      <c r="C107" s="36">
        <v>330</v>
      </c>
      <c r="D107" s="41" t="s">
        <v>188</v>
      </c>
      <c r="E107" s="40">
        <v>1884152022</v>
      </c>
      <c r="F107" s="47">
        <v>20227100086482</v>
      </c>
      <c r="G107" s="48">
        <v>44694</v>
      </c>
      <c r="H107" s="38">
        <f>IF(G107="","",WORKDAY(G107,I107,FESTIVOS!$A$2:$V$146))</f>
        <v>44741</v>
      </c>
      <c r="I107" s="39">
        <f>IFERROR(IFERROR(IF(B107=VLOOKUP(B107,Dependencias!$J$3:$J$4,1,FALSE),VLOOKUP(B107,Dependencias!$J$3:$K$4,2,FALSE)),VLOOKUP(A107,Dependencias!$F$3:$G$15,2,FALSE)),"")</f>
        <v>30</v>
      </c>
      <c r="J107" s="41" t="s">
        <v>142</v>
      </c>
      <c r="K107" s="40" t="s">
        <v>242</v>
      </c>
      <c r="L107" s="41" t="str">
        <f>IFERROR(VLOOKUP($C107,Dependencias!$A$2:$D$26,2,FALSE),"")</f>
        <v>Subdirección de Infraestructura y patrimonio cultural</v>
      </c>
      <c r="M107" s="40"/>
      <c r="N107" s="41" t="str">
        <f>IFERROR(VLOOKUP($C107,Dependencias!$A$2:$D$26,4,FALSE),"")</f>
        <v>Ivan Dario Quiñones Sanchez</v>
      </c>
      <c r="O107" s="42">
        <v>44697</v>
      </c>
      <c r="P107" s="43">
        <f>IF(O107="","No hay fecha de respuesta!",NETWORKDAYS(G107,O107,FESTIVOS!$A$2:$A$146))</f>
        <v>2</v>
      </c>
      <c r="Q107" s="40" t="s">
        <v>328</v>
      </c>
      <c r="R107" s="23"/>
    </row>
    <row r="108" spans="1:18">
      <c r="A108" s="46" t="s">
        <v>81</v>
      </c>
      <c r="B108" s="41" t="s">
        <v>189</v>
      </c>
      <c r="C108" s="36">
        <v>800</v>
      </c>
      <c r="D108" s="41" t="s">
        <v>191</v>
      </c>
      <c r="E108" s="41">
        <v>1886942022</v>
      </c>
      <c r="F108" s="47">
        <v>20227100089372</v>
      </c>
      <c r="G108" s="48">
        <v>44694</v>
      </c>
      <c r="H108" s="38">
        <f>IF(G108="","",WORKDAY(G108,I108,FESTIVOS!$A$2:$V$146))</f>
        <v>44741</v>
      </c>
      <c r="I108" s="39">
        <f>IFERROR(IFERROR(IF(B108=VLOOKUP(B108,Dependencias!$J$3:$J$4,1,FALSE),VLOOKUP(B108,Dependencias!$J$3:$K$4,2,FALSE)),VLOOKUP(A108,Dependencias!$F$3:$G$15,2,FALSE)),"")</f>
        <v>30</v>
      </c>
      <c r="J108" s="41" t="s">
        <v>148</v>
      </c>
      <c r="K108" s="40" t="s">
        <v>329</v>
      </c>
      <c r="L108" s="41" t="str">
        <f>IFERROR(VLOOKUP($C108,Dependencias!$A$2:$D$26,2,FALSE),"")</f>
        <v>Dirección de Lectura y Bibliotecas</v>
      </c>
      <c r="M108" s="40"/>
      <c r="N108" s="41" t="str">
        <f>IFERROR(VLOOKUP($C108,Dependencias!$A$2:$D$26,4,FALSE),"")</f>
        <v>Maria Consuelo Gaitan Gaitan</v>
      </c>
      <c r="O108" s="42"/>
      <c r="P108" s="43" t="str">
        <f>IF(O108="","No hay fecha de respuesta!",NETWORKDAYS(G108,O108,FESTIVOS!$A$2:$A$146))</f>
        <v>No hay fecha de respuesta!</v>
      </c>
      <c r="Q108" s="40"/>
      <c r="R108" s="23"/>
    </row>
    <row r="109" spans="1:18">
      <c r="A109" s="46" t="s">
        <v>66</v>
      </c>
      <c r="B109" s="41" t="s">
        <v>189</v>
      </c>
      <c r="C109" s="36">
        <v>310</v>
      </c>
      <c r="D109" s="41" t="s">
        <v>188</v>
      </c>
      <c r="E109" s="40">
        <v>1893202022</v>
      </c>
      <c r="F109" s="47">
        <v>20227100086732</v>
      </c>
      <c r="G109" s="48">
        <v>44697</v>
      </c>
      <c r="H109" s="38">
        <f>IF(G109="","",WORKDAY(G109,I109,FESTIVOS!$A$2:$V$146))</f>
        <v>44742</v>
      </c>
      <c r="I109" s="39">
        <f>IFERROR(IFERROR(IF(B109=VLOOKUP(B109,Dependencias!$J$3:$J$4,1,FALSE),VLOOKUP(B109,Dependencias!$J$3:$K$4,2,FALSE)),VLOOKUP(A109,Dependencias!$F$3:$G$15,2,FALSE)),"")</f>
        <v>30</v>
      </c>
      <c r="J109" s="41" t="s">
        <v>190</v>
      </c>
      <c r="K109" s="40" t="s">
        <v>330</v>
      </c>
      <c r="L109" s="41" t="str">
        <f>IFERROR(VLOOKUP($C109,Dependencias!$A$2:$D$26,2,FALSE),"")</f>
        <v>Subdirección de Gestión Cultural y Artística</v>
      </c>
      <c r="M109" s="40"/>
      <c r="N109" s="41" t="str">
        <f>IFERROR(VLOOKUP($C109,Dependencias!$A$2:$D$26,4,FALSE),"")</f>
        <v>Ines Elvira Montealegre Martinez</v>
      </c>
      <c r="O109" s="42"/>
      <c r="P109" s="43" t="str">
        <f>IF(O109="","No hay fecha de respuesta!",NETWORKDAYS(G109,O109,FESTIVOS!$A$2:$A$146))</f>
        <v>No hay fecha de respuesta!</v>
      </c>
      <c r="Q109" s="40"/>
      <c r="R109" s="23"/>
    </row>
    <row r="110" spans="1:18">
      <c r="A110" s="46" t="s">
        <v>46</v>
      </c>
      <c r="B110" s="41" t="s">
        <v>189</v>
      </c>
      <c r="C110" s="36">
        <v>330</v>
      </c>
      <c r="D110" s="41" t="s">
        <v>188</v>
      </c>
      <c r="E110" s="40">
        <v>1894232022</v>
      </c>
      <c r="F110" s="47">
        <v>20227100086412</v>
      </c>
      <c r="G110" s="48">
        <v>44694</v>
      </c>
      <c r="H110" s="38">
        <f>IF(G110="","",WORKDAY(G110,I110,FESTIVOS!$A$2:$V$146))</f>
        <v>44725</v>
      </c>
      <c r="I110" s="39">
        <f>IFERROR(IFERROR(IF(B110=VLOOKUP(B110,Dependencias!$J$3:$J$4,1,FALSE),VLOOKUP(B110,Dependencias!$J$3:$K$4,2,FALSE)),VLOOKUP(A110,Dependencias!$F$3:$G$15,2,FALSE)),"")</f>
        <v>20</v>
      </c>
      <c r="J110" s="41" t="s">
        <v>142</v>
      </c>
      <c r="K110" s="40" t="s">
        <v>331</v>
      </c>
      <c r="L110" s="41" t="str">
        <f>IFERROR(VLOOKUP($C110,Dependencias!$A$2:$D$26,2,FALSE),"")</f>
        <v>Subdirección de Infraestructura y patrimonio cultural</v>
      </c>
      <c r="M110" s="40"/>
      <c r="N110" s="41" t="str">
        <f>IFERROR(VLOOKUP($C110,Dependencias!$A$2:$D$26,4,FALSE),"")</f>
        <v>Ivan Dario Quiñones Sanchez</v>
      </c>
      <c r="O110" s="42"/>
      <c r="P110" s="43" t="str">
        <f>IF(O110="","No hay fecha de respuesta!",NETWORKDAYS(G110,O110,FESTIVOS!$A$2:$A$146))</f>
        <v>No hay fecha de respuesta!</v>
      </c>
      <c r="Q110" s="40"/>
      <c r="R110" s="23"/>
    </row>
    <row r="111" spans="1:18">
      <c r="A111" s="46" t="s">
        <v>66</v>
      </c>
      <c r="B111" s="41" t="s">
        <v>24</v>
      </c>
      <c r="C111" s="36">
        <v>700</v>
      </c>
      <c r="D111" s="41" t="s">
        <v>191</v>
      </c>
      <c r="E111" s="35">
        <v>1897262022</v>
      </c>
      <c r="F111" s="47">
        <v>20227100089382</v>
      </c>
      <c r="G111" s="48">
        <v>44697</v>
      </c>
      <c r="H111" s="38">
        <f>IF(G111="","",WORKDAY(G111,I111,FESTIVOS!$A$2:$V$146))</f>
        <v>44704</v>
      </c>
      <c r="I111" s="39">
        <f>IFERROR(IFERROR(IF(B111=VLOOKUP(B111,Dependencias!$J$3:$J$4,1,FALSE),VLOOKUP(B111,Dependencias!$J$3:$K$4,2,FALSE)),VLOOKUP(A111,Dependencias!$F$3:$G$15,2,FALSE)),"")</f>
        <v>5</v>
      </c>
      <c r="J111" s="41" t="s">
        <v>193</v>
      </c>
      <c r="K111" s="40" t="s">
        <v>332</v>
      </c>
      <c r="L111" s="41" t="str">
        <f>IFERROR(VLOOKUP($C111,Dependencias!$A$2:$D$26,2,FALSE),"")</f>
        <v>Direccion de Gestion Corporativa</v>
      </c>
      <c r="M111" s="40"/>
      <c r="N111" s="41" t="str">
        <f>IFERROR(VLOOKUP($C111,Dependencias!$A$2:$D$26,4,FALSE),"")</f>
        <v>Yamile Borja Martinez</v>
      </c>
      <c r="O111" s="42">
        <v>44697</v>
      </c>
      <c r="P111" s="43">
        <f>IF(O111="","No hay fecha de respuesta!",NETWORKDAYS(G111,O111,FESTIVOS!$A$2:$A$146))</f>
        <v>1</v>
      </c>
      <c r="Q111" s="40" t="s">
        <v>173</v>
      </c>
      <c r="R111" s="23"/>
    </row>
    <row r="112" spans="1:18">
      <c r="A112" s="46" t="s">
        <v>41</v>
      </c>
      <c r="B112" s="41" t="s">
        <v>189</v>
      </c>
      <c r="C112" s="36">
        <v>330</v>
      </c>
      <c r="D112" s="41" t="s">
        <v>188</v>
      </c>
      <c r="E112" s="40">
        <v>1897042022</v>
      </c>
      <c r="F112" s="47">
        <v>20227100086932</v>
      </c>
      <c r="G112" s="48">
        <v>44697</v>
      </c>
      <c r="H112" s="38">
        <f>IF(G112="","",WORKDAY(G112,I112,FESTIVOS!$A$2:$V$146))</f>
        <v>44742</v>
      </c>
      <c r="I112" s="39">
        <f>IFERROR(IFERROR(IF(B112=VLOOKUP(B112,Dependencias!$J$3:$J$4,1,FALSE),VLOOKUP(B112,Dependencias!$J$3:$K$4,2,FALSE)),VLOOKUP(A112,Dependencias!$F$3:$G$15,2,FALSE)),"")</f>
        <v>30</v>
      </c>
      <c r="J112" s="41" t="s">
        <v>142</v>
      </c>
      <c r="K112" s="40" t="s">
        <v>333</v>
      </c>
      <c r="L112" s="41" t="str">
        <f>IFERROR(VLOOKUP($C112,Dependencias!$A$2:$D$26,2,FALSE),"")</f>
        <v>Subdirección de Infraestructura y patrimonio cultural</v>
      </c>
      <c r="M112" s="40"/>
      <c r="N112" s="41" t="str">
        <f>IFERROR(VLOOKUP($C112,Dependencias!$A$2:$D$26,4,FALSE),"")</f>
        <v>Ivan Dario Quiñones Sanchez</v>
      </c>
      <c r="O112" s="42"/>
      <c r="P112" s="43" t="str">
        <f>IF(O112="","No hay fecha de respuesta!",NETWORKDAYS(G112,O112,FESTIVOS!$A$2:$A$146))</f>
        <v>No hay fecha de respuesta!</v>
      </c>
      <c r="Q112" s="40"/>
      <c r="R112" s="23"/>
    </row>
    <row r="113" spans="1:18">
      <c r="A113" s="46" t="s">
        <v>46</v>
      </c>
      <c r="B113" s="41" t="s">
        <v>24</v>
      </c>
      <c r="C113" s="36">
        <v>700</v>
      </c>
      <c r="D113" s="41" t="s">
        <v>188</v>
      </c>
      <c r="E113" s="35">
        <v>1900752022</v>
      </c>
      <c r="F113" s="37">
        <v>20227100087172</v>
      </c>
      <c r="G113" s="48">
        <v>44697</v>
      </c>
      <c r="H113" s="38">
        <f>IF(G113="","",WORKDAY(G113,I113,FESTIVOS!$A$2:$V$146))</f>
        <v>44704</v>
      </c>
      <c r="I113" s="39">
        <f>IFERROR(IFERROR(IF(B113=VLOOKUP(B113,Dependencias!$J$3:$J$4,1,FALSE),VLOOKUP(B113,Dependencias!$J$3:$K$4,2,FALSE)),VLOOKUP(A113,Dependencias!$F$3:$G$15,2,FALSE)),"")</f>
        <v>5</v>
      </c>
      <c r="J113" s="41" t="s">
        <v>151</v>
      </c>
      <c r="K113" s="40" t="s">
        <v>334</v>
      </c>
      <c r="L113" s="41" t="str">
        <f>IFERROR(VLOOKUP($C113,Dependencias!$A$2:$D$26,2,FALSE),"")</f>
        <v>Direccion de Gestion Corporativa</v>
      </c>
      <c r="M113" s="40"/>
      <c r="N113" s="41" t="str">
        <f>IFERROR(VLOOKUP($C113,Dependencias!$A$2:$D$26,4,FALSE),"")</f>
        <v>Yamile Borja Martinez</v>
      </c>
      <c r="O113" s="42">
        <v>44698</v>
      </c>
      <c r="P113" s="43">
        <f>IF(O113="","No hay fecha de respuesta!",NETWORKDAYS(G113,O113,FESTIVOS!$A$2:$A$146))</f>
        <v>2</v>
      </c>
      <c r="Q113" s="40" t="s">
        <v>173</v>
      </c>
      <c r="R113" s="23"/>
    </row>
    <row r="114" spans="1:18">
      <c r="A114" s="34" t="s">
        <v>66</v>
      </c>
      <c r="B114" s="41" t="s">
        <v>189</v>
      </c>
      <c r="C114" s="36">
        <v>300</v>
      </c>
      <c r="D114" s="41" t="s">
        <v>188</v>
      </c>
      <c r="E114" s="40">
        <v>1894342022</v>
      </c>
      <c r="F114" s="47">
        <v>20227100086802</v>
      </c>
      <c r="G114" s="48">
        <v>44697</v>
      </c>
      <c r="H114" s="38">
        <f>IF(G114="","",WORKDAY(G114,I114,FESTIVOS!$A$2:$V$146))</f>
        <v>44742</v>
      </c>
      <c r="I114" s="39">
        <f>IFERROR(IFERROR(IF(B114=VLOOKUP(B114,Dependencias!$J$3:$J$4,1,FALSE),VLOOKUP(B114,Dependencias!$J$3:$K$4,2,FALSE)),VLOOKUP(A114,Dependencias!$F$3:$G$15,2,FALSE)),"")</f>
        <v>30</v>
      </c>
      <c r="J114" s="41" t="s">
        <v>190</v>
      </c>
      <c r="K114" s="40" t="s">
        <v>335</v>
      </c>
      <c r="L114" s="41" t="str">
        <f>IFERROR(VLOOKUP($C114,Dependencias!$A$2:$D$26,2,FALSE),"")</f>
        <v>Dirección de Arte, Cultura y Patrimonio</v>
      </c>
      <c r="M114" s="40"/>
      <c r="N114" s="41" t="str">
        <f>IFERROR(VLOOKUP($C114,Dependencias!$A$2:$D$26,4,FALSE),"")</f>
        <v>Liliana Mercedes Gonzalez Jinete</v>
      </c>
      <c r="O114" s="42"/>
      <c r="P114" s="43" t="str">
        <f>IF(O114="","No hay fecha de respuesta!",NETWORKDAYS(G114,O114,FESTIVOS!$A$2:$A$146))</f>
        <v>No hay fecha de respuesta!</v>
      </c>
      <c r="Q114" s="40"/>
      <c r="R114" s="23"/>
    </row>
    <row r="115" spans="1:18">
      <c r="A115" s="34" t="s">
        <v>41</v>
      </c>
      <c r="B115" s="41" t="s">
        <v>189</v>
      </c>
      <c r="C115" s="36">
        <v>330</v>
      </c>
      <c r="D115" s="41" t="s">
        <v>188</v>
      </c>
      <c r="E115" s="40">
        <v>1897052022</v>
      </c>
      <c r="F115" s="47">
        <v>20227100086922</v>
      </c>
      <c r="G115" s="48">
        <v>44697</v>
      </c>
      <c r="H115" s="38">
        <f>IF(G115="","",WORKDAY(G115,I115,FESTIVOS!$A$2:$V$146))</f>
        <v>44742</v>
      </c>
      <c r="I115" s="39">
        <f>IFERROR(IFERROR(IF(B115=VLOOKUP(B115,Dependencias!$J$3:$J$4,1,FALSE),VLOOKUP(B115,Dependencias!$J$3:$K$4,2,FALSE)),VLOOKUP(A115,Dependencias!$F$3:$G$15,2,FALSE)),"")</f>
        <v>30</v>
      </c>
      <c r="J115" s="41" t="s">
        <v>142</v>
      </c>
      <c r="K115" s="40" t="s">
        <v>333</v>
      </c>
      <c r="L115" s="41" t="str">
        <f>IFERROR(VLOOKUP($C115,Dependencias!$A$2:$D$26,2,FALSE),"")</f>
        <v>Subdirección de Infraestructura y patrimonio cultural</v>
      </c>
      <c r="M115" s="40"/>
      <c r="N115" s="41" t="str">
        <f>IFERROR(VLOOKUP($C115,Dependencias!$A$2:$D$26,4,FALSE),"")</f>
        <v>Ivan Dario Quiñones Sanchez</v>
      </c>
      <c r="O115" s="42"/>
      <c r="P115" s="43" t="str">
        <f>IF(O115="","No hay fecha de respuesta!",NETWORKDAYS(G115,O115,FESTIVOS!$A$2:$A$146))</f>
        <v>No hay fecha de respuesta!</v>
      </c>
      <c r="Q115" s="40"/>
      <c r="R115" s="23"/>
    </row>
    <row r="116" spans="1:18">
      <c r="A116" s="34" t="s">
        <v>41</v>
      </c>
      <c r="B116" s="41" t="s">
        <v>189</v>
      </c>
      <c r="C116" s="36">
        <v>210</v>
      </c>
      <c r="D116" s="41" t="s">
        <v>188</v>
      </c>
      <c r="E116" s="40">
        <v>1898552022</v>
      </c>
      <c r="F116" s="47">
        <v>20227100087002</v>
      </c>
      <c r="G116" s="48">
        <v>44697</v>
      </c>
      <c r="H116" s="38">
        <f>IF(G116="","",WORKDAY(G116,I116,FESTIVOS!$A$2:$V$146))</f>
        <v>44742</v>
      </c>
      <c r="I116" s="39">
        <f>IFERROR(IFERROR(IF(B116=VLOOKUP(B116,Dependencias!$J$3:$J$4,1,FALSE),VLOOKUP(B116,Dependencias!$J$3:$K$4,2,FALSE)),VLOOKUP(A116,Dependencias!$F$3:$G$15,2,FALSE)),"")</f>
        <v>30</v>
      </c>
      <c r="J116" s="41" t="s">
        <v>192</v>
      </c>
      <c r="K116" s="40" t="s">
        <v>336</v>
      </c>
      <c r="L116" s="41" t="str">
        <f>IFERROR(VLOOKUP($C116,Dependencias!$A$2:$D$26,2,FALSE),"")</f>
        <v>Dirección de Asuntos Locales y Participación</v>
      </c>
      <c r="M116" s="40"/>
      <c r="N116" s="41" t="str">
        <f>IFERROR(VLOOKUP($C116,Dependencias!$A$2:$D$26,4,FALSE),"")</f>
        <v>Alejandro Franco Plata</v>
      </c>
      <c r="O116" s="42"/>
      <c r="P116" s="43" t="str">
        <f>IF(O116="","No hay fecha de respuesta!",NETWORKDAYS(G116,O116,FESTIVOS!$A$2:$A$146))</f>
        <v>No hay fecha de respuesta!</v>
      </c>
      <c r="Q116" s="40"/>
      <c r="R116" s="23"/>
    </row>
    <row r="117" spans="1:18">
      <c r="A117" s="34" t="s">
        <v>46</v>
      </c>
      <c r="B117" s="41" t="s">
        <v>189</v>
      </c>
      <c r="C117" s="36">
        <v>210</v>
      </c>
      <c r="D117" s="41" t="s">
        <v>188</v>
      </c>
      <c r="E117" s="40">
        <v>1900492022</v>
      </c>
      <c r="F117" s="47">
        <v>20227100087152</v>
      </c>
      <c r="G117" s="48">
        <v>44697</v>
      </c>
      <c r="H117" s="38">
        <f>IF(G117="","",WORKDAY(G117,I117,FESTIVOS!$A$2:$V$146))</f>
        <v>44726</v>
      </c>
      <c r="I117" s="39">
        <f>IFERROR(IFERROR(IF(B117=VLOOKUP(B117,Dependencias!$J$3:$J$4,1,FALSE),VLOOKUP(B117,Dependencias!$J$3:$K$4,2,FALSE)),VLOOKUP(A117,Dependencias!$F$3:$G$15,2,FALSE)),"")</f>
        <v>20</v>
      </c>
      <c r="J117" s="41" t="s">
        <v>190</v>
      </c>
      <c r="K117" s="40" t="s">
        <v>337</v>
      </c>
      <c r="L117" s="41" t="str">
        <f>IFERROR(VLOOKUP($C117,Dependencias!$A$2:$D$26,2,FALSE),"")</f>
        <v>Dirección de Asuntos Locales y Participación</v>
      </c>
      <c r="M117" s="40"/>
      <c r="N117" s="41" t="str">
        <f>IFERROR(VLOOKUP($C117,Dependencias!$A$2:$D$26,4,FALSE),"")</f>
        <v>Alejandro Franco Plata</v>
      </c>
      <c r="O117" s="42"/>
      <c r="P117" s="43" t="str">
        <f>IF(O117="","No hay fecha de respuesta!",NETWORKDAYS(G117,O117,FESTIVOS!$A$2:$A$146))</f>
        <v>No hay fecha de respuesta!</v>
      </c>
      <c r="Q117" s="40"/>
      <c r="R117" s="23"/>
    </row>
    <row r="118" spans="1:18">
      <c r="A118" s="34" t="s">
        <v>46</v>
      </c>
      <c r="B118" s="41" t="s">
        <v>189</v>
      </c>
      <c r="C118" s="36">
        <v>800</v>
      </c>
      <c r="D118" s="41" t="s">
        <v>191</v>
      </c>
      <c r="E118" s="40">
        <v>1908152022</v>
      </c>
      <c r="F118" s="47">
        <v>20227100088012</v>
      </c>
      <c r="G118" s="48">
        <v>44698</v>
      </c>
      <c r="H118" s="38">
        <f>IF(G118="","",WORKDAY(G118,I118,FESTIVOS!$A$2:$V$146))</f>
        <v>44727</v>
      </c>
      <c r="I118" s="39">
        <f>IFERROR(IFERROR(IF(B118=VLOOKUP(B118,Dependencias!$J$3:$J$4,1,FALSE),VLOOKUP(B118,Dependencias!$J$3:$K$4,2,FALSE)),VLOOKUP(A118,Dependencias!$F$3:$G$15,2,FALSE)),"")</f>
        <v>20</v>
      </c>
      <c r="J118" s="41" t="s">
        <v>148</v>
      </c>
      <c r="K118" s="40" t="s">
        <v>338</v>
      </c>
      <c r="L118" s="41" t="str">
        <f>IFERROR(VLOOKUP($C118,Dependencias!$A$2:$D$26,2,FALSE),"")</f>
        <v>Dirección de Lectura y Bibliotecas</v>
      </c>
      <c r="M118" s="40"/>
      <c r="N118" s="41" t="str">
        <f>IFERROR(VLOOKUP($C118,Dependencias!$A$2:$D$26,4,FALSE),"")</f>
        <v>Maria Consuelo Gaitan Gaitan</v>
      </c>
      <c r="O118" s="42"/>
      <c r="P118" s="43" t="str">
        <f>IF(O118="","No hay fecha de respuesta!",NETWORKDAYS(G118,O118,FESTIVOS!$A$2:$A$146))</f>
        <v>No hay fecha de respuesta!</v>
      </c>
      <c r="Q118" s="40"/>
      <c r="R118" s="23"/>
    </row>
    <row r="119" spans="1:18">
      <c r="A119" s="34" t="s">
        <v>46</v>
      </c>
      <c r="B119" s="41" t="s">
        <v>189</v>
      </c>
      <c r="C119" s="36">
        <v>230</v>
      </c>
      <c r="D119" s="41" t="s">
        <v>188</v>
      </c>
      <c r="E119" s="40">
        <v>1909592022</v>
      </c>
      <c r="F119" s="47">
        <v>20227100087452</v>
      </c>
      <c r="G119" s="48">
        <v>44698</v>
      </c>
      <c r="H119" s="38">
        <f>IF(G119="","",WORKDAY(G119,I119,FESTIVOS!$A$2:$V$146))</f>
        <v>44727</v>
      </c>
      <c r="I119" s="39">
        <f>IFERROR(IFERROR(IF(B119=VLOOKUP(B119,Dependencias!$J$3:$J$4,1,FALSE),VLOOKUP(B119,Dependencias!$J$3:$K$4,2,FALSE)),VLOOKUP(A119,Dependencias!$F$3:$G$15,2,FALSE)),"")</f>
        <v>20</v>
      </c>
      <c r="J119" s="41" t="s">
        <v>194</v>
      </c>
      <c r="K119" s="40" t="s">
        <v>339</v>
      </c>
      <c r="L119" s="41" t="str">
        <f>IFERROR(VLOOKUP($C119,Dependencias!$A$2:$D$26,2,FALSE),"")</f>
        <v>Direccion de Personas Juridicas</v>
      </c>
      <c r="M119" s="40"/>
      <c r="N119" s="41" t="str">
        <f>IFERROR(VLOOKUP($C119,Dependencias!$A$2:$D$26,4,FALSE),"")</f>
        <v>Oscar Medina Sanchez</v>
      </c>
      <c r="O119" s="42"/>
      <c r="P119" s="43" t="str">
        <f>IF(O119="","No hay fecha de respuesta!",NETWORKDAYS(G119,O119,FESTIVOS!$A$2:$A$146))</f>
        <v>No hay fecha de respuesta!</v>
      </c>
      <c r="Q119" s="40"/>
      <c r="R119" s="23"/>
    </row>
    <row r="120" spans="1:18">
      <c r="A120" s="34" t="s">
        <v>46</v>
      </c>
      <c r="B120" s="41" t="s">
        <v>189</v>
      </c>
      <c r="C120" s="36">
        <v>330</v>
      </c>
      <c r="D120" s="41" t="s">
        <v>188</v>
      </c>
      <c r="E120" s="40">
        <v>1910382022</v>
      </c>
      <c r="F120" s="47">
        <v>20227100087542</v>
      </c>
      <c r="G120" s="48">
        <v>44698</v>
      </c>
      <c r="H120" s="38">
        <f>IF(G120="","",WORKDAY(G120,I120,FESTIVOS!$A$2:$V$146))</f>
        <v>44727</v>
      </c>
      <c r="I120" s="39">
        <f>IFERROR(IFERROR(IF(B120=VLOOKUP(B120,Dependencias!$J$3:$J$4,1,FALSE),VLOOKUP(B120,Dependencias!$J$3:$K$4,2,FALSE)),VLOOKUP(A120,Dependencias!$F$3:$G$15,2,FALSE)),"")</f>
        <v>20</v>
      </c>
      <c r="J120" s="41" t="s">
        <v>140</v>
      </c>
      <c r="K120" s="40" t="s">
        <v>340</v>
      </c>
      <c r="L120" s="41" t="str">
        <f>IFERROR(VLOOKUP($C120,Dependencias!$A$2:$D$26,2,FALSE),"")</f>
        <v>Subdirección de Infraestructura y patrimonio cultural</v>
      </c>
      <c r="M120" s="40"/>
      <c r="N120" s="41" t="str">
        <f>IFERROR(VLOOKUP($C120,Dependencias!$A$2:$D$26,4,FALSE),"")</f>
        <v>Ivan Dario Quiñones Sanchez</v>
      </c>
      <c r="O120" s="42"/>
      <c r="P120" s="43" t="str">
        <f>IF(O120="","No hay fecha de respuesta!",NETWORKDAYS(G120,O120,FESTIVOS!$A$2:$A$146))</f>
        <v>No hay fecha de respuesta!</v>
      </c>
      <c r="Q120" s="40"/>
      <c r="R120" s="23"/>
    </row>
    <row r="121" spans="1:18">
      <c r="A121" s="34" t="s">
        <v>41</v>
      </c>
      <c r="B121" s="41" t="s">
        <v>189</v>
      </c>
      <c r="C121" s="36">
        <v>760</v>
      </c>
      <c r="D121" s="41" t="s">
        <v>191</v>
      </c>
      <c r="E121" s="40">
        <v>1911782022</v>
      </c>
      <c r="F121" s="47">
        <v>20227100087992</v>
      </c>
      <c r="G121" s="48">
        <v>44698</v>
      </c>
      <c r="H121" s="38">
        <f>IF(G121="","",WORKDAY(G121,I121,FESTIVOS!$A$2:$V$146))</f>
        <v>44743</v>
      </c>
      <c r="I121" s="39">
        <f>IFERROR(IFERROR(IF(B121=VLOOKUP(B121,Dependencias!$J$3:$J$4,1,FALSE),VLOOKUP(B121,Dependencias!$J$3:$K$4,2,FALSE)),VLOOKUP(A121,Dependencias!$F$3:$G$15,2,FALSE)),"")</f>
        <v>30</v>
      </c>
      <c r="J121" s="41" t="s">
        <v>136</v>
      </c>
      <c r="K121" s="40" t="s">
        <v>197</v>
      </c>
      <c r="L121" s="41" t="str">
        <f>IFERROR(VLOOKUP($C121,Dependencias!$A$2:$D$26,2,FALSE),"")</f>
        <v>Grupo interno de Trabajo de Contratacion</v>
      </c>
      <c r="M121" s="40"/>
      <c r="N121" s="41" t="str">
        <f>IFERROR(VLOOKUP($C121,Dependencias!$A$2:$D$26,4,FALSE),"")</f>
        <v>Myriam Janeth Sosa Sedano</v>
      </c>
      <c r="O121" s="42"/>
      <c r="P121" s="43" t="str">
        <f>IF(O121="","No hay fecha de respuesta!",NETWORKDAYS(G121,O121,FESTIVOS!$A$2:$A$146))</f>
        <v>No hay fecha de respuesta!</v>
      </c>
      <c r="Q121" s="40"/>
      <c r="R121" s="23"/>
    </row>
    <row r="122" spans="1:18">
      <c r="A122" s="34" t="s">
        <v>56</v>
      </c>
      <c r="B122" s="41" t="s">
        <v>189</v>
      </c>
      <c r="C122" s="36">
        <v>300</v>
      </c>
      <c r="D122" s="41" t="s">
        <v>188</v>
      </c>
      <c r="E122" s="40">
        <v>1914942022</v>
      </c>
      <c r="F122" s="47">
        <v>20227100087852</v>
      </c>
      <c r="G122" s="48">
        <v>44698</v>
      </c>
      <c r="H122" s="38">
        <f>IF(G122="","",WORKDAY(G122,I122,FESTIVOS!$A$2:$V$146))</f>
        <v>44753</v>
      </c>
      <c r="I122" s="39">
        <f>IFERROR(IFERROR(IF(B122=VLOOKUP(B122,Dependencias!$J$3:$J$4,1,FALSE),VLOOKUP(B122,Dependencias!$J$3:$K$4,2,FALSE)),VLOOKUP(A122,Dependencias!$F$3:$G$15,2,FALSE)),"")</f>
        <v>35</v>
      </c>
      <c r="J122" s="41" t="s">
        <v>193</v>
      </c>
      <c r="K122" s="40" t="s">
        <v>341</v>
      </c>
      <c r="L122" s="41" t="str">
        <f>IFERROR(VLOOKUP($C122,Dependencias!$A$2:$D$26,2,FALSE),"")</f>
        <v>Dirección de Arte, Cultura y Patrimonio</v>
      </c>
      <c r="M122" s="40"/>
      <c r="N122" s="41" t="str">
        <f>IFERROR(VLOOKUP($C122,Dependencias!$A$2:$D$26,4,FALSE),"")</f>
        <v>Liliana Mercedes Gonzalez Jinete</v>
      </c>
      <c r="O122" s="42"/>
      <c r="P122" s="43" t="str">
        <f>IF(O122="","No hay fecha de respuesta!",NETWORKDAYS(G122,O122,FESTIVOS!$A$2:$A$146))</f>
        <v>No hay fecha de respuesta!</v>
      </c>
      <c r="Q122" s="40"/>
      <c r="R122" s="23"/>
    </row>
    <row r="123" spans="1:18">
      <c r="A123" s="34" t="s">
        <v>41</v>
      </c>
      <c r="B123" s="41" t="s">
        <v>24</v>
      </c>
      <c r="C123" s="36">
        <v>700</v>
      </c>
      <c r="D123" s="41" t="s">
        <v>188</v>
      </c>
      <c r="E123" s="40">
        <v>1919262022</v>
      </c>
      <c r="F123" s="47">
        <v>20227100088022</v>
      </c>
      <c r="G123" s="48">
        <v>44698</v>
      </c>
      <c r="H123" s="38">
        <f>IF(G123="","",WORKDAY(G123,I123,FESTIVOS!$A$2:$V$146))</f>
        <v>44705</v>
      </c>
      <c r="I123" s="39">
        <f>IFERROR(IFERROR(IF(B123=VLOOKUP(B123,Dependencias!$J$3:$J$4,1,FALSE),VLOOKUP(B123,Dependencias!$J$3:$K$4,2,FALSE)),VLOOKUP(A123,Dependencias!$F$3:$G$15,2,FALSE)),"")</f>
        <v>5</v>
      </c>
      <c r="J123" s="41" t="s">
        <v>193</v>
      </c>
      <c r="K123" s="40" t="s">
        <v>342</v>
      </c>
      <c r="L123" s="41" t="str">
        <f>IFERROR(VLOOKUP($C123,Dependencias!$A$2:$D$26,2,FALSE),"")</f>
        <v>Direccion de Gestion Corporativa</v>
      </c>
      <c r="M123" s="40"/>
      <c r="N123" s="41" t="str">
        <f>IFERROR(VLOOKUP($C123,Dependencias!$A$2:$D$26,4,FALSE),"")</f>
        <v>Yamile Borja Martinez</v>
      </c>
      <c r="O123" s="52">
        <v>44698</v>
      </c>
      <c r="P123" s="43">
        <f>IF(O123="","No hay fecha de respuesta!",NETWORKDAYS(G123,O123,FESTIVOS!$A$2:$A$146))</f>
        <v>1</v>
      </c>
      <c r="Q123" s="40" t="s">
        <v>173</v>
      </c>
      <c r="R123" s="23"/>
    </row>
    <row r="124" spans="1:18">
      <c r="A124" s="34" t="s">
        <v>41</v>
      </c>
      <c r="B124" s="41" t="s">
        <v>189</v>
      </c>
      <c r="C124" s="36">
        <v>730</v>
      </c>
      <c r="D124" s="41" t="s">
        <v>188</v>
      </c>
      <c r="E124" s="40">
        <v>1921602022</v>
      </c>
      <c r="F124" s="47">
        <v>20227100088112</v>
      </c>
      <c r="G124" s="48">
        <v>44698</v>
      </c>
      <c r="H124" s="38">
        <f>IF(G124="","",WORKDAY(G124,I124,FESTIVOS!$A$2:$V$146))</f>
        <v>44743</v>
      </c>
      <c r="I124" s="39">
        <f>IFERROR(IFERROR(IF(B124=VLOOKUP(B124,Dependencias!$J$3:$J$4,1,FALSE),VLOOKUP(B124,Dependencias!$J$3:$K$4,2,FALSE)),VLOOKUP(A124,Dependencias!$F$3:$G$15,2,FALSE)),"")</f>
        <v>30</v>
      </c>
      <c r="J124" s="41" t="s">
        <v>136</v>
      </c>
      <c r="K124" s="40" t="s">
        <v>343</v>
      </c>
      <c r="L124" s="41" t="str">
        <f>IFERROR(VLOOKUP($C124,Dependencias!$A$2:$D$26,2,FALSE),"")</f>
        <v>Grupo Interno De Trabajo De Gestión Del Talento Humano</v>
      </c>
      <c r="M124" s="40"/>
      <c r="N124" s="41" t="str">
        <f>IFERROR(VLOOKUP($C124,Dependencias!$A$2:$D$26,4,FALSE),"")</f>
        <v>Alba Nohora Diaz Galan</v>
      </c>
      <c r="O124" s="42"/>
      <c r="P124" s="43" t="str">
        <f>IF(O124="","No hay fecha de respuesta!",NETWORKDAYS(G124,O124,FESTIVOS!$A$2:$A$146))</f>
        <v>No hay fecha de respuesta!</v>
      </c>
      <c r="Q124" s="40"/>
      <c r="R124" s="23"/>
    </row>
    <row r="125" spans="1:18">
      <c r="A125" s="46" t="s">
        <v>35</v>
      </c>
      <c r="B125" s="41" t="s">
        <v>24</v>
      </c>
      <c r="C125" s="36">
        <v>700</v>
      </c>
      <c r="D125" s="41" t="s">
        <v>191</v>
      </c>
      <c r="E125" s="35">
        <v>1908902022</v>
      </c>
      <c r="F125" s="47">
        <v>20227100089392</v>
      </c>
      <c r="G125" s="48">
        <v>44697</v>
      </c>
      <c r="H125" s="38">
        <f>IF(G125="","",WORKDAY(G125,I125,FESTIVOS!$A$2:$V$146))</f>
        <v>44704</v>
      </c>
      <c r="I125" s="39">
        <f>IFERROR(IFERROR(IF(B125=VLOOKUP(B125,Dependencias!$J$3:$J$4,1,FALSE),VLOOKUP(B125,Dependencias!$J$3:$K$4,2,FALSE)),VLOOKUP(A125,Dependencias!$F$3:$G$15,2,FALSE)),"")</f>
        <v>5</v>
      </c>
      <c r="J125" s="41" t="s">
        <v>193</v>
      </c>
      <c r="K125" s="40" t="s">
        <v>344</v>
      </c>
      <c r="L125" s="41" t="str">
        <f>IFERROR(VLOOKUP($C125,Dependencias!$A$2:$D$26,2,FALSE),"")</f>
        <v>Direccion de Gestion Corporativa</v>
      </c>
      <c r="M125" s="40"/>
      <c r="N125" s="41" t="str">
        <f>IFERROR(VLOOKUP($C125,Dependencias!$A$2:$D$26,4,FALSE),"")</f>
        <v>Yamile Borja Martinez</v>
      </c>
      <c r="O125" s="42">
        <v>44698</v>
      </c>
      <c r="P125" s="43">
        <f>IF(O125="","No hay fecha de respuesta!",NETWORKDAYS(G125,O125,FESTIVOS!$A$2:$A$146))</f>
        <v>2</v>
      </c>
      <c r="Q125" s="40" t="s">
        <v>173</v>
      </c>
      <c r="R125" s="23"/>
    </row>
    <row r="126" spans="1:18">
      <c r="A126" s="46" t="s">
        <v>61</v>
      </c>
      <c r="B126" s="41" t="s">
        <v>24</v>
      </c>
      <c r="C126" s="36">
        <v>700</v>
      </c>
      <c r="D126" s="41" t="s">
        <v>188</v>
      </c>
      <c r="E126" s="40">
        <v>1910432022</v>
      </c>
      <c r="F126" s="47">
        <v>20227100087552</v>
      </c>
      <c r="G126" s="48">
        <v>44698</v>
      </c>
      <c r="H126" s="38">
        <f>IF(G126="","",WORKDAY(G126,I126,FESTIVOS!$A$2:$V$146))</f>
        <v>44705</v>
      </c>
      <c r="I126" s="39">
        <f>IFERROR(IFERROR(IF(B126=VLOOKUP(B126,Dependencias!$J$3:$J$4,1,FALSE),VLOOKUP(B126,Dependencias!$J$3:$K$4,2,FALSE)),VLOOKUP(A126,Dependencias!$F$3:$G$15,2,FALSE)),"")</f>
        <v>5</v>
      </c>
      <c r="J126" s="41" t="s">
        <v>193</v>
      </c>
      <c r="K126" s="40" t="s">
        <v>345</v>
      </c>
      <c r="L126" s="41" t="str">
        <f>IFERROR(VLOOKUP($C126,Dependencias!$A$2:$D$26,2,FALSE),"")</f>
        <v>Direccion de Gestion Corporativa</v>
      </c>
      <c r="M126" s="40"/>
      <c r="N126" s="41" t="str">
        <f>IFERROR(VLOOKUP($C126,Dependencias!$A$2:$D$26,4,FALSE),"")</f>
        <v>Yamile Borja Martinez</v>
      </c>
      <c r="O126" s="42">
        <v>44698</v>
      </c>
      <c r="P126" s="43">
        <f>IF(O126="","No hay fecha de respuesta!",NETWORKDAYS(G126,O126,FESTIVOS!$A$2:$A$146))</f>
        <v>1</v>
      </c>
      <c r="Q126" s="40" t="s">
        <v>173</v>
      </c>
      <c r="R126" s="23"/>
    </row>
    <row r="127" spans="1:18">
      <c r="A127" s="46" t="s">
        <v>81</v>
      </c>
      <c r="B127" s="41" t="s">
        <v>189</v>
      </c>
      <c r="C127" s="36">
        <v>800</v>
      </c>
      <c r="D127" s="41" t="s">
        <v>191</v>
      </c>
      <c r="E127" s="41">
        <v>1871912022</v>
      </c>
      <c r="F127" s="47">
        <v>20227100089402</v>
      </c>
      <c r="G127" s="48">
        <v>44698</v>
      </c>
      <c r="H127" s="38">
        <f>IF(G127="","",WORKDAY(G127,I127,FESTIVOS!$A$2:$V$146))</f>
        <v>44743</v>
      </c>
      <c r="I127" s="39">
        <f>IFERROR(IFERROR(IF(B127=VLOOKUP(B127,Dependencias!$J$3:$J$4,1,FALSE),VLOOKUP(B127,Dependencias!$J$3:$K$4,2,FALSE)),VLOOKUP(A127,Dependencias!$F$3:$G$15,2,FALSE)),"")</f>
        <v>30</v>
      </c>
      <c r="J127" s="41" t="s">
        <v>148</v>
      </c>
      <c r="K127" s="40" t="s">
        <v>346</v>
      </c>
      <c r="L127" s="41" t="str">
        <f>IFERROR(VLOOKUP($C127,Dependencias!$A$2:$D$26,2,FALSE),"")</f>
        <v>Dirección de Lectura y Bibliotecas</v>
      </c>
      <c r="M127" s="40"/>
      <c r="N127" s="41" t="str">
        <f>IFERROR(VLOOKUP($C127,Dependencias!$A$2:$D$26,4,FALSE),"")</f>
        <v>Maria Consuelo Gaitan Gaitan</v>
      </c>
      <c r="O127" s="42"/>
      <c r="P127" s="43" t="str">
        <f>IF(O127="","No hay fecha de respuesta!",NETWORKDAYS(G127,O127,FESTIVOS!$A$2:$A$146))</f>
        <v>No hay fecha de respuesta!</v>
      </c>
      <c r="Q127" s="40"/>
      <c r="R127" s="23"/>
    </row>
    <row r="128" spans="1:18">
      <c r="A128" s="46" t="s">
        <v>41</v>
      </c>
      <c r="B128" s="41" t="s">
        <v>189</v>
      </c>
      <c r="C128" s="36">
        <v>120</v>
      </c>
      <c r="D128" s="41" t="s">
        <v>188</v>
      </c>
      <c r="E128" s="53" t="s">
        <v>347</v>
      </c>
      <c r="F128" s="47">
        <v>20227100088092</v>
      </c>
      <c r="G128" s="48">
        <v>44698</v>
      </c>
      <c r="H128" s="38">
        <f>IF(G128="","",WORKDAY(G128,I128,FESTIVOS!$A$2:$V$146))</f>
        <v>44743</v>
      </c>
      <c r="I128" s="39">
        <f>IFERROR(IFERROR(IF(B128=VLOOKUP(B128,Dependencias!$J$3:$J$4,1,FALSE),VLOOKUP(B128,Dependencias!$J$3:$K$4,2,FALSE)),VLOOKUP(A128,Dependencias!$F$3:$G$15,2,FALSE)),"")</f>
        <v>30</v>
      </c>
      <c r="J128" s="41" t="s">
        <v>151</v>
      </c>
      <c r="K128" s="40" t="s">
        <v>348</v>
      </c>
      <c r="L128" s="41" t="str">
        <f>IFERROR(VLOOKUP($C128,Dependencias!$A$2:$D$26,2,FALSE),"")</f>
        <v>Oficina Asesora de Comunicaciones</v>
      </c>
      <c r="M128" s="40"/>
      <c r="N128" s="41" t="str">
        <f>IFERROR(VLOOKUP($C128,Dependencias!$A$2:$D$26,4,FALSE),"")</f>
        <v>Carolina Ruiz Caicedo</v>
      </c>
      <c r="O128" s="42"/>
      <c r="P128" s="43" t="str">
        <f>IF(O128="","No hay fecha de respuesta!",NETWORKDAYS(G128,O128,FESTIVOS!$A$2:$A$146))</f>
        <v>No hay fecha de respuesta!</v>
      </c>
      <c r="Q128" s="40" t="s">
        <v>349</v>
      </c>
      <c r="R128" s="23"/>
    </row>
    <row r="129" spans="1:18">
      <c r="A129" s="46" t="s">
        <v>51</v>
      </c>
      <c r="B129" s="41" t="s">
        <v>189</v>
      </c>
      <c r="C129" s="36">
        <v>210</v>
      </c>
      <c r="D129" s="41" t="s">
        <v>188</v>
      </c>
      <c r="E129" s="40">
        <v>1915862022</v>
      </c>
      <c r="F129" s="47">
        <v>20227100087912</v>
      </c>
      <c r="G129" s="48">
        <v>44698</v>
      </c>
      <c r="H129" s="38">
        <f>IF(G129="","",WORKDAY(G129,I129,FESTIVOS!$A$2:$V$146))</f>
        <v>44727</v>
      </c>
      <c r="I129" s="39">
        <f>IFERROR(IFERROR(IF(B129=VLOOKUP(B129,Dependencias!$J$3:$J$4,1,FALSE),VLOOKUP(B129,Dependencias!$J$3:$K$4,2,FALSE)),VLOOKUP(A129,Dependencias!$F$3:$G$15,2,FALSE)),"")</f>
        <v>20</v>
      </c>
      <c r="J129" s="41" t="s">
        <v>192</v>
      </c>
      <c r="K129" s="40" t="s">
        <v>350</v>
      </c>
      <c r="L129" s="41" t="str">
        <f>IFERROR(VLOOKUP($C129,Dependencias!$A$2:$D$26,2,FALSE),"")</f>
        <v>Dirección de Asuntos Locales y Participación</v>
      </c>
      <c r="M129" s="40"/>
      <c r="N129" s="41" t="str">
        <f>IFERROR(VLOOKUP($C129,Dependencias!$A$2:$D$26,4,FALSE),"")</f>
        <v>Alejandro Franco Plata</v>
      </c>
      <c r="O129" s="42"/>
      <c r="P129" s="43" t="str">
        <f>IF(O129="","No hay fecha de respuesta!",NETWORKDAYS(G129,O129,FESTIVOS!$A$2:$A$146))</f>
        <v>No hay fecha de respuesta!</v>
      </c>
      <c r="Q129" s="40"/>
      <c r="R129" s="23"/>
    </row>
    <row r="130" spans="1:18">
      <c r="A130" s="46" t="s">
        <v>35</v>
      </c>
      <c r="B130" s="41" t="s">
        <v>24</v>
      </c>
      <c r="C130" s="36">
        <v>700</v>
      </c>
      <c r="D130" s="41" t="s">
        <v>198</v>
      </c>
      <c r="E130" s="40">
        <v>1922672022</v>
      </c>
      <c r="F130" s="47">
        <v>20227100088132</v>
      </c>
      <c r="G130" s="48">
        <v>44698</v>
      </c>
      <c r="H130" s="38">
        <f>IF(G130="","",WORKDAY(G130,I130,FESTIVOS!$A$2:$V$146))</f>
        <v>44705</v>
      </c>
      <c r="I130" s="39">
        <f>IFERROR(IFERROR(IF(B130=VLOOKUP(B130,Dependencias!$J$3:$J$4,1,FALSE),VLOOKUP(B130,Dependencias!$J$3:$K$4,2,FALSE)),VLOOKUP(A130,Dependencias!$F$3:$G$15,2,FALSE)),"")</f>
        <v>5</v>
      </c>
      <c r="J130" s="41" t="s">
        <v>193</v>
      </c>
      <c r="K130" s="40" t="s">
        <v>351</v>
      </c>
      <c r="L130" s="41" t="str">
        <f>IFERROR(VLOOKUP($C130,Dependencias!$A$2:$D$26,2,FALSE),"")</f>
        <v>Direccion de Gestion Corporativa</v>
      </c>
      <c r="M130" s="40"/>
      <c r="N130" s="41" t="str">
        <f>IFERROR(VLOOKUP($C130,Dependencias!$A$2:$D$26,4,FALSE),"")</f>
        <v>Yamile Borja Martinez</v>
      </c>
      <c r="O130" s="42">
        <v>44700</v>
      </c>
      <c r="P130" s="43">
        <f>IF(O130="","No hay fecha de respuesta!",NETWORKDAYS(G130,O130,FESTIVOS!$A$2:$A$146))</f>
        <v>3</v>
      </c>
      <c r="Q130" s="40" t="s">
        <v>352</v>
      </c>
      <c r="R130" s="23"/>
    </row>
    <row r="131" spans="1:18">
      <c r="A131" s="54" t="s">
        <v>66</v>
      </c>
      <c r="B131" s="55" t="s">
        <v>24</v>
      </c>
      <c r="C131" s="56">
        <v>700</v>
      </c>
      <c r="D131" s="55" t="s">
        <v>188</v>
      </c>
      <c r="E131" s="55">
        <v>1910162022</v>
      </c>
      <c r="F131" s="57">
        <v>20227100087512</v>
      </c>
      <c r="G131" s="58">
        <v>44698</v>
      </c>
      <c r="H131" s="59">
        <f>IF(G131="","",WORKDAY(G131,I131,FESTIVOS!$A$2:$V$146))</f>
        <v>44705</v>
      </c>
      <c r="I131" s="60">
        <f>IFERROR(IFERROR(IF(B131=VLOOKUP(B131,Dependencias!$J$3:$J$4,1,FALSE),VLOOKUP(B131,Dependencias!$J$3:$K$4,2,FALSE)),VLOOKUP(A131,Dependencias!$F$3:$G$15,2,FALSE)),"")</f>
        <v>5</v>
      </c>
      <c r="J131" s="55" t="s">
        <v>193</v>
      </c>
      <c r="K131" s="55" t="s">
        <v>353</v>
      </c>
      <c r="L131" s="55" t="str">
        <f>IFERROR(VLOOKUP($C131,Dependencias!$A$2:$D$26,2,FALSE),"")</f>
        <v>Direccion de Gestion Corporativa</v>
      </c>
      <c r="M131" s="55"/>
      <c r="N131" s="55" t="str">
        <f>IFERROR(VLOOKUP($C131,Dependencias!$A$2:$D$26,4,FALSE),"")</f>
        <v>Yamile Borja Martinez</v>
      </c>
      <c r="O131" s="61">
        <v>44700</v>
      </c>
      <c r="P131" s="62">
        <f>IF(O131="","No hay fecha de respuesta!",NETWORKDAYS(G131,O131,FESTIVOS!$A$2:$A$146))</f>
        <v>3</v>
      </c>
      <c r="Q131" s="55" t="s">
        <v>352</v>
      </c>
      <c r="R131" s="23"/>
    </row>
    <row r="132" spans="1:18">
      <c r="A132" s="46" t="s">
        <v>46</v>
      </c>
      <c r="B132" s="41" t="s">
        <v>189</v>
      </c>
      <c r="C132" s="36">
        <v>800</v>
      </c>
      <c r="D132" s="41" t="s">
        <v>191</v>
      </c>
      <c r="E132" s="35">
        <v>1925962022</v>
      </c>
      <c r="F132" s="47">
        <v>20227100091602</v>
      </c>
      <c r="G132" s="48">
        <v>44699</v>
      </c>
      <c r="H132" s="38">
        <f>IF(G132="","",WORKDAY(G132,I132,FESTIVOS!$A$2:$V$146))</f>
        <v>44714</v>
      </c>
      <c r="I132" s="39">
        <f>IFERROR(IFERROR(IF(B132=VLOOKUP(B132,Dependencias!$J$3:$J$4,1,FALSE),VLOOKUP(B132,Dependencias!$J$3:$K$4,2,FALSE)),VLOOKUP(A132,Dependencias!$F$3:$I$15,4,FALSE)),"")</f>
        <v>10</v>
      </c>
      <c r="J132" s="41" t="s">
        <v>148</v>
      </c>
      <c r="K132" s="40" t="s">
        <v>354</v>
      </c>
      <c r="L132" s="41" t="str">
        <f>IFERROR(VLOOKUP($C132,Dependencias!$A$2:$D$26,2,FALSE),"")</f>
        <v>Dirección de Lectura y Bibliotecas</v>
      </c>
      <c r="M132" s="40"/>
      <c r="N132" s="41" t="str">
        <f>IFERROR(VLOOKUP($C132,Dependencias!$A$2:$D$26,4,FALSE),"")</f>
        <v>Maria Consuelo Gaitan Gaitan</v>
      </c>
      <c r="O132" s="42"/>
      <c r="P132" s="43" t="str">
        <f>IF(O132="","No hay fecha de respuesta!",NETWORKDAYS(G132,O132,FESTIVOS!$A$2:$A$146))</f>
        <v>No hay fecha de respuesta!</v>
      </c>
      <c r="Q132" s="40"/>
      <c r="R132" s="23"/>
    </row>
    <row r="133" spans="1:18">
      <c r="A133" s="46" t="s">
        <v>46</v>
      </c>
      <c r="B133" s="41" t="s">
        <v>189</v>
      </c>
      <c r="C133" s="36">
        <v>210</v>
      </c>
      <c r="D133" s="41" t="s">
        <v>191</v>
      </c>
      <c r="E133" s="35">
        <v>1779252022</v>
      </c>
      <c r="F133" s="47">
        <v>20227100091452</v>
      </c>
      <c r="G133" s="48">
        <v>44699</v>
      </c>
      <c r="H133" s="38">
        <f>IF(G133="","",WORKDAY(G133,I133,FESTIVOS!$A$2:$V$146))</f>
        <v>44714</v>
      </c>
      <c r="I133" s="39">
        <f>IFERROR(IFERROR(IF(B133=VLOOKUP(B133,Dependencias!$J$3:$J$4,1,FALSE),VLOOKUP(B133,Dependencias!$J$3:$K$4,2,FALSE)),VLOOKUP(A133,Dependencias!$F$3:$I$15,4,FALSE)),"")</f>
        <v>10</v>
      </c>
      <c r="J133" s="41" t="s">
        <v>192</v>
      </c>
      <c r="K133" s="40" t="s">
        <v>355</v>
      </c>
      <c r="L133" s="41" t="str">
        <f>IFERROR(VLOOKUP($C133,Dependencias!$A$2:$D$26,2,FALSE),"")</f>
        <v>Dirección de Asuntos Locales y Participación</v>
      </c>
      <c r="M133" s="40"/>
      <c r="N133" s="41" t="str">
        <f>IFERROR(VLOOKUP($C133,Dependencias!$A$2:$D$26,4,FALSE),"")</f>
        <v>Alejandro Franco Plata</v>
      </c>
      <c r="O133" s="42"/>
      <c r="P133" s="43" t="str">
        <f>IF(O133="","No hay fecha de respuesta!",NETWORKDAYS(G133,O133,FESTIVOS!$A$2:$A$146))</f>
        <v>No hay fecha de respuesta!</v>
      </c>
      <c r="Q133" s="40"/>
      <c r="R133" s="23"/>
    </row>
    <row r="134" spans="1:18">
      <c r="A134" s="46" t="s">
        <v>46</v>
      </c>
      <c r="B134" s="41" t="s">
        <v>189</v>
      </c>
      <c r="C134" s="36">
        <v>220</v>
      </c>
      <c r="D134" s="41" t="s">
        <v>188</v>
      </c>
      <c r="E134" s="40">
        <v>1928262022</v>
      </c>
      <c r="F134" s="47">
        <v>20227100088342</v>
      </c>
      <c r="G134" s="48">
        <v>44699</v>
      </c>
      <c r="H134" s="38">
        <f>IF(G134="","",WORKDAY(G134,I134,FESTIVOS!$A$2:$V$146))</f>
        <v>44714</v>
      </c>
      <c r="I134" s="39">
        <f>IFERROR(IFERROR(IF(B134=VLOOKUP(B134,Dependencias!$J$3:$J$4,1,FALSE),VLOOKUP(B134,Dependencias!$J$3:$K$4,2,FALSE)),VLOOKUP(A134,Dependencias!$F$3:$I$15,4,FALSE)),"")</f>
        <v>10</v>
      </c>
      <c r="J134" s="41" t="s">
        <v>190</v>
      </c>
      <c r="K134" s="40" t="s">
        <v>356</v>
      </c>
      <c r="L134" s="41" t="str">
        <f>IFERROR(VLOOKUP($C134,Dependencias!$A$2:$D$26,2,FALSE),"")</f>
        <v>Dirección de Fomento</v>
      </c>
      <c r="M134" s="40"/>
      <c r="N134" s="41" t="str">
        <f>IFERROR(VLOOKUP($C134,Dependencias!$A$2:$D$26,4,FALSE),"")</f>
        <v>Vanessa Barrenecha Samur</v>
      </c>
      <c r="O134" s="42">
        <v>44705</v>
      </c>
      <c r="P134" s="43">
        <f>IF(O134="","No hay fecha de respuesta!",NETWORKDAYS(G134,O134,FESTIVOS!$A$2:$A$146))</f>
        <v>5</v>
      </c>
      <c r="Q134" s="40" t="s">
        <v>357</v>
      </c>
      <c r="R134" s="23"/>
    </row>
    <row r="135" spans="1:18">
      <c r="A135" s="46" t="s">
        <v>66</v>
      </c>
      <c r="B135" s="41" t="s">
        <v>189</v>
      </c>
      <c r="C135" s="36">
        <v>310</v>
      </c>
      <c r="D135" s="41" t="s">
        <v>188</v>
      </c>
      <c r="E135" s="40">
        <v>1981872022</v>
      </c>
      <c r="F135" s="47">
        <v>20227100088962</v>
      </c>
      <c r="G135" s="48">
        <v>44700</v>
      </c>
      <c r="H135" s="38">
        <f>IF(G135="","",WORKDAY(G135,I135,FESTIVOS!$A$2:$V$146))</f>
        <v>44722</v>
      </c>
      <c r="I135" s="39">
        <f>IFERROR(IFERROR(IF(B135=VLOOKUP(B135,Dependencias!$J$3:$J$4,1,FALSE),VLOOKUP(B135,Dependencias!$J$3:$K$4,2,FALSE)),VLOOKUP(A135,Dependencias!$F$3:$I$15,4,FALSE)),"")</f>
        <v>15</v>
      </c>
      <c r="J135" s="41" t="s">
        <v>190</v>
      </c>
      <c r="K135" s="40" t="s">
        <v>358</v>
      </c>
      <c r="L135" s="41" t="str">
        <f>IFERROR(VLOOKUP($C135,Dependencias!$A$2:$D$26,2,FALSE),"")</f>
        <v>Subdirección de Gestión Cultural y Artística</v>
      </c>
      <c r="M135" s="40"/>
      <c r="N135" s="41" t="str">
        <f>IFERROR(VLOOKUP($C135,Dependencias!$A$2:$D$26,4,FALSE),"")</f>
        <v>Ines Elvira Montealegre Martinez</v>
      </c>
      <c r="O135" s="42"/>
      <c r="P135" s="43" t="str">
        <f>IF(O135="","No hay fecha de respuesta!",NETWORKDAYS(G135,O135,FESTIVOS!$A$2:$A$146))</f>
        <v>No hay fecha de respuesta!</v>
      </c>
      <c r="Q135" s="40"/>
      <c r="R135" s="23"/>
    </row>
    <row r="136" spans="1:18">
      <c r="A136" s="46" t="s">
        <v>56</v>
      </c>
      <c r="B136" s="41" t="s">
        <v>189</v>
      </c>
      <c r="C136" s="36">
        <v>730</v>
      </c>
      <c r="D136" s="41" t="s">
        <v>191</v>
      </c>
      <c r="E136" s="35">
        <v>1998782022</v>
      </c>
      <c r="F136" s="47">
        <v>20227100091462</v>
      </c>
      <c r="G136" s="48">
        <v>44700</v>
      </c>
      <c r="H136" s="38">
        <f>IF(G136="","",WORKDAY(G136,I136,FESTIVOS!$A$2:$V$146))</f>
        <v>44748</v>
      </c>
      <c r="I136" s="39">
        <f>IFERROR(IFERROR(IF(B136=VLOOKUP(B136,Dependencias!$J$3:$J$4,1,FALSE),VLOOKUP(B136,Dependencias!$J$3:$K$4,2,FALSE)),VLOOKUP(A136,Dependencias!$F$3:$I$15,4,FALSE)),"")</f>
        <v>30</v>
      </c>
      <c r="J136" s="41" t="s">
        <v>151</v>
      </c>
      <c r="K136" s="40" t="s">
        <v>359</v>
      </c>
      <c r="L136" s="41" t="str">
        <f>IFERROR(VLOOKUP($C136,Dependencias!$A$2:$D$26,2,FALSE),"")</f>
        <v>Grupo Interno De Trabajo De Gestión Del Talento Humano</v>
      </c>
      <c r="M136" s="40"/>
      <c r="N136" s="41" t="str">
        <f>IFERROR(VLOOKUP($C136,Dependencias!$A$2:$D$26,4,FALSE),"")</f>
        <v>Alba Nohora Diaz Galan</v>
      </c>
      <c r="O136" s="42"/>
      <c r="P136" s="43" t="str">
        <f>IF(O136="","No hay fecha de respuesta!",NETWORKDAYS(G136,O136,FESTIVOS!$A$2:$A$146))</f>
        <v>No hay fecha de respuesta!</v>
      </c>
      <c r="Q136" s="40"/>
      <c r="R136" s="23"/>
    </row>
    <row r="137" spans="1:18">
      <c r="A137" s="34" t="s">
        <v>35</v>
      </c>
      <c r="B137" s="41" t="s">
        <v>189</v>
      </c>
      <c r="C137" s="36">
        <v>210</v>
      </c>
      <c r="D137" s="41" t="s">
        <v>188</v>
      </c>
      <c r="E137" s="40">
        <v>1928232022</v>
      </c>
      <c r="F137" s="47">
        <v>20227100088302</v>
      </c>
      <c r="G137" s="48">
        <v>44699</v>
      </c>
      <c r="H137" s="38">
        <f>IF(G137="","",WORKDAY(G137,I137,FESTIVOS!$A$2:$V$146))</f>
        <v>44721</v>
      </c>
      <c r="I137" s="39">
        <f>IFERROR(IFERROR(IF(B137=VLOOKUP(B137,Dependencias!$J$3:$J$4,1,FALSE),VLOOKUP(B137,Dependencias!$J$3:$K$4,2,FALSE)),VLOOKUP(A137,Dependencias!$F$3:$I$15,4,FALSE)),"")</f>
        <v>15</v>
      </c>
      <c r="J137" s="41" t="s">
        <v>192</v>
      </c>
      <c r="K137" s="40" t="s">
        <v>360</v>
      </c>
      <c r="L137" s="41" t="str">
        <f>IFERROR(VLOOKUP($C137,Dependencias!$A$2:$D$26,2,FALSE),"")</f>
        <v>Dirección de Asuntos Locales y Participación</v>
      </c>
      <c r="M137" s="40"/>
      <c r="N137" s="41" t="str">
        <f>IFERROR(VLOOKUP($C137,Dependencias!$A$2:$D$26,4,FALSE),"")</f>
        <v>Alejandro Franco Plata</v>
      </c>
      <c r="O137" s="42"/>
      <c r="P137" s="43" t="str">
        <f>IF(O137="","No hay fecha de respuesta!",NETWORKDAYS(G137,O137,FESTIVOS!$A$2:$A$146))</f>
        <v>No hay fecha de respuesta!</v>
      </c>
      <c r="Q137" s="40"/>
      <c r="R137" s="23"/>
    </row>
    <row r="138" spans="1:18">
      <c r="A138" s="34" t="s">
        <v>51</v>
      </c>
      <c r="B138" s="41" t="s">
        <v>189</v>
      </c>
      <c r="C138" s="36">
        <v>330</v>
      </c>
      <c r="D138" s="41" t="s">
        <v>188</v>
      </c>
      <c r="E138" s="40">
        <v>2003802022</v>
      </c>
      <c r="F138" s="47">
        <v>20227100088462</v>
      </c>
      <c r="G138" s="48">
        <v>44699</v>
      </c>
      <c r="H138" s="38">
        <f>IF(G138="","",WORKDAY(G138,I138,FESTIVOS!$A$2:$V$146))</f>
        <v>44714</v>
      </c>
      <c r="I138" s="39">
        <f>IFERROR(IFERROR(IF(B138=VLOOKUP(B138,Dependencias!$J$3:$J$4,1,FALSE),VLOOKUP(B138,Dependencias!$J$3:$K$4,2,FALSE)),VLOOKUP(A138,Dependencias!$F$3:$I$15,4,FALSE)),"")</f>
        <v>10</v>
      </c>
      <c r="J138" s="41" t="s">
        <v>142</v>
      </c>
      <c r="K138" s="40" t="s">
        <v>361</v>
      </c>
      <c r="L138" s="41" t="str">
        <f>IFERROR(VLOOKUP($C138,Dependencias!$A$2:$D$26,2,FALSE),"")</f>
        <v>Subdirección de Infraestructura y patrimonio cultural</v>
      </c>
      <c r="M138" s="40"/>
      <c r="N138" s="41" t="str">
        <f>IFERROR(VLOOKUP($C138,Dependencias!$A$2:$D$26,4,FALSE),"")</f>
        <v>Ivan Dario Quiñones Sanchez</v>
      </c>
      <c r="O138" s="42"/>
      <c r="P138" s="43" t="str">
        <f>IF(O138="","No hay fecha de respuesta!",NETWORKDAYS(G138,O138,FESTIVOS!$A$2:$A$146))</f>
        <v>No hay fecha de respuesta!</v>
      </c>
      <c r="Q138" s="40"/>
      <c r="R138" s="23"/>
    </row>
    <row r="139" spans="1:18">
      <c r="A139" s="34" t="s">
        <v>41</v>
      </c>
      <c r="B139" s="41" t="s">
        <v>24</v>
      </c>
      <c r="C139" s="36">
        <v>700</v>
      </c>
      <c r="D139" s="41" t="s">
        <v>188</v>
      </c>
      <c r="E139" s="40">
        <v>1982622022</v>
      </c>
      <c r="F139" s="47">
        <v>20227100088992</v>
      </c>
      <c r="G139" s="48">
        <v>44700</v>
      </c>
      <c r="H139" s="38">
        <f>IF(G139="","",WORKDAY(G139,I139,FESTIVOS!$A$2:$V$146))</f>
        <v>44707</v>
      </c>
      <c r="I139" s="39">
        <f>IFERROR(IFERROR(IF(B139=VLOOKUP(B139,Dependencias!$J$3:$J$4,1,FALSE),VLOOKUP(B139,Dependencias!$J$3:$K$4,2,FALSE)),VLOOKUP(A139,Dependencias!$F$3:$I$15,4,FALSE)),"")</f>
        <v>5</v>
      </c>
      <c r="J139" s="41" t="s">
        <v>193</v>
      </c>
      <c r="K139" s="40" t="s">
        <v>362</v>
      </c>
      <c r="L139" s="41" t="str">
        <f>IFERROR(VLOOKUP($C139,Dependencias!$A$2:$D$26,2,FALSE),"")</f>
        <v>Direccion de Gestion Corporativa</v>
      </c>
      <c r="M139" s="40"/>
      <c r="N139" s="41" t="str">
        <f>IFERROR(VLOOKUP($C139,Dependencias!$A$2:$D$26,4,FALSE),"")</f>
        <v>Yamile Borja Martinez</v>
      </c>
      <c r="O139" s="42">
        <v>44700</v>
      </c>
      <c r="P139" s="43">
        <f>IF(O139="","No hay fecha de respuesta!",NETWORKDAYS(G139,O139,FESTIVOS!$A$2:$A$146))</f>
        <v>1</v>
      </c>
      <c r="Q139" s="40" t="s">
        <v>196</v>
      </c>
      <c r="R139" s="23"/>
    </row>
    <row r="140" spans="1:18">
      <c r="A140" s="34" t="s">
        <v>41</v>
      </c>
      <c r="B140" s="41" t="s">
        <v>189</v>
      </c>
      <c r="C140" s="36">
        <v>220</v>
      </c>
      <c r="D140" s="41" t="s">
        <v>188</v>
      </c>
      <c r="E140" s="40">
        <v>1983062022</v>
      </c>
      <c r="F140" s="47">
        <v>20227100089022</v>
      </c>
      <c r="G140" s="48">
        <v>44700</v>
      </c>
      <c r="H140" s="38">
        <f>IF(G140="","",WORKDAY(G140,I140,FESTIVOS!$A$2:$V$146))</f>
        <v>44722</v>
      </c>
      <c r="I140" s="39">
        <f>IFERROR(IFERROR(IF(B140=VLOOKUP(B140,Dependencias!$J$3:$J$4,1,FALSE),VLOOKUP(B140,Dependencias!$J$3:$K$4,2,FALSE)),VLOOKUP(A140,Dependencias!$F$3:$I$15,4,FALSE)),"")</f>
        <v>15</v>
      </c>
      <c r="J140" s="41" t="s">
        <v>190</v>
      </c>
      <c r="K140" s="40" t="s">
        <v>363</v>
      </c>
      <c r="L140" s="41" t="str">
        <f>IFERROR(VLOOKUP($C140,Dependencias!$A$2:$D$26,2,FALSE),"")</f>
        <v>Dirección de Fomento</v>
      </c>
      <c r="M140" s="40"/>
      <c r="N140" s="41" t="str">
        <f>IFERROR(VLOOKUP($C140,Dependencias!$A$2:$D$26,4,FALSE),"")</f>
        <v>Vanessa Barrenecha Samur</v>
      </c>
      <c r="O140" s="42"/>
      <c r="P140" s="43" t="str">
        <f>IF(O140="","No hay fecha de respuesta!",NETWORKDAYS(G140,O140,FESTIVOS!$A$2:$A$146))</f>
        <v>No hay fecha de respuesta!</v>
      </c>
      <c r="Q140" s="40"/>
      <c r="R140" s="23"/>
    </row>
    <row r="141" spans="1:18">
      <c r="A141" s="34" t="s">
        <v>41</v>
      </c>
      <c r="B141" s="41" t="s">
        <v>189</v>
      </c>
      <c r="C141" s="36">
        <v>220</v>
      </c>
      <c r="D141" s="41" t="s">
        <v>188</v>
      </c>
      <c r="E141" s="40">
        <v>1982632022</v>
      </c>
      <c r="F141" s="47">
        <v>20227100089002</v>
      </c>
      <c r="G141" s="48">
        <v>44700</v>
      </c>
      <c r="H141" s="38">
        <f>IF(G141="","",WORKDAY(G141,I141,FESTIVOS!$A$2:$V$146))</f>
        <v>44722</v>
      </c>
      <c r="I141" s="39">
        <f>IFERROR(IFERROR(IF(B141=VLOOKUP(B141,Dependencias!$J$3:$J$4,1,FALSE),VLOOKUP(B141,Dependencias!$J$3:$K$4,2,FALSE)),VLOOKUP(A141,Dependencias!$F$3:$I$15,4,FALSE)),"")</f>
        <v>15</v>
      </c>
      <c r="J141" s="41" t="s">
        <v>190</v>
      </c>
      <c r="K141" s="40" t="s">
        <v>363</v>
      </c>
      <c r="L141" s="41" t="str">
        <f>IFERROR(VLOOKUP($C141,Dependencias!$A$2:$D$26,2,FALSE),"")</f>
        <v>Dirección de Fomento</v>
      </c>
      <c r="M141" s="40"/>
      <c r="N141" s="41" t="str">
        <f>IFERROR(VLOOKUP($C141,Dependencias!$A$2:$D$26,4,FALSE),"")</f>
        <v>Vanessa Barrenecha Samur</v>
      </c>
      <c r="O141" s="42"/>
      <c r="P141" s="43" t="str">
        <f>IF(O141="","No hay fecha de respuesta!",NETWORKDAYS(G141,O141,FESTIVOS!$A$2:$A$146))</f>
        <v>No hay fecha de respuesta!</v>
      </c>
      <c r="Q141" s="40"/>
      <c r="R141" s="23"/>
    </row>
    <row r="142" spans="1:18">
      <c r="A142" s="34" t="s">
        <v>51</v>
      </c>
      <c r="B142" s="41" t="s">
        <v>189</v>
      </c>
      <c r="C142" s="36">
        <v>730</v>
      </c>
      <c r="D142" s="41" t="s">
        <v>188</v>
      </c>
      <c r="E142" s="40">
        <v>1989602022</v>
      </c>
      <c r="F142" s="47">
        <v>20227100089122</v>
      </c>
      <c r="G142" s="48">
        <v>44700</v>
      </c>
      <c r="H142" s="38">
        <f>IF(G142="","",WORKDAY(G142,I142,FESTIVOS!$A$2:$V$146))</f>
        <v>44715</v>
      </c>
      <c r="I142" s="39">
        <f>IFERROR(IFERROR(IF(B142=VLOOKUP(B142,Dependencias!$J$3:$J$4,1,FALSE),VLOOKUP(B142,Dependencias!$J$3:$K$4,2,FALSE)),VLOOKUP(A142,Dependencias!$F$3:$I$15,4,FALSE)),"")</f>
        <v>10</v>
      </c>
      <c r="J142" s="41" t="s">
        <v>136</v>
      </c>
      <c r="K142" s="40" t="s">
        <v>364</v>
      </c>
      <c r="L142" s="41" t="str">
        <f>IFERROR(VLOOKUP($C142,Dependencias!$A$2:$D$26,2,FALSE),"")</f>
        <v>Grupo Interno De Trabajo De Gestión Del Talento Humano</v>
      </c>
      <c r="M142" s="40"/>
      <c r="N142" s="41" t="str">
        <f>IFERROR(VLOOKUP($C142,Dependencias!$A$2:$D$26,4,FALSE),"")</f>
        <v>Alba Nohora Diaz Galan</v>
      </c>
      <c r="O142" s="42"/>
      <c r="P142" s="43" t="str">
        <f>IF(O142="","No hay fecha de respuesta!",NETWORKDAYS(G142,O142,FESTIVOS!$A$2:$A$146))</f>
        <v>No hay fecha de respuesta!</v>
      </c>
      <c r="Q142" s="40"/>
      <c r="R142" s="23"/>
    </row>
    <row r="143" spans="1:18">
      <c r="A143" s="34" t="s">
        <v>46</v>
      </c>
      <c r="B143" s="41" t="s">
        <v>189</v>
      </c>
      <c r="C143" s="36">
        <v>900</v>
      </c>
      <c r="D143" s="41" t="s">
        <v>188</v>
      </c>
      <c r="E143" s="40">
        <v>2013302022</v>
      </c>
      <c r="F143" s="47">
        <v>20227100089142</v>
      </c>
      <c r="G143" s="48">
        <v>44700</v>
      </c>
      <c r="H143" s="38">
        <f>IF(G143="","",WORKDAY(G143,I143,FESTIVOS!$A$2:$V$146))</f>
        <v>44715</v>
      </c>
      <c r="I143" s="39">
        <f>IFERROR(IFERROR(IF(B143=VLOOKUP(B143,Dependencias!$J$3:$J$4,1,FALSE),VLOOKUP(B143,Dependencias!$J$3:$K$4,2,FALSE)),VLOOKUP(A143,Dependencias!$F$3:$I$15,4,FALSE)),"")</f>
        <v>10</v>
      </c>
      <c r="J143" s="41" t="s">
        <v>140</v>
      </c>
      <c r="K143" s="40" t="s">
        <v>365</v>
      </c>
      <c r="L143" s="41" t="str">
        <f>IFERROR(VLOOKUP($C143,Dependencias!$A$2:$D$26,2,FALSE),"")</f>
        <v>Subsecretaria de Cultura Ciudadana y Gestión del Conocimiento</v>
      </c>
      <c r="M143" s="40"/>
      <c r="N143" s="41" t="str">
        <f>IFERROR(VLOOKUP($C143,Dependencias!$A$2:$D$26,4,FALSE),"")</f>
        <v>Henry Samuel Murrain Knudson</v>
      </c>
      <c r="O143" s="42"/>
      <c r="P143" s="43" t="str">
        <f>IF(O143="","No hay fecha de respuesta!",NETWORKDAYS(G143,O143,FESTIVOS!$A$2:$A$146))</f>
        <v>No hay fecha de respuesta!</v>
      </c>
      <c r="Q143" s="40"/>
      <c r="R143" s="23"/>
    </row>
    <row r="144" spans="1:18">
      <c r="A144" s="34" t="s">
        <v>56</v>
      </c>
      <c r="B144" s="41" t="s">
        <v>189</v>
      </c>
      <c r="C144" s="36">
        <v>230</v>
      </c>
      <c r="D144" s="41" t="s">
        <v>188</v>
      </c>
      <c r="E144" s="40">
        <v>1994722022</v>
      </c>
      <c r="F144" s="47">
        <v>20227100089192</v>
      </c>
      <c r="G144" s="48">
        <v>44700</v>
      </c>
      <c r="H144" s="38">
        <f>IF(G144="","",WORKDAY(G144,I144,FESTIVOS!$A$2:$V$146))</f>
        <v>44748</v>
      </c>
      <c r="I144" s="39">
        <f>IFERROR(IFERROR(IF(B144=VLOOKUP(B144,Dependencias!$J$3:$J$4,1,FALSE),VLOOKUP(B144,Dependencias!$J$3:$K$4,2,FALSE)),VLOOKUP(A144,Dependencias!$F$3:$I$15,4,FALSE)),"")</f>
        <v>30</v>
      </c>
      <c r="J144" s="41" t="s">
        <v>194</v>
      </c>
      <c r="K144" s="40" t="s">
        <v>366</v>
      </c>
      <c r="L144" s="41" t="str">
        <f>IFERROR(VLOOKUP($C144,Dependencias!$A$2:$D$26,2,FALSE),"")</f>
        <v>Direccion de Personas Juridicas</v>
      </c>
      <c r="M144" s="40"/>
      <c r="N144" s="41" t="str">
        <f>IFERROR(VLOOKUP($C144,Dependencias!$A$2:$D$26,4,FALSE),"")</f>
        <v>Oscar Medina Sanchez</v>
      </c>
      <c r="O144" s="42"/>
      <c r="P144" s="43" t="str">
        <f>IF(O144="","No hay fecha de respuesta!",NETWORKDAYS(G144,O144,FESTIVOS!$A$2:$A$146))</f>
        <v>No hay fecha de respuesta!</v>
      </c>
      <c r="Q144" s="40"/>
      <c r="R144" s="23"/>
    </row>
    <row r="145" spans="1:18">
      <c r="A145" s="34" t="s">
        <v>41</v>
      </c>
      <c r="B145" s="41" t="s">
        <v>189</v>
      </c>
      <c r="C145" s="36">
        <v>730</v>
      </c>
      <c r="D145" s="41" t="s">
        <v>188</v>
      </c>
      <c r="E145" s="40">
        <v>2016232022</v>
      </c>
      <c r="F145" s="47">
        <v>20227100089442</v>
      </c>
      <c r="G145" s="48">
        <v>44700</v>
      </c>
      <c r="H145" s="38">
        <f>IF(G145="","",WORKDAY(G145,I145,FESTIVOS!$A$2:$V$146))</f>
        <v>44722</v>
      </c>
      <c r="I145" s="39">
        <f>IFERROR(IFERROR(IF(B145=VLOOKUP(B145,Dependencias!$J$3:$J$4,1,FALSE),VLOOKUP(B145,Dependencias!$J$3:$K$4,2,FALSE)),VLOOKUP(A145,Dependencias!$F$3:$I$15,4,FALSE)),"")</f>
        <v>15</v>
      </c>
      <c r="J145" s="41" t="s">
        <v>136</v>
      </c>
      <c r="K145" s="40" t="s">
        <v>367</v>
      </c>
      <c r="L145" s="41" t="str">
        <f>IFERROR(VLOOKUP($C145,Dependencias!$A$2:$D$26,2,FALSE),"")</f>
        <v>Grupo Interno De Trabajo De Gestión Del Talento Humano</v>
      </c>
      <c r="M145" s="40"/>
      <c r="N145" s="41" t="str">
        <f>IFERROR(VLOOKUP($C145,Dependencias!$A$2:$D$26,4,FALSE),"")</f>
        <v>Alba Nohora Diaz Galan</v>
      </c>
      <c r="O145" s="42"/>
      <c r="P145" s="43" t="str">
        <f>IF(O145="","No hay fecha de respuesta!",NETWORKDAYS(G145,O145,FESTIVOS!$A$2:$A$146))</f>
        <v>No hay fecha de respuesta!</v>
      </c>
      <c r="Q145" s="40"/>
      <c r="R145" s="23"/>
    </row>
    <row r="146" spans="1:18">
      <c r="A146" s="34" t="s">
        <v>51</v>
      </c>
      <c r="B146" s="41" t="s">
        <v>24</v>
      </c>
      <c r="C146" s="36">
        <v>700</v>
      </c>
      <c r="D146" s="41" t="s">
        <v>188</v>
      </c>
      <c r="E146" s="40">
        <v>2000722022</v>
      </c>
      <c r="F146" s="47">
        <v>20227100089452</v>
      </c>
      <c r="G146" s="48">
        <v>44700</v>
      </c>
      <c r="H146" s="38">
        <f>IF(G146="","",WORKDAY(G146,I146,FESTIVOS!$A$2:$V$146))</f>
        <v>44707</v>
      </c>
      <c r="I146" s="39">
        <f>IFERROR(IFERROR(IF(B146=VLOOKUP(B146,Dependencias!$J$3:$J$4,1,FALSE),VLOOKUP(B146,Dependencias!$J$3:$K$4,2,FALSE)),VLOOKUP(A146,Dependencias!$F$3:$I$15,4,FALSE)),"")</f>
        <v>5</v>
      </c>
      <c r="J146" s="41" t="s">
        <v>193</v>
      </c>
      <c r="K146" s="40" t="s">
        <v>368</v>
      </c>
      <c r="L146" s="41" t="str">
        <f>IFERROR(VLOOKUP($C146,Dependencias!$A$2:$D$26,2,FALSE),"")</f>
        <v>Direccion de Gestion Corporativa</v>
      </c>
      <c r="M146" s="40"/>
      <c r="N146" s="41" t="str">
        <f>IFERROR(VLOOKUP($C146,Dependencias!$A$2:$D$26,4,FALSE),"")</f>
        <v>Yamile Borja Martinez</v>
      </c>
      <c r="O146" s="42">
        <v>44701</v>
      </c>
      <c r="P146" s="43">
        <f>IF(O146="","No hay fecha de respuesta!",NETWORKDAYS(G146,O146,FESTIVOS!$A$2:$A$146))</f>
        <v>2</v>
      </c>
      <c r="Q146" s="40" t="s">
        <v>196</v>
      </c>
      <c r="R146" s="23"/>
    </row>
    <row r="147" spans="1:18">
      <c r="A147" s="46" t="s">
        <v>35</v>
      </c>
      <c r="B147" s="41" t="s">
        <v>189</v>
      </c>
      <c r="C147" s="36">
        <v>330</v>
      </c>
      <c r="D147" s="41" t="s">
        <v>198</v>
      </c>
      <c r="E147" s="40">
        <v>2004152022</v>
      </c>
      <c r="F147" s="47">
        <v>20227100089562</v>
      </c>
      <c r="G147" s="48">
        <v>44700</v>
      </c>
      <c r="H147" s="38">
        <f>IF(G147="","",WORKDAY(G147,I147,FESTIVOS!$A$2:$V$146))</f>
        <v>44722</v>
      </c>
      <c r="I147" s="39">
        <f>IFERROR(IFERROR(IF(B147=VLOOKUP(B147,Dependencias!$J$3:$J$4,1,FALSE),VLOOKUP(B147,Dependencias!$J$3:$K$4,2,FALSE)),VLOOKUP(A147,Dependencias!$F$3:$I$15,4,FALSE)),"")</f>
        <v>15</v>
      </c>
      <c r="J147" s="41" t="s">
        <v>142</v>
      </c>
      <c r="K147" s="40" t="s">
        <v>369</v>
      </c>
      <c r="L147" s="41" t="str">
        <f>IFERROR(VLOOKUP($C147,Dependencias!$A$2:$D$26,2,FALSE),"")</f>
        <v>Subdirección de Infraestructura y patrimonio cultural</v>
      </c>
      <c r="M147" s="40"/>
      <c r="N147" s="41" t="str">
        <f>IFERROR(VLOOKUP($C147,Dependencias!$A$2:$D$26,4,FALSE),"")</f>
        <v>Ivan Dario Quiñones Sanchez</v>
      </c>
      <c r="O147" s="42"/>
      <c r="P147" s="43" t="str">
        <f>IF(O147="","No hay fecha de respuesta!",NETWORKDAYS(G147,O147,FESTIVOS!$A$2:$A$146))</f>
        <v>No hay fecha de respuesta!</v>
      </c>
      <c r="Q147" s="40"/>
      <c r="R147" s="23"/>
    </row>
    <row r="148" spans="1:18">
      <c r="A148" s="46" t="s">
        <v>35</v>
      </c>
      <c r="B148" s="41" t="s">
        <v>24</v>
      </c>
      <c r="C148" s="36">
        <v>700</v>
      </c>
      <c r="D148" s="41" t="s">
        <v>191</v>
      </c>
      <c r="E148" s="35">
        <v>1928042022</v>
      </c>
      <c r="F148" s="47">
        <v>20227100091472</v>
      </c>
      <c r="G148" s="48">
        <v>44701</v>
      </c>
      <c r="H148" s="38">
        <f>IF(G148="","",WORKDAY(G148,I148,FESTIVOS!$A$2:$V$146))</f>
        <v>44708</v>
      </c>
      <c r="I148" s="39">
        <f>IFERROR(IFERROR(IF(B148=VLOOKUP(B148,Dependencias!$J$3:$J$4,1,FALSE),VLOOKUP(B148,Dependencias!$J$3:$K$4,2,FALSE)),VLOOKUP(A148,Dependencias!$F$3:$I$15,4,FALSE)),"")</f>
        <v>5</v>
      </c>
      <c r="J148" s="41" t="s">
        <v>193</v>
      </c>
      <c r="K148" s="40" t="s">
        <v>370</v>
      </c>
      <c r="L148" s="41" t="str">
        <f>IFERROR(VLOOKUP($C148,Dependencias!$A$2:$D$26,2,FALSE),"")</f>
        <v>Direccion de Gestion Corporativa</v>
      </c>
      <c r="M148" s="40"/>
      <c r="N148" s="41" t="str">
        <f>IFERROR(VLOOKUP($C148,Dependencias!$A$2:$D$26,4,FALSE),"")</f>
        <v>Yamile Borja Martinez</v>
      </c>
      <c r="O148" s="42">
        <v>44704</v>
      </c>
      <c r="P148" s="43">
        <f>IF(O148="","No hay fecha de respuesta!",NETWORKDAYS(G148,O148,FESTIVOS!$A$2:$A$146))</f>
        <v>2</v>
      </c>
      <c r="Q148" s="40" t="s">
        <v>371</v>
      </c>
      <c r="R148" s="23"/>
    </row>
    <row r="149" spans="1:18">
      <c r="A149" s="46" t="s">
        <v>51</v>
      </c>
      <c r="B149" s="41" t="s">
        <v>189</v>
      </c>
      <c r="C149" s="36">
        <v>700</v>
      </c>
      <c r="D149" s="41" t="s">
        <v>188</v>
      </c>
      <c r="E149" s="40">
        <v>2011262022</v>
      </c>
      <c r="F149" s="47">
        <v>20227100089872</v>
      </c>
      <c r="G149" s="48">
        <v>44701</v>
      </c>
      <c r="H149" s="38">
        <f>IF(G149="","",WORKDAY(G149,I149,FESTIVOS!$A$2:$V$146))</f>
        <v>44718</v>
      </c>
      <c r="I149" s="39">
        <f>IFERROR(IFERROR(IF(B149=VLOOKUP(B149,Dependencias!$J$3:$J$4,1,FALSE),VLOOKUP(B149,Dependencias!$J$3:$K$4,2,FALSE)),VLOOKUP(A149,Dependencias!$F$3:$I$15,4,FALSE)),"")</f>
        <v>10</v>
      </c>
      <c r="J149" s="41" t="s">
        <v>151</v>
      </c>
      <c r="K149" s="40" t="s">
        <v>372</v>
      </c>
      <c r="L149" s="41" t="str">
        <f>IFERROR(VLOOKUP($C149,Dependencias!$A$2:$D$26,2,FALSE),"")</f>
        <v>Direccion de Gestion Corporativa</v>
      </c>
      <c r="M149" s="40"/>
      <c r="N149" s="41" t="str">
        <f>IFERROR(VLOOKUP($C149,Dependencias!$A$2:$D$26,4,FALSE),"")</f>
        <v>Yamile Borja Martinez</v>
      </c>
      <c r="O149" s="42"/>
      <c r="P149" s="43" t="str">
        <f>IF(O149="","No hay fecha de respuesta!",NETWORKDAYS(G149,O149,FESTIVOS!$A$2:$A$146))</f>
        <v>No hay fecha de respuesta!</v>
      </c>
      <c r="Q149" s="40"/>
      <c r="R149" s="23"/>
    </row>
    <row r="150" spans="1:18">
      <c r="A150" s="46" t="s">
        <v>46</v>
      </c>
      <c r="B150" s="41" t="s">
        <v>189</v>
      </c>
      <c r="C150" s="36">
        <v>900</v>
      </c>
      <c r="D150" s="41" t="s">
        <v>191</v>
      </c>
      <c r="E150" s="41">
        <v>2018412022</v>
      </c>
      <c r="F150" s="47">
        <v>20227100089142</v>
      </c>
      <c r="G150" s="48">
        <v>44701</v>
      </c>
      <c r="H150" s="38">
        <f>IF(G150="","",WORKDAY(G150,I150,FESTIVOS!$A$2:$V$146))</f>
        <v>44718</v>
      </c>
      <c r="I150" s="39">
        <f>IFERROR(IFERROR(IF(B150=VLOOKUP(B150,Dependencias!$J$3:$J$4,1,FALSE),VLOOKUP(B150,Dependencias!$J$3:$K$4,2,FALSE)),VLOOKUP(A150,Dependencias!$F$3:$I$15,4,FALSE)),"")</f>
        <v>10</v>
      </c>
      <c r="J150" s="41" t="s">
        <v>151</v>
      </c>
      <c r="K150" s="40" t="s">
        <v>365</v>
      </c>
      <c r="L150" s="41" t="str">
        <f>IFERROR(VLOOKUP($C150,Dependencias!$A$2:$D$26,2,FALSE),"")</f>
        <v>Subsecretaria de Cultura Ciudadana y Gestión del Conocimiento</v>
      </c>
      <c r="M150" s="40"/>
      <c r="N150" s="41" t="str">
        <f>IFERROR(VLOOKUP($C150,Dependencias!$A$2:$D$26,4,FALSE),"")</f>
        <v>Henry Samuel Murrain Knudson</v>
      </c>
      <c r="O150" s="42"/>
      <c r="P150" s="43" t="str">
        <f>IF(O150="","No hay fecha de respuesta!",NETWORKDAYS(G150,O150,FESTIVOS!$A$2:$A$146))</f>
        <v>No hay fecha de respuesta!</v>
      </c>
      <c r="Q150" s="40" t="s">
        <v>373</v>
      </c>
      <c r="R150" s="23"/>
    </row>
    <row r="151" spans="1:18">
      <c r="A151" s="46" t="s">
        <v>41</v>
      </c>
      <c r="B151" s="41" t="s">
        <v>189</v>
      </c>
      <c r="C151" s="36">
        <v>800</v>
      </c>
      <c r="D151" s="41" t="s">
        <v>188</v>
      </c>
      <c r="E151" s="40">
        <v>2014552022</v>
      </c>
      <c r="F151" s="47">
        <v>20227100089982</v>
      </c>
      <c r="G151" s="48">
        <v>44701</v>
      </c>
      <c r="H151" s="38">
        <f>IF(G151="","",WORKDAY(G151,I151,FESTIVOS!$A$2:$V$146))</f>
        <v>44725</v>
      </c>
      <c r="I151" s="39">
        <f>IFERROR(IFERROR(IF(B151=VLOOKUP(B151,Dependencias!$J$3:$J$4,1,FALSE),VLOOKUP(B151,Dependencias!$J$3:$K$4,2,FALSE)),VLOOKUP(A151,Dependencias!$F$3:$I$15,4,FALSE)),"")</f>
        <v>15</v>
      </c>
      <c r="J151" s="41" t="s">
        <v>148</v>
      </c>
      <c r="K151" s="40" t="s">
        <v>374</v>
      </c>
      <c r="L151" s="41" t="str">
        <f>IFERROR(VLOOKUP($C151,Dependencias!$A$2:$D$26,2,FALSE),"")</f>
        <v>Dirección de Lectura y Bibliotecas</v>
      </c>
      <c r="M151" s="40"/>
      <c r="N151" s="41" t="str">
        <f>IFERROR(VLOOKUP($C151,Dependencias!$A$2:$D$26,4,FALSE),"")</f>
        <v>Maria Consuelo Gaitan Gaitan</v>
      </c>
      <c r="O151" s="42"/>
      <c r="P151" s="43" t="str">
        <f>IF(O151="","No hay fecha de respuesta!",NETWORKDAYS(G151,O151,FESTIVOS!$A$2:$A$146))</f>
        <v>No hay fecha de respuesta!</v>
      </c>
      <c r="Q151" s="40"/>
      <c r="R151" s="23"/>
    </row>
    <row r="152" spans="1:18">
      <c r="A152" s="46" t="s">
        <v>41</v>
      </c>
      <c r="B152" s="41" t="s">
        <v>24</v>
      </c>
      <c r="C152" s="36">
        <v>700</v>
      </c>
      <c r="D152" s="41" t="s">
        <v>188</v>
      </c>
      <c r="E152" s="40">
        <v>2025792022</v>
      </c>
      <c r="F152" s="47">
        <v>20227100090242</v>
      </c>
      <c r="G152" s="48">
        <v>44704</v>
      </c>
      <c r="H152" s="38">
        <f>IF(G152="","",WORKDAY(G152,I152,FESTIVOS!$A$2:$V$146))</f>
        <v>44712</v>
      </c>
      <c r="I152" s="39">
        <f>IFERROR(IFERROR(IF(B152=VLOOKUP(B152,Dependencias!$J$3:$J$4,1,FALSE),VLOOKUP(B152,Dependencias!$J$3:$K$4,2,FALSE)),VLOOKUP(A152,Dependencias!$F$3:$I$15,4,FALSE)),"")</f>
        <v>5</v>
      </c>
      <c r="J152" s="41" t="s">
        <v>193</v>
      </c>
      <c r="K152" s="40" t="s">
        <v>375</v>
      </c>
      <c r="L152" s="41" t="str">
        <f>IFERROR(VLOOKUP($C152,Dependencias!$A$2:$D$26,2,FALSE),"")</f>
        <v>Direccion de Gestion Corporativa</v>
      </c>
      <c r="M152" s="40"/>
      <c r="N152" s="41" t="str">
        <f>IFERROR(VLOOKUP($C152,Dependencias!$A$2:$D$26,4,FALSE),"")</f>
        <v>Yamile Borja Martinez</v>
      </c>
      <c r="O152" s="42">
        <v>44704</v>
      </c>
      <c r="P152" s="43">
        <f>IF(O152="","No hay fecha de respuesta!",NETWORKDAYS(G152,O152,FESTIVOS!$A$2:$A$146))</f>
        <v>1</v>
      </c>
      <c r="Q152" s="40" t="s">
        <v>376</v>
      </c>
      <c r="R152" s="23"/>
    </row>
    <row r="153" spans="1:18">
      <c r="A153" s="46" t="s">
        <v>46</v>
      </c>
      <c r="B153" s="41" t="s">
        <v>189</v>
      </c>
      <c r="C153" s="36">
        <v>210</v>
      </c>
      <c r="D153" s="41" t="s">
        <v>188</v>
      </c>
      <c r="E153" s="40">
        <v>2026422022</v>
      </c>
      <c r="F153" s="47">
        <v>20227100090292</v>
      </c>
      <c r="G153" s="48">
        <v>44704</v>
      </c>
      <c r="H153" s="38">
        <f>IF(G153="","",WORKDAY(G153,I153,FESTIVOS!$A$2:$V$146))</f>
        <v>44719</v>
      </c>
      <c r="I153" s="39">
        <f>IFERROR(IFERROR(IF(B153=VLOOKUP(B153,Dependencias!$J$3:$J$4,1,FALSE),VLOOKUP(B153,Dependencias!$J$3:$K$4,2,FALSE)),VLOOKUP(A153,Dependencias!$F$3:$I$15,4,FALSE)),"")</f>
        <v>10</v>
      </c>
      <c r="J153" s="41" t="s">
        <v>192</v>
      </c>
      <c r="K153" s="40" t="s">
        <v>377</v>
      </c>
      <c r="L153" s="41" t="str">
        <f>IFERROR(VLOOKUP($C153,Dependencias!$A$2:$D$26,2,FALSE),"")</f>
        <v>Dirección de Asuntos Locales y Participación</v>
      </c>
      <c r="M153" s="40"/>
      <c r="N153" s="41" t="str">
        <f>IFERROR(VLOOKUP($C153,Dependencias!$A$2:$D$26,4,FALSE),"")</f>
        <v>Alejandro Franco Plata</v>
      </c>
      <c r="O153" s="42"/>
      <c r="P153" s="43" t="str">
        <f>IF(O153="","No hay fecha de respuesta!",NETWORKDAYS(G153,O153,FESTIVOS!$A$2:$A$146))</f>
        <v>No hay fecha de respuesta!</v>
      </c>
      <c r="Q153" s="40"/>
      <c r="R153" s="23"/>
    </row>
    <row r="154" spans="1:18">
      <c r="A154" s="46" t="s">
        <v>51</v>
      </c>
      <c r="B154" s="41" t="s">
        <v>189</v>
      </c>
      <c r="C154" s="36">
        <v>300</v>
      </c>
      <c r="D154" s="41" t="s">
        <v>188</v>
      </c>
      <c r="E154" s="40">
        <v>2029442022</v>
      </c>
      <c r="F154" s="47">
        <v>20227100090502</v>
      </c>
      <c r="G154" s="48">
        <v>44704</v>
      </c>
      <c r="H154" s="38">
        <f>IF(G154="","",WORKDAY(G154,I154,FESTIVOS!$A$2:$V$146))</f>
        <v>44719</v>
      </c>
      <c r="I154" s="39">
        <f>IFERROR(IFERROR(IF(B154=VLOOKUP(B154,Dependencias!$J$3:$J$4,1,FALSE),VLOOKUP(B154,Dependencias!$J$3:$K$4,2,FALSE)),VLOOKUP(A154,Dependencias!$F$3:$I$15,4,FALSE)),"")</f>
        <v>10</v>
      </c>
      <c r="J154" s="41" t="s">
        <v>190</v>
      </c>
      <c r="K154" s="40" t="s">
        <v>378</v>
      </c>
      <c r="L154" s="41" t="str">
        <f>IFERROR(VLOOKUP($C154,Dependencias!$A$2:$D$26,2,FALSE),"")</f>
        <v>Dirección de Arte, Cultura y Patrimonio</v>
      </c>
      <c r="M154" s="40"/>
      <c r="N154" s="41" t="str">
        <f>IFERROR(VLOOKUP($C154,Dependencias!$A$2:$D$26,4,FALSE),"")</f>
        <v>Liliana Mercedes Gonzalez Jinete</v>
      </c>
      <c r="O154" s="42"/>
      <c r="P154" s="43" t="str">
        <f>IF(O154="","No hay fecha de respuesta!",NETWORKDAYS(G154,O154,FESTIVOS!$A$2:$A$146))</f>
        <v>No hay fecha de respuesta!</v>
      </c>
      <c r="Q154" s="40"/>
      <c r="R154" s="23"/>
    </row>
    <row r="155" spans="1:18">
      <c r="A155" s="46" t="s">
        <v>46</v>
      </c>
      <c r="B155" s="41" t="s">
        <v>189</v>
      </c>
      <c r="C155" s="36">
        <v>240</v>
      </c>
      <c r="D155" s="41" t="s">
        <v>188</v>
      </c>
      <c r="E155" s="35">
        <v>2026222022</v>
      </c>
      <c r="F155" s="37">
        <v>20227100090272</v>
      </c>
      <c r="G155" s="48">
        <v>44704</v>
      </c>
      <c r="H155" s="38">
        <f>IF(G155="","",WORKDAY(G155,I155,FESTIVOS!$A$2:$V$146))</f>
        <v>44719</v>
      </c>
      <c r="I155" s="39">
        <f>IFERROR(IFERROR(IF(B155=VLOOKUP(B155,Dependencias!$J$3:$J$4,1,FALSE),VLOOKUP(B155,Dependencias!$J$3:$K$4,2,FALSE)),VLOOKUP(A155,Dependencias!$F$3:$I$15,4,FALSE)),"")</f>
        <v>10</v>
      </c>
      <c r="J155" s="41" t="s">
        <v>190</v>
      </c>
      <c r="K155" s="40" t="s">
        <v>379</v>
      </c>
      <c r="L155" s="41" t="str">
        <f>IFERROR(VLOOKUP($C155,Dependencias!$A$2:$D$26,2,FALSE),"")</f>
        <v>Dirección de Economia, Estudios y Politica</v>
      </c>
      <c r="M155" s="40"/>
      <c r="N155" s="41" t="str">
        <f>IFERROR(VLOOKUP($C155,Dependencias!$A$2:$D$26,4,FALSE),"")</f>
        <v>Mauricio Agudelo Ruiz</v>
      </c>
      <c r="O155" s="42"/>
      <c r="P155" s="43" t="str">
        <f>IF(O155="","No hay fecha de respuesta!",NETWORKDAYS(G155,O155,FESTIVOS!$A$2:$A$146))</f>
        <v>No hay fecha de respuesta!</v>
      </c>
      <c r="Q155" s="40"/>
      <c r="R155" s="23"/>
    </row>
    <row r="156" spans="1:18">
      <c r="A156" s="46" t="s">
        <v>46</v>
      </c>
      <c r="B156" s="41" t="s">
        <v>24</v>
      </c>
      <c r="C156" s="36">
        <v>700</v>
      </c>
      <c r="D156" s="41" t="s">
        <v>188</v>
      </c>
      <c r="E156" s="40">
        <v>2026212022</v>
      </c>
      <c r="F156" s="47">
        <v>20227100090262</v>
      </c>
      <c r="G156" s="48">
        <v>44704</v>
      </c>
      <c r="H156" s="38">
        <f>IF(G156="","",WORKDAY(G156,I156,FESTIVOS!$A$2:$V$146))</f>
        <v>44712</v>
      </c>
      <c r="I156" s="39">
        <f>IFERROR(IFERROR(IF(B156=VLOOKUP(B156,Dependencias!$J$3:$J$4,1,FALSE),VLOOKUP(B156,Dependencias!$J$3:$K$4,2,FALSE)),VLOOKUP(A156,Dependencias!$F$3:$I$15,4,FALSE)),"")</f>
        <v>5</v>
      </c>
      <c r="J156" s="41" t="s">
        <v>193</v>
      </c>
      <c r="K156" s="40" t="s">
        <v>380</v>
      </c>
      <c r="L156" s="41" t="str">
        <f>IFERROR(VLOOKUP($C156,Dependencias!$A$2:$D$26,2,FALSE),"")</f>
        <v>Direccion de Gestion Corporativa</v>
      </c>
      <c r="M156" s="40"/>
      <c r="N156" s="41" t="str">
        <f>IFERROR(VLOOKUP($C156,Dependencias!$A$2:$D$26,4,FALSE),"")</f>
        <v>Yamile Borja Martinez</v>
      </c>
      <c r="O156" s="42">
        <v>44704</v>
      </c>
      <c r="P156" s="43">
        <f>IF(O156="","No hay fecha de respuesta!",NETWORKDAYS(G156,O156,FESTIVOS!$A$2:$A$146))</f>
        <v>1</v>
      </c>
      <c r="Q156" s="40" t="s">
        <v>246</v>
      </c>
      <c r="R156" s="23"/>
    </row>
    <row r="157" spans="1:18">
      <c r="A157" s="46" t="s">
        <v>41</v>
      </c>
      <c r="B157" s="41" t="s">
        <v>24</v>
      </c>
      <c r="C157" s="36">
        <v>700</v>
      </c>
      <c r="D157" s="41" t="s">
        <v>191</v>
      </c>
      <c r="E157" s="35">
        <v>1451682022</v>
      </c>
      <c r="F157" s="47">
        <v>20227100091482</v>
      </c>
      <c r="G157" s="48">
        <v>44704</v>
      </c>
      <c r="H157" s="38">
        <f>IF(G157="","",WORKDAY(G157,I157,FESTIVOS!$A$2:$V$146))</f>
        <v>44712</v>
      </c>
      <c r="I157" s="39">
        <f>IFERROR(IFERROR(IF(B157=VLOOKUP(B157,Dependencias!$J$3:$J$4,1,FALSE),VLOOKUP(B157,Dependencias!$J$3:$K$4,2,FALSE)),VLOOKUP(A157,Dependencias!$F$3:$I$15,4,FALSE)),"")</f>
        <v>5</v>
      </c>
      <c r="J157" s="41" t="s">
        <v>193</v>
      </c>
      <c r="K157" s="40" t="s">
        <v>381</v>
      </c>
      <c r="L157" s="41" t="str">
        <f>IFERROR(VLOOKUP($C157,Dependencias!$A$2:$D$26,2,FALSE),"")</f>
        <v>Direccion de Gestion Corporativa</v>
      </c>
      <c r="M157" s="40"/>
      <c r="N157" s="41" t="str">
        <f>IFERROR(VLOOKUP($C157,Dependencias!$A$2:$D$26,4,FALSE),"")</f>
        <v>Yamile Borja Martinez</v>
      </c>
      <c r="O157" s="42">
        <v>44704</v>
      </c>
      <c r="P157" s="43">
        <f>IF(O157="","No hay fecha de respuesta!",NETWORKDAYS(G157,O157,FESTIVOS!$A$2:$A$146))</f>
        <v>1</v>
      </c>
      <c r="Q157" s="40" t="s">
        <v>382</v>
      </c>
      <c r="R157" s="23"/>
    </row>
    <row r="158" spans="1:18">
      <c r="A158" s="46" t="s">
        <v>35</v>
      </c>
      <c r="B158" s="41" t="s">
        <v>189</v>
      </c>
      <c r="C158" s="36">
        <v>330</v>
      </c>
      <c r="D158" s="41" t="s">
        <v>188</v>
      </c>
      <c r="E158" s="40">
        <v>2025782022</v>
      </c>
      <c r="F158" s="47">
        <v>20227100090232</v>
      </c>
      <c r="G158" s="48">
        <v>44704</v>
      </c>
      <c r="H158" s="38">
        <f>IF(G158="","",WORKDAY(G158,I158,FESTIVOS!$A$2:$V$146))</f>
        <v>44726</v>
      </c>
      <c r="I158" s="39">
        <f>IFERROR(IFERROR(IF(B158=VLOOKUP(B158,Dependencias!$J$3:$J$4,1,FALSE),VLOOKUP(B158,Dependencias!$J$3:$K$4,2,FALSE)),VLOOKUP(A158,Dependencias!$F$3:$I$15,4,FALSE)),"")</f>
        <v>15</v>
      </c>
      <c r="J158" s="41" t="s">
        <v>142</v>
      </c>
      <c r="K158" s="40" t="s">
        <v>383</v>
      </c>
      <c r="L158" s="41" t="str">
        <f>IFERROR(VLOOKUP($C158,Dependencias!$A$2:$D$26,2,FALSE),"")</f>
        <v>Subdirección de Infraestructura y patrimonio cultural</v>
      </c>
      <c r="M158" s="40"/>
      <c r="N158" s="41" t="str">
        <f>IFERROR(VLOOKUP($C158,Dependencias!$A$2:$D$26,4,FALSE),"")</f>
        <v>Ivan Dario Quiñones Sanchez</v>
      </c>
      <c r="O158" s="42"/>
      <c r="P158" s="43" t="str">
        <f>IF(O158="","No hay fecha de respuesta!",NETWORKDAYS(G158,O158,FESTIVOS!$A$2:$A$146))</f>
        <v>No hay fecha de respuesta!</v>
      </c>
      <c r="Q158" s="40"/>
      <c r="R158" s="23"/>
    </row>
    <row r="159" spans="1:18">
      <c r="A159" s="46" t="s">
        <v>41</v>
      </c>
      <c r="B159" s="41" t="s">
        <v>189</v>
      </c>
      <c r="C159" s="36">
        <v>800</v>
      </c>
      <c r="D159" s="41" t="s">
        <v>188</v>
      </c>
      <c r="E159" s="40">
        <v>2036122022</v>
      </c>
      <c r="F159" s="47">
        <v>20227100090042</v>
      </c>
      <c r="G159" s="48">
        <v>44701</v>
      </c>
      <c r="H159" s="38">
        <f>IF(G159="","",WORKDAY(G159,I159,FESTIVOS!$A$2:$V$146))</f>
        <v>44725</v>
      </c>
      <c r="I159" s="39">
        <f>IFERROR(IFERROR(IF(B159=VLOOKUP(B159,Dependencias!$J$3:$J$4,1,FALSE),VLOOKUP(B159,Dependencias!$J$3:$K$4,2,FALSE)),VLOOKUP(A159,Dependencias!$F$3:$I$15,4,FALSE)),"")</f>
        <v>15</v>
      </c>
      <c r="J159" s="41" t="s">
        <v>148</v>
      </c>
      <c r="K159" s="40" t="s">
        <v>384</v>
      </c>
      <c r="L159" s="41" t="str">
        <f>IFERROR(VLOOKUP($C159,Dependencias!$A$2:$D$26,2,FALSE),"")</f>
        <v>Dirección de Lectura y Bibliotecas</v>
      </c>
      <c r="M159" s="40"/>
      <c r="N159" s="41" t="str">
        <f>IFERROR(VLOOKUP($C159,Dependencias!$A$2:$D$26,4,FALSE),"")</f>
        <v>Maria Consuelo Gaitan Gaitan</v>
      </c>
      <c r="O159" s="42"/>
      <c r="P159" s="43" t="str">
        <f>IF(O159="","No hay fecha de respuesta!",NETWORKDAYS(G159,O159,FESTIVOS!$A$2:$A$146))</f>
        <v>No hay fecha de respuesta!</v>
      </c>
      <c r="Q159" s="40"/>
      <c r="R159" s="23"/>
    </row>
    <row r="160" spans="1:18">
      <c r="A160" s="46" t="s">
        <v>46</v>
      </c>
      <c r="B160" s="41" t="s">
        <v>189</v>
      </c>
      <c r="C160" s="36">
        <v>220</v>
      </c>
      <c r="D160" s="41" t="s">
        <v>188</v>
      </c>
      <c r="E160" s="40">
        <v>2031832022</v>
      </c>
      <c r="F160" s="47">
        <v>20227100090662</v>
      </c>
      <c r="G160" s="48">
        <v>44704</v>
      </c>
      <c r="H160" s="38">
        <f>IF(G160="","",WORKDAY(G160,I160,FESTIVOS!$A$2:$V$146))</f>
        <v>44719</v>
      </c>
      <c r="I160" s="39">
        <f>IFERROR(IFERROR(IF(B160=VLOOKUP(B160,Dependencias!$J$3:$J$4,1,FALSE),VLOOKUP(B160,Dependencias!$J$3:$K$4,2,FALSE)),VLOOKUP(A160,Dependencias!$F$3:$I$15,4,FALSE)),"")</f>
        <v>10</v>
      </c>
      <c r="J160" s="41" t="s">
        <v>190</v>
      </c>
      <c r="K160" s="40" t="s">
        <v>385</v>
      </c>
      <c r="L160" s="41" t="str">
        <f>IFERROR(VLOOKUP($C160,Dependencias!$A$2:$D$26,2,FALSE),"")</f>
        <v>Dirección de Fomento</v>
      </c>
      <c r="M160" s="40"/>
      <c r="N160" s="41" t="str">
        <f>IFERROR(VLOOKUP($C160,Dependencias!$A$2:$D$26,4,FALSE),"")</f>
        <v>Vanessa Barrenecha Samur</v>
      </c>
      <c r="O160" s="42"/>
      <c r="P160" s="43" t="str">
        <f>IF(O160="","No hay fecha de respuesta!",NETWORKDAYS(G160,O160,FESTIVOS!$A$2:$A$146))</f>
        <v>No hay fecha de respuesta!</v>
      </c>
      <c r="Q160" s="40"/>
      <c r="R160" s="23"/>
    </row>
    <row r="161" spans="1:18">
      <c r="A161" s="46" t="s">
        <v>46</v>
      </c>
      <c r="B161" s="41" t="s">
        <v>24</v>
      </c>
      <c r="C161" s="36">
        <v>700</v>
      </c>
      <c r="D161" s="41" t="s">
        <v>188</v>
      </c>
      <c r="E161" s="40">
        <v>2031452022</v>
      </c>
      <c r="F161" s="47">
        <v>20227100090642</v>
      </c>
      <c r="G161" s="48">
        <v>44704</v>
      </c>
      <c r="H161" s="38">
        <f>IF(G161="","",WORKDAY(G161,I161,FESTIVOS!$A$2:$V$146))</f>
        <v>44712</v>
      </c>
      <c r="I161" s="39">
        <f>IFERROR(IFERROR(IF(B161=VLOOKUP(B161,Dependencias!$J$3:$J$4,1,FALSE),VLOOKUP(B161,Dependencias!$J$3:$K$4,2,FALSE)),VLOOKUP(A161,Dependencias!$F$3:$I$15,4,FALSE)),"")</f>
        <v>5</v>
      </c>
      <c r="J161" s="41" t="s">
        <v>193</v>
      </c>
      <c r="K161" s="40" t="s">
        <v>386</v>
      </c>
      <c r="L161" s="41" t="str">
        <f>IFERROR(VLOOKUP($C161,Dependencias!$A$2:$D$26,2,FALSE),"")</f>
        <v>Direccion de Gestion Corporativa</v>
      </c>
      <c r="M161" s="40"/>
      <c r="N161" s="41" t="str">
        <f>IFERROR(VLOOKUP($C161,Dependencias!$A$2:$D$26,4,FALSE),"")</f>
        <v>Yamile Borja Martinez</v>
      </c>
      <c r="O161" s="42">
        <v>44705</v>
      </c>
      <c r="P161" s="43">
        <f>IF(O161="","No hay fecha de respuesta!",NETWORKDAYS(G161,O161,FESTIVOS!$A$2:$A$146))</f>
        <v>2</v>
      </c>
      <c r="Q161" s="40" t="s">
        <v>246</v>
      </c>
      <c r="R161" s="23"/>
    </row>
    <row r="162" spans="1:18">
      <c r="A162" s="46" t="s">
        <v>41</v>
      </c>
      <c r="B162" s="41" t="s">
        <v>189</v>
      </c>
      <c r="C162" s="36">
        <v>800</v>
      </c>
      <c r="D162" s="41" t="s">
        <v>188</v>
      </c>
      <c r="E162" s="40">
        <v>2035772022</v>
      </c>
      <c r="F162" s="47">
        <v>20227100090192</v>
      </c>
      <c r="G162" s="48">
        <v>44704</v>
      </c>
      <c r="H162" s="38">
        <f>IF(G162="","",WORKDAY(G162,I162,FESTIVOS!$A$2:$V$146))</f>
        <v>44726</v>
      </c>
      <c r="I162" s="39">
        <f>IFERROR(IFERROR(IF(B162=VLOOKUP(B162,Dependencias!$J$3:$J$4,1,FALSE),VLOOKUP(B162,Dependencias!$J$3:$K$4,2,FALSE)),VLOOKUP(A162,Dependencias!$F$3:$I$15,4,FALSE)),"")</f>
        <v>15</v>
      </c>
      <c r="J162" s="41" t="s">
        <v>148</v>
      </c>
      <c r="K162" s="40" t="s">
        <v>387</v>
      </c>
      <c r="L162" s="41" t="str">
        <f>IFERROR(VLOOKUP($C162,Dependencias!$A$2:$D$26,2,FALSE),"")</f>
        <v>Dirección de Lectura y Bibliotecas</v>
      </c>
      <c r="M162" s="40"/>
      <c r="N162" s="41" t="str">
        <f>IFERROR(VLOOKUP($C162,Dependencias!$A$2:$D$26,4,FALSE),"")</f>
        <v>Maria Consuelo Gaitan Gaitan</v>
      </c>
      <c r="O162" s="42"/>
      <c r="P162" s="43" t="str">
        <f>IF(O162="","No hay fecha de respuesta!",NETWORKDAYS(G162,O162,FESTIVOS!$A$2:$A$146))</f>
        <v>No hay fecha de respuesta!</v>
      </c>
      <c r="Q162" s="40"/>
      <c r="R162" s="23"/>
    </row>
    <row r="163" spans="1:18">
      <c r="A163" s="34" t="s">
        <v>46</v>
      </c>
      <c r="B163" s="41" t="s">
        <v>24</v>
      </c>
      <c r="C163" s="36">
        <v>700</v>
      </c>
      <c r="D163" s="41" t="s">
        <v>188</v>
      </c>
      <c r="E163" s="35">
        <v>2041392022</v>
      </c>
      <c r="F163" s="47">
        <v>20227100091202</v>
      </c>
      <c r="G163" s="48">
        <v>44705</v>
      </c>
      <c r="H163" s="38">
        <f>IF(G163="","",WORKDAY(G163,I163,FESTIVOS!$A$2:$V$146))</f>
        <v>44713</v>
      </c>
      <c r="I163" s="39">
        <f>IFERROR(IFERROR(IF(B163=VLOOKUP(B163,Dependencias!$J$3:$J$4,1,FALSE),VLOOKUP(B163,Dependencias!$J$3:$K$4,2,FALSE)),VLOOKUP(A163,Dependencias!$F$3:$I$15,4,FALSE)),"")</f>
        <v>5</v>
      </c>
      <c r="J163" s="41" t="s">
        <v>193</v>
      </c>
      <c r="K163" s="40" t="s">
        <v>388</v>
      </c>
      <c r="L163" s="41" t="str">
        <f>IFERROR(VLOOKUP($C163,Dependencias!$A$2:$D$26,2,FALSE),"")</f>
        <v>Direccion de Gestion Corporativa</v>
      </c>
      <c r="M163" s="40"/>
      <c r="N163" s="41" t="str">
        <f>IFERROR(VLOOKUP($C163,Dependencias!$A$2:$D$26,4,FALSE),"")</f>
        <v>Yamile Borja Martinez</v>
      </c>
      <c r="O163" s="42">
        <v>44713</v>
      </c>
      <c r="P163" s="43">
        <f>IF(O163="","No hay fecha de respuesta!",NETWORKDAYS(G163,O163,FESTIVOS!$A$2:$A$146))</f>
        <v>6</v>
      </c>
      <c r="Q163" s="40" t="s">
        <v>196</v>
      </c>
      <c r="R163" s="23"/>
    </row>
    <row r="164" spans="1:18">
      <c r="A164" s="46" t="s">
        <v>46</v>
      </c>
      <c r="B164" s="41" t="s">
        <v>24</v>
      </c>
      <c r="C164" s="36">
        <v>700</v>
      </c>
      <c r="D164" s="41" t="s">
        <v>188</v>
      </c>
      <c r="E164" s="40">
        <v>2042642022</v>
      </c>
      <c r="F164" s="47">
        <v>20227100091322</v>
      </c>
      <c r="G164" s="48">
        <v>44705</v>
      </c>
      <c r="H164" s="38">
        <f>IF(G164="","",WORKDAY(G164,I164,FESTIVOS!$A$2:$V$146))</f>
        <v>44713</v>
      </c>
      <c r="I164" s="39">
        <f>IFERROR(IFERROR(IF(B164=VLOOKUP(B164,Dependencias!$J$3:$J$4,1,FALSE),VLOOKUP(B164,Dependencias!$J$3:$K$4,2,FALSE)),VLOOKUP(A164,Dependencias!$F$3:$I$15,4,FALSE)),"")</f>
        <v>5</v>
      </c>
      <c r="J164" s="41" t="s">
        <v>193</v>
      </c>
      <c r="K164" s="40" t="s">
        <v>389</v>
      </c>
      <c r="L164" s="41" t="str">
        <f>IFERROR(VLOOKUP($C164,Dependencias!$A$2:$D$26,2,FALSE),"")</f>
        <v>Direccion de Gestion Corporativa</v>
      </c>
      <c r="M164" s="40"/>
      <c r="N164" s="41" t="str">
        <f>IFERROR(VLOOKUP($C164,Dependencias!$A$2:$D$26,4,FALSE),"")</f>
        <v>Yamile Borja Martinez</v>
      </c>
      <c r="O164" s="42">
        <v>44705</v>
      </c>
      <c r="P164" s="43">
        <f>IF(O164="","No hay fecha de respuesta!",NETWORKDAYS(G164,O164,FESTIVOS!$A$2:$A$146))</f>
        <v>1</v>
      </c>
      <c r="Q164" s="40" t="s">
        <v>261</v>
      </c>
      <c r="R164" s="23"/>
    </row>
    <row r="165" spans="1:18">
      <c r="A165" s="46" t="s">
        <v>51</v>
      </c>
      <c r="B165" s="41" t="s">
        <v>189</v>
      </c>
      <c r="C165" s="36">
        <v>210</v>
      </c>
      <c r="D165" s="41" t="s">
        <v>188</v>
      </c>
      <c r="E165" s="40">
        <v>2040562022</v>
      </c>
      <c r="F165" s="47">
        <v>20227100091032</v>
      </c>
      <c r="G165" s="48">
        <v>44705</v>
      </c>
      <c r="H165" s="38">
        <f>IF(G165="","",WORKDAY(G165,I165,FESTIVOS!$A$2:$V$146))</f>
        <v>44720</v>
      </c>
      <c r="I165" s="39">
        <f>IFERROR(IFERROR(IF(B165=VLOOKUP(B165,Dependencias!$J$3:$J$4,1,FALSE),VLOOKUP(B165,Dependencias!$J$3:$K$4,2,FALSE)),VLOOKUP(A165,Dependencias!$F$3:$I$15,4,FALSE)),"")</f>
        <v>10</v>
      </c>
      <c r="J165" s="41" t="s">
        <v>192</v>
      </c>
      <c r="K165" s="40" t="s">
        <v>390</v>
      </c>
      <c r="L165" s="41" t="str">
        <f>IFERROR(VLOOKUP($C165,Dependencias!$A$2:$D$26,2,FALSE),"")</f>
        <v>Dirección de Asuntos Locales y Participación</v>
      </c>
      <c r="M165" s="40"/>
      <c r="N165" s="41" t="str">
        <f>IFERROR(VLOOKUP($C165,Dependencias!$A$2:$D$26,4,FALSE),"")</f>
        <v>Alejandro Franco Plata</v>
      </c>
      <c r="O165" s="42"/>
      <c r="P165" s="43" t="str">
        <f>IF(O165="","No hay fecha de respuesta!",NETWORKDAYS(G165,O165,FESTIVOS!$A$2:$A$146))</f>
        <v>No hay fecha de respuesta!</v>
      </c>
      <c r="Q165" s="40"/>
      <c r="R165" s="23"/>
    </row>
    <row r="166" spans="1:18">
      <c r="A166" s="34" t="s">
        <v>56</v>
      </c>
      <c r="B166" s="41" t="s">
        <v>189</v>
      </c>
      <c r="C166" s="36">
        <v>120</v>
      </c>
      <c r="D166" s="41" t="s">
        <v>191</v>
      </c>
      <c r="E166" s="40">
        <v>1821892022</v>
      </c>
      <c r="F166" s="47">
        <v>20227100083002</v>
      </c>
      <c r="G166" s="48">
        <v>44699</v>
      </c>
      <c r="H166" s="38">
        <f>IF(G166="","",WORKDAY(G166,I166,FESTIVOS!$A$2:$V$146))</f>
        <v>44747</v>
      </c>
      <c r="I166" s="39">
        <f>IFERROR(IFERROR(IF(B166=VLOOKUP(B166,Dependencias!$J$3:$J$4,1,FALSE),VLOOKUP(B166,Dependencias!$J$3:$K$4,2,FALSE)),VLOOKUP(A166,Dependencias!$F$3:$I$15,4,FALSE)),"")</f>
        <v>30</v>
      </c>
      <c r="J166" s="41" t="s">
        <v>151</v>
      </c>
      <c r="K166" s="40" t="s">
        <v>287</v>
      </c>
      <c r="L166" s="41" t="str">
        <f>IFERROR(VLOOKUP($C166,Dependencias!$A$2:$D$26,2,FALSE),"")</f>
        <v>Oficina Asesora de Comunicaciones</v>
      </c>
      <c r="M166" s="40"/>
      <c r="N166" s="41" t="str">
        <f>IFERROR(VLOOKUP($C166,Dependencias!$A$2:$D$26,4,FALSE),"")</f>
        <v>Carolina Ruiz Caicedo</v>
      </c>
      <c r="O166" s="42"/>
      <c r="P166" s="43" t="str">
        <f>IF(O166="","No hay fecha de respuesta!",NETWORKDAYS(G166,O166,FESTIVOS!$A$2:$A$146))</f>
        <v>No hay fecha de respuesta!</v>
      </c>
      <c r="Q166" s="40"/>
      <c r="R166" s="23"/>
    </row>
    <row r="167" spans="1:18">
      <c r="A167" s="34" t="s">
        <v>46</v>
      </c>
      <c r="B167" s="41" t="s">
        <v>189</v>
      </c>
      <c r="C167" s="36">
        <v>800</v>
      </c>
      <c r="D167" s="41" t="s">
        <v>191</v>
      </c>
      <c r="E167" s="40">
        <v>1926332022</v>
      </c>
      <c r="F167" s="47">
        <v>20227100090772</v>
      </c>
      <c r="G167" s="48">
        <v>44699</v>
      </c>
      <c r="H167" s="38">
        <f>IF(G167="","",WORKDAY(G167,I167,FESTIVOS!$A$2:$V$146))</f>
        <v>44714</v>
      </c>
      <c r="I167" s="39">
        <f>IFERROR(IFERROR(IF(B167=VLOOKUP(B167,Dependencias!$J$3:$J$4,1,FALSE),VLOOKUP(B167,Dependencias!$J$3:$K$4,2,FALSE)),VLOOKUP(A167,Dependencias!$F$3:$I$15,4,FALSE)),"")</f>
        <v>10</v>
      </c>
      <c r="J167" s="41" t="s">
        <v>148</v>
      </c>
      <c r="K167" s="40" t="s">
        <v>391</v>
      </c>
      <c r="L167" s="41" t="str">
        <f>IFERROR(VLOOKUP($C167,Dependencias!$A$2:$D$26,2,FALSE),"")</f>
        <v>Dirección de Lectura y Bibliotecas</v>
      </c>
      <c r="M167" s="40"/>
      <c r="N167" s="41" t="str">
        <f>IFERROR(VLOOKUP($C167,Dependencias!$A$2:$D$26,4,FALSE),"")</f>
        <v>Maria Consuelo Gaitan Gaitan</v>
      </c>
      <c r="O167" s="42"/>
      <c r="P167" s="43" t="str">
        <f>IF(O167="","No hay fecha de respuesta!",NETWORKDAYS(G167,O167,FESTIVOS!$A$2:$A$146))</f>
        <v>No hay fecha de respuesta!</v>
      </c>
      <c r="Q167" s="40" t="s">
        <v>392</v>
      </c>
      <c r="R167" s="23"/>
    </row>
    <row r="168" spans="1:18">
      <c r="A168" s="34" t="s">
        <v>41</v>
      </c>
      <c r="B168" s="41" t="s">
        <v>24</v>
      </c>
      <c r="C168" s="36">
        <v>700</v>
      </c>
      <c r="D168" s="41" t="s">
        <v>191</v>
      </c>
      <c r="E168" s="40">
        <v>1924942022</v>
      </c>
      <c r="F168" s="47">
        <v>20227100090812</v>
      </c>
      <c r="G168" s="48">
        <v>44699</v>
      </c>
      <c r="H168" s="38">
        <f>IF(G168="","",WORKDAY(G168,I168,FESTIVOS!$A$2:$V$146))</f>
        <v>44706</v>
      </c>
      <c r="I168" s="39">
        <f>IFERROR(IFERROR(IF(B168=VLOOKUP(B168,Dependencias!$J$3:$J$4,1,FALSE),VLOOKUP(B168,Dependencias!$J$3:$K$4,2,FALSE)),VLOOKUP(A168,Dependencias!$F$3:$I$15,4,FALSE)),"")</f>
        <v>5</v>
      </c>
      <c r="J168" s="41" t="s">
        <v>193</v>
      </c>
      <c r="K168" s="40" t="s">
        <v>393</v>
      </c>
      <c r="L168" s="41" t="str">
        <f>IFERROR(VLOOKUP($C168,Dependencias!$A$2:$D$26,2,FALSE),"")</f>
        <v>Direccion de Gestion Corporativa</v>
      </c>
      <c r="M168" s="40"/>
      <c r="N168" s="41" t="str">
        <f>IFERROR(VLOOKUP($C168,Dependencias!$A$2:$D$26,4,FALSE),"")</f>
        <v>Yamile Borja Martinez</v>
      </c>
      <c r="O168" s="42">
        <v>44704</v>
      </c>
      <c r="P168" s="43">
        <f>IF(O168="","No hay fecha de respuesta!",NETWORKDAYS(G168,O168,FESTIVOS!$A$2:$A$146))</f>
        <v>4</v>
      </c>
      <c r="Q168" s="40" t="s">
        <v>196</v>
      </c>
      <c r="R168" s="23"/>
    </row>
    <row r="169" spans="1:18">
      <c r="A169" s="34" t="s">
        <v>46</v>
      </c>
      <c r="B169" s="41" t="s">
        <v>189</v>
      </c>
      <c r="C169" s="36">
        <v>800</v>
      </c>
      <c r="D169" s="41" t="s">
        <v>191</v>
      </c>
      <c r="E169" s="40">
        <v>2006102022</v>
      </c>
      <c r="F169" s="47">
        <v>20227100090992</v>
      </c>
      <c r="G169" s="48">
        <v>44701</v>
      </c>
      <c r="H169" s="38">
        <f>IF(G169="","",WORKDAY(G169,I169,FESTIVOS!$A$2:$V$146))</f>
        <v>44718</v>
      </c>
      <c r="I169" s="39">
        <f>IFERROR(IFERROR(IF(B169=VLOOKUP(B169,Dependencias!$J$3:$J$4,1,FALSE),VLOOKUP(B169,Dependencias!$J$3:$K$4,2,FALSE)),VLOOKUP(A169,Dependencias!$F$3:$I$15,4,FALSE)),"")</f>
        <v>10</v>
      </c>
      <c r="J169" s="41" t="s">
        <v>148</v>
      </c>
      <c r="K169" s="40" t="s">
        <v>210</v>
      </c>
      <c r="L169" s="41" t="str">
        <f>IFERROR(VLOOKUP($C169,Dependencias!$A$2:$D$26,2,FALSE),"")</f>
        <v>Dirección de Lectura y Bibliotecas</v>
      </c>
      <c r="M169" s="40"/>
      <c r="N169" s="41" t="str">
        <f>IFERROR(VLOOKUP($C169,Dependencias!$A$2:$D$26,4,FALSE),"")</f>
        <v>Maria Consuelo Gaitan Gaitan</v>
      </c>
      <c r="O169" s="42">
        <v>44712</v>
      </c>
      <c r="P169" s="43">
        <f>IF(O169="","No hay fecha de respuesta!",NETWORKDAYS(G169,O169,FESTIVOS!$A$2:$A$146))</f>
        <v>7</v>
      </c>
      <c r="Q169" s="40" t="s">
        <v>394</v>
      </c>
      <c r="R169" s="23"/>
    </row>
    <row r="170" spans="1:18">
      <c r="A170" s="34" t="s">
        <v>41</v>
      </c>
      <c r="B170" s="41" t="s">
        <v>18</v>
      </c>
      <c r="C170" s="36">
        <v>700</v>
      </c>
      <c r="D170" s="41" t="s">
        <v>188</v>
      </c>
      <c r="E170" s="53">
        <v>2010692022</v>
      </c>
      <c r="F170" s="63">
        <v>20227100089832</v>
      </c>
      <c r="G170" s="48">
        <v>44701</v>
      </c>
      <c r="H170" s="38">
        <f>IF(G170="","",WORKDAY(G170,I170,FESTIVOS!$A$2:$V$146))</f>
        <v>44718</v>
      </c>
      <c r="I170" s="39">
        <f>IFERROR(IFERROR(IF(B170=VLOOKUP(B170,Dependencias!$J$3:$J$4,1,FALSE),VLOOKUP(B170,Dependencias!$J$3:$K$4,2,FALSE)),VLOOKUP(A170,Dependencias!$F$3:$I$15,4,FALSE)),"")</f>
        <v>10</v>
      </c>
      <c r="J170" s="41" t="s">
        <v>192</v>
      </c>
      <c r="K170" s="40" t="s">
        <v>395</v>
      </c>
      <c r="L170" s="41" t="str">
        <f>IFERROR(VLOOKUP($C170,Dependencias!$A$2:$D$26,2,FALSE),"")</f>
        <v>Direccion de Gestion Corporativa</v>
      </c>
      <c r="M170" s="40"/>
      <c r="N170" s="41" t="str">
        <f>IFERROR(VLOOKUP($C170,Dependencias!$A$2:$D$26,4,FALSE),"")</f>
        <v>Yamile Borja Martinez</v>
      </c>
      <c r="O170" s="42"/>
      <c r="P170" s="43" t="str">
        <f>IF(O170="","No hay fecha de respuesta!",NETWORKDAYS(G170,O170,FESTIVOS!$A$2:$A$146))</f>
        <v>No hay fecha de respuesta!</v>
      </c>
      <c r="Q170" s="40"/>
      <c r="R170" s="23"/>
    </row>
    <row r="171" spans="1:18">
      <c r="A171" s="34" t="s">
        <v>41</v>
      </c>
      <c r="B171" s="41" t="s">
        <v>189</v>
      </c>
      <c r="C171" s="36">
        <v>800</v>
      </c>
      <c r="D171" s="41" t="s">
        <v>188</v>
      </c>
      <c r="E171" s="40">
        <v>2015422022</v>
      </c>
      <c r="F171" s="47">
        <v>20227100090022</v>
      </c>
      <c r="G171" s="48">
        <v>44701</v>
      </c>
      <c r="H171" s="38">
        <f>IF(G171="","",WORKDAY(G171,I171,FESTIVOS!$A$2:$V$146))</f>
        <v>44725</v>
      </c>
      <c r="I171" s="39">
        <f>IFERROR(IFERROR(IF(B171=VLOOKUP(B171,Dependencias!$J$3:$J$4,1,FALSE),VLOOKUP(B171,Dependencias!$J$3:$K$4,2,FALSE)),VLOOKUP(A171,Dependencias!$F$3:$I$15,4,FALSE)),"")</f>
        <v>15</v>
      </c>
      <c r="J171" s="41" t="s">
        <v>148</v>
      </c>
      <c r="K171" s="40" t="s">
        <v>396</v>
      </c>
      <c r="L171" s="41" t="str">
        <f>IFERROR(VLOOKUP($C171,Dependencias!$A$2:$D$26,2,FALSE),"")</f>
        <v>Dirección de Lectura y Bibliotecas</v>
      </c>
      <c r="M171" s="40"/>
      <c r="N171" s="41" t="str">
        <f>IFERROR(VLOOKUP($C171,Dependencias!$A$2:$D$26,4,FALSE),"")</f>
        <v>Maria Consuelo Gaitan Gaitan</v>
      </c>
      <c r="O171" s="42"/>
      <c r="P171" s="43" t="str">
        <f>IF(O171="","No hay fecha de respuesta!",NETWORKDAYS(G171,O171,FESTIVOS!$A$2:$A$146))</f>
        <v>No hay fecha de respuesta!</v>
      </c>
      <c r="Q171" s="40"/>
      <c r="R171" s="23"/>
    </row>
    <row r="172" spans="1:18">
      <c r="A172" s="34" t="s">
        <v>41</v>
      </c>
      <c r="B172" s="41" t="s">
        <v>24</v>
      </c>
      <c r="C172" s="36">
        <v>700</v>
      </c>
      <c r="D172" s="41" t="s">
        <v>191</v>
      </c>
      <c r="E172" s="40">
        <v>1745412022</v>
      </c>
      <c r="F172" s="47">
        <v>20227100091172</v>
      </c>
      <c r="G172" s="48">
        <v>44704</v>
      </c>
      <c r="H172" s="38">
        <f>IF(G172="","",WORKDAY(G172,I172,FESTIVOS!$A$2:$V$146))</f>
        <v>44712</v>
      </c>
      <c r="I172" s="39">
        <f>IFERROR(IFERROR(IF(B172=VLOOKUP(B172,Dependencias!$J$3:$J$4,1,FALSE),VLOOKUP(B172,Dependencias!$J$3:$K$4,2,FALSE)),VLOOKUP(A172,Dependencias!$F$3:$I$15,4,FALSE)),"")</f>
        <v>5</v>
      </c>
      <c r="J172" s="41" t="s">
        <v>193</v>
      </c>
      <c r="K172" s="40" t="s">
        <v>397</v>
      </c>
      <c r="L172" s="41" t="str">
        <f>IFERROR(VLOOKUP($C172,Dependencias!$A$2:$D$26,2,FALSE),"")</f>
        <v>Direccion de Gestion Corporativa</v>
      </c>
      <c r="M172" s="40"/>
      <c r="N172" s="41" t="str">
        <f>IFERROR(VLOOKUP($C172,Dependencias!$A$2:$D$26,4,FALSE),"")</f>
        <v>Yamile Borja Martinez</v>
      </c>
      <c r="O172" s="42">
        <v>44705</v>
      </c>
      <c r="P172" s="43">
        <f>IF(O172="","No hay fecha de respuesta!",NETWORKDAYS(G172,O172,FESTIVOS!$A$2:$A$146))</f>
        <v>2</v>
      </c>
      <c r="Q172" s="40"/>
      <c r="R172" s="23"/>
    </row>
    <row r="173" spans="1:18">
      <c r="A173" s="34" t="s">
        <v>46</v>
      </c>
      <c r="B173" s="41" t="s">
        <v>189</v>
      </c>
      <c r="C173" s="36">
        <v>240</v>
      </c>
      <c r="D173" s="41" t="s">
        <v>188</v>
      </c>
      <c r="E173" s="40">
        <v>2025862022</v>
      </c>
      <c r="F173" s="47">
        <v>20227100090252</v>
      </c>
      <c r="G173" s="48">
        <v>44704</v>
      </c>
      <c r="H173" s="38">
        <f>IF(G173="","",WORKDAY(G173,I173,FESTIVOS!$A$2:$V$146))</f>
        <v>44719</v>
      </c>
      <c r="I173" s="39">
        <f>IFERROR(IFERROR(IF(B173=VLOOKUP(B173,Dependencias!$J$3:$J$4,1,FALSE),VLOOKUP(B173,Dependencias!$J$3:$K$4,2,FALSE)),VLOOKUP(A173,Dependencias!$F$3:$I$15,4,FALSE)),"")</f>
        <v>10</v>
      </c>
      <c r="J173" s="41" t="s">
        <v>190</v>
      </c>
      <c r="K173" s="40" t="s">
        <v>398</v>
      </c>
      <c r="L173" s="41" t="str">
        <f>IFERROR(VLOOKUP($C173,Dependencias!$A$2:$D$26,2,FALSE),"")</f>
        <v>Dirección de Economia, Estudios y Politica</v>
      </c>
      <c r="M173" s="40"/>
      <c r="N173" s="41" t="str">
        <f>IFERROR(VLOOKUP($C173,Dependencias!$A$2:$D$26,4,FALSE),"")</f>
        <v>Mauricio Agudelo Ruiz</v>
      </c>
      <c r="O173" s="42"/>
      <c r="P173" s="43" t="str">
        <f>IF(O173="","No hay fecha de respuesta!",NETWORKDAYS(G173,O173,FESTIVOS!$A$2:$A$146))</f>
        <v>No hay fecha de respuesta!</v>
      </c>
      <c r="Q173" s="40"/>
      <c r="R173" s="23"/>
    </row>
    <row r="174" spans="1:18">
      <c r="A174" s="34" t="s">
        <v>46</v>
      </c>
      <c r="B174" s="41" t="s">
        <v>189</v>
      </c>
      <c r="C174" s="36">
        <v>220</v>
      </c>
      <c r="D174" s="41" t="s">
        <v>188</v>
      </c>
      <c r="E174" s="40">
        <v>2026332022</v>
      </c>
      <c r="F174" s="47">
        <v>20227100090282</v>
      </c>
      <c r="G174" s="48">
        <v>44704</v>
      </c>
      <c r="H174" s="38">
        <f>IF(G174="","",WORKDAY(G174,I174,FESTIVOS!$A$2:$V$146))</f>
        <v>44719</v>
      </c>
      <c r="I174" s="39">
        <f>IFERROR(IFERROR(IF(B174=VLOOKUP(B174,Dependencias!$J$3:$J$4,1,FALSE),VLOOKUP(B174,Dependencias!$J$3:$K$4,2,FALSE)),VLOOKUP(A174,Dependencias!$F$3:$I$15,4,FALSE)),"")</f>
        <v>10</v>
      </c>
      <c r="J174" s="41" t="s">
        <v>190</v>
      </c>
      <c r="K174" s="40" t="s">
        <v>399</v>
      </c>
      <c r="L174" s="41" t="str">
        <f>IFERROR(VLOOKUP($C174,Dependencias!$A$2:$D$26,2,FALSE),"")</f>
        <v>Dirección de Fomento</v>
      </c>
      <c r="M174" s="40"/>
      <c r="N174" s="41" t="str">
        <f>IFERROR(VLOOKUP($C174,Dependencias!$A$2:$D$26,4,FALSE),"")</f>
        <v>Vanessa Barrenecha Samur</v>
      </c>
      <c r="O174" s="42"/>
      <c r="P174" s="43" t="str">
        <f>IF(O174="","No hay fecha de respuesta!",NETWORKDAYS(G174,O174,FESTIVOS!$A$2:$A$146))</f>
        <v>No hay fecha de respuesta!</v>
      </c>
      <c r="Q174" s="40"/>
      <c r="R174" s="23"/>
    </row>
    <row r="175" spans="1:18">
      <c r="A175" s="34" t="s">
        <v>51</v>
      </c>
      <c r="B175" s="41" t="s">
        <v>189</v>
      </c>
      <c r="C175" s="36">
        <v>760</v>
      </c>
      <c r="D175" s="41" t="s">
        <v>191</v>
      </c>
      <c r="E175" s="40">
        <v>2026372022</v>
      </c>
      <c r="F175" s="47">
        <v>20227100091222</v>
      </c>
      <c r="G175" s="48">
        <v>44704</v>
      </c>
      <c r="H175" s="38">
        <f>IF(G175="","",WORKDAY(G175,I175,FESTIVOS!$A$2:$V$146))</f>
        <v>44719</v>
      </c>
      <c r="I175" s="39">
        <f>IFERROR(IFERROR(IF(B175=VLOOKUP(B175,Dependencias!$J$3:$J$4,1,FALSE),VLOOKUP(B175,Dependencias!$J$3:$K$4,2,FALSE)),VLOOKUP(A175,Dependencias!$F$3:$I$15,4,FALSE)),"")</f>
        <v>10</v>
      </c>
      <c r="J175" s="41" t="s">
        <v>136</v>
      </c>
      <c r="K175" s="40" t="s">
        <v>400</v>
      </c>
      <c r="L175" s="41" t="str">
        <f>IFERROR(VLOOKUP($C175,Dependencias!$A$2:$D$26,2,FALSE),"")</f>
        <v>Grupo interno de Trabajo de Contratacion</v>
      </c>
      <c r="M175" s="40"/>
      <c r="N175" s="41" t="str">
        <f>IFERROR(VLOOKUP($C175,Dependencias!$A$2:$D$26,4,FALSE),"")</f>
        <v>Myriam Janeth Sosa Sedano</v>
      </c>
      <c r="O175" s="42"/>
      <c r="P175" s="43" t="str">
        <f>IF(O175="","No hay fecha de respuesta!",NETWORKDAYS(G175,O175,FESTIVOS!$A$2:$A$146))</f>
        <v>No hay fecha de respuesta!</v>
      </c>
      <c r="Q175" s="40"/>
      <c r="R175" s="23"/>
    </row>
    <row r="176" spans="1:18">
      <c r="A176" s="34" t="s">
        <v>46</v>
      </c>
      <c r="B176" s="41" t="s">
        <v>189</v>
      </c>
      <c r="C176" s="36">
        <v>210</v>
      </c>
      <c r="D176" s="41" t="s">
        <v>191</v>
      </c>
      <c r="E176" s="40">
        <v>1997212022</v>
      </c>
      <c r="F176" s="47">
        <v>20227100091272</v>
      </c>
      <c r="G176" s="48">
        <v>44704</v>
      </c>
      <c r="H176" s="38">
        <f>IF(G176="","",WORKDAY(G176,I176,FESTIVOS!$A$2:$V$146))</f>
        <v>44719</v>
      </c>
      <c r="I176" s="39">
        <f>IFERROR(IFERROR(IF(B176=VLOOKUP(B176,Dependencias!$J$3:$J$4,1,FALSE),VLOOKUP(B176,Dependencias!$J$3:$K$4,2,FALSE)),VLOOKUP(A176,Dependencias!$F$3:$I$15,4,FALSE)),"")</f>
        <v>10</v>
      </c>
      <c r="J176" s="41" t="s">
        <v>192</v>
      </c>
      <c r="K176" s="40" t="s">
        <v>401</v>
      </c>
      <c r="L176" s="41" t="str">
        <f>IFERROR(VLOOKUP($C176,Dependencias!$A$2:$D$26,2,FALSE),"")</f>
        <v>Dirección de Asuntos Locales y Participación</v>
      </c>
      <c r="M176" s="40"/>
      <c r="N176" s="41" t="str">
        <f>IFERROR(VLOOKUP($C176,Dependencias!$A$2:$D$26,4,FALSE),"")</f>
        <v>Alejandro Franco Plata</v>
      </c>
      <c r="O176" s="42"/>
      <c r="P176" s="43" t="str">
        <f>IF(O176="","No hay fecha de respuesta!",NETWORKDAYS(G176,O176,FESTIVOS!$A$2:$A$146))</f>
        <v>No hay fecha de respuesta!</v>
      </c>
      <c r="Q176" s="40"/>
      <c r="R176" s="23"/>
    </row>
    <row r="177" spans="1:18">
      <c r="A177" s="34" t="s">
        <v>46</v>
      </c>
      <c r="B177" s="41" t="s">
        <v>189</v>
      </c>
      <c r="C177" s="36">
        <v>310</v>
      </c>
      <c r="D177" s="41" t="s">
        <v>188</v>
      </c>
      <c r="E177" s="40">
        <v>2035352022</v>
      </c>
      <c r="F177" s="47">
        <v>20227100090892</v>
      </c>
      <c r="G177" s="48">
        <v>44704</v>
      </c>
      <c r="H177" s="38">
        <f>IF(G177="","",WORKDAY(G177,I177,FESTIVOS!$A$2:$V$146))</f>
        <v>44719</v>
      </c>
      <c r="I177" s="39">
        <f>IFERROR(IFERROR(IF(B177=VLOOKUP(B177,Dependencias!$J$3:$J$4,1,FALSE),VLOOKUP(B177,Dependencias!$J$3:$K$4,2,FALSE)),VLOOKUP(A177,Dependencias!$F$3:$I$15,4,FALSE)),"")</f>
        <v>10</v>
      </c>
      <c r="J177" s="41" t="s">
        <v>140</v>
      </c>
      <c r="K177" s="40" t="s">
        <v>402</v>
      </c>
      <c r="L177" s="41" t="str">
        <f>IFERROR(VLOOKUP($C177,Dependencias!$A$2:$D$26,2,FALSE),"")</f>
        <v>Subdirección de Gestión Cultural y Artística</v>
      </c>
      <c r="M177" s="40"/>
      <c r="N177" s="41" t="str">
        <f>IFERROR(VLOOKUP($C177,Dependencias!$A$2:$D$26,4,FALSE),"")</f>
        <v>Ines Elvira Montealegre Martinez</v>
      </c>
      <c r="O177" s="42"/>
      <c r="P177" s="43" t="str">
        <f>IF(O177="","No hay fecha de respuesta!",NETWORKDAYS(G177,O177,FESTIVOS!$A$2:$A$146))</f>
        <v>No hay fecha de respuesta!</v>
      </c>
      <c r="Q177" s="40"/>
      <c r="R177" s="23"/>
    </row>
    <row r="178" spans="1:18">
      <c r="A178" s="34" t="s">
        <v>71</v>
      </c>
      <c r="B178" s="41" t="s">
        <v>189</v>
      </c>
      <c r="C178" s="36">
        <v>800</v>
      </c>
      <c r="D178" s="41" t="s">
        <v>188</v>
      </c>
      <c r="E178" s="40">
        <v>2040552022</v>
      </c>
      <c r="F178" s="47">
        <v>20227100091042</v>
      </c>
      <c r="G178" s="48">
        <v>44705</v>
      </c>
      <c r="H178" s="38">
        <f>IF(G178="","",WORKDAY(G178,I178,FESTIVOS!$A$2:$V$146))</f>
        <v>44727</v>
      </c>
      <c r="I178" s="39">
        <f>IFERROR(IFERROR(IF(B178=VLOOKUP(B178,Dependencias!$J$3:$J$4,1,FALSE),VLOOKUP(B178,Dependencias!$J$3:$K$4,2,FALSE)),VLOOKUP(A178,Dependencias!$F$3:$I$15,4,FALSE)),"")</f>
        <v>15</v>
      </c>
      <c r="J178" s="41" t="s">
        <v>148</v>
      </c>
      <c r="K178" s="40" t="s">
        <v>403</v>
      </c>
      <c r="L178" s="41" t="str">
        <f>IFERROR(VLOOKUP($C178,Dependencias!$A$2:$D$26,2,FALSE),"")</f>
        <v>Dirección de Lectura y Bibliotecas</v>
      </c>
      <c r="M178" s="40"/>
      <c r="N178" s="41" t="str">
        <f>IFERROR(VLOOKUP($C178,Dependencias!$A$2:$D$26,4,FALSE),"")</f>
        <v>Maria Consuelo Gaitan Gaitan</v>
      </c>
      <c r="O178" s="42"/>
      <c r="P178" s="43" t="str">
        <f>IF(O178="","No hay fecha de respuesta!",NETWORKDAYS(G178,O178,FESTIVOS!$A$2:$A$146))</f>
        <v>No hay fecha de respuesta!</v>
      </c>
      <c r="Q178" s="40"/>
      <c r="R178" s="23"/>
    </row>
    <row r="179" spans="1:18">
      <c r="A179" s="34" t="s">
        <v>46</v>
      </c>
      <c r="B179" s="41" t="s">
        <v>189</v>
      </c>
      <c r="C179" s="36">
        <v>240</v>
      </c>
      <c r="D179" s="41" t="s">
        <v>188</v>
      </c>
      <c r="E179" s="40">
        <v>2040612022</v>
      </c>
      <c r="F179" s="47">
        <v>20227100091052</v>
      </c>
      <c r="G179" s="48">
        <v>44705</v>
      </c>
      <c r="H179" s="38">
        <f>IF(G179="","",WORKDAY(G179,I179,FESTIVOS!$A$2:$V$146))</f>
        <v>44720</v>
      </c>
      <c r="I179" s="39">
        <f>IFERROR(IFERROR(IF(B179=VLOOKUP(B179,Dependencias!$J$3:$J$4,1,FALSE),VLOOKUP(B179,Dependencias!$J$3:$K$4,2,FALSE)),VLOOKUP(A179,Dependencias!$F$3:$I$15,4,FALSE)),"")</f>
        <v>10</v>
      </c>
      <c r="J179" s="41" t="s">
        <v>190</v>
      </c>
      <c r="K179" s="40" t="s">
        <v>404</v>
      </c>
      <c r="L179" s="41" t="str">
        <f>IFERROR(VLOOKUP($C179,Dependencias!$A$2:$D$26,2,FALSE),"")</f>
        <v>Dirección de Economia, Estudios y Politica</v>
      </c>
      <c r="M179" s="40"/>
      <c r="N179" s="41" t="str">
        <f>IFERROR(VLOOKUP($C179,Dependencias!$A$2:$D$26,4,FALSE),"")</f>
        <v>Mauricio Agudelo Ruiz</v>
      </c>
      <c r="O179" s="42"/>
      <c r="P179" s="43" t="str">
        <f>IF(O179="","No hay fecha de respuesta!",NETWORKDAYS(G179,O179,FESTIVOS!$A$2:$A$146))</f>
        <v>No hay fecha de respuesta!</v>
      </c>
      <c r="Q179" s="40"/>
      <c r="R179" s="23"/>
    </row>
    <row r="180" spans="1:18">
      <c r="A180" s="34" t="s">
        <v>35</v>
      </c>
      <c r="B180" s="41" t="s">
        <v>24</v>
      </c>
      <c r="C180" s="36">
        <v>700</v>
      </c>
      <c r="D180" s="41" t="s">
        <v>188</v>
      </c>
      <c r="E180" s="40">
        <v>2043512022</v>
      </c>
      <c r="F180" s="47">
        <v>20227100090842</v>
      </c>
      <c r="G180" s="48">
        <v>44704</v>
      </c>
      <c r="H180" s="38">
        <f>IF(G180="","",WORKDAY(G180,I180,FESTIVOS!$A$2:$V$146))</f>
        <v>44712</v>
      </c>
      <c r="I180" s="39">
        <f>IFERROR(IFERROR(IF(B180=VLOOKUP(B180,Dependencias!$J$3:$J$4,1,FALSE),VLOOKUP(B180,Dependencias!$J$3:$K$4,2,FALSE)),VLOOKUP(A180,Dependencias!$F$3:$I$15,4,FALSE)),"")</f>
        <v>5</v>
      </c>
      <c r="J180" s="41" t="s">
        <v>193</v>
      </c>
      <c r="K180" s="40" t="s">
        <v>405</v>
      </c>
      <c r="L180" s="41" t="str">
        <f>IFERROR(VLOOKUP($C180,Dependencias!$A$2:$D$26,2,FALSE),"")</f>
        <v>Direccion de Gestion Corporativa</v>
      </c>
      <c r="M180" s="40"/>
      <c r="N180" s="41" t="str">
        <f>IFERROR(VLOOKUP($C180,Dependencias!$A$2:$D$26,4,FALSE),"")</f>
        <v>Yamile Borja Martinez</v>
      </c>
      <c r="O180" s="42">
        <v>44705</v>
      </c>
      <c r="P180" s="43">
        <f>IF(O180="","No hay fecha de respuesta!",NETWORKDAYS(G180,O180,FESTIVOS!$A$2:$A$146))</f>
        <v>2</v>
      </c>
      <c r="Q180" s="40"/>
      <c r="R180" s="23"/>
    </row>
    <row r="181" spans="1:18">
      <c r="A181" s="34" t="s">
        <v>41</v>
      </c>
      <c r="B181" s="41" t="s">
        <v>24</v>
      </c>
      <c r="C181" s="36">
        <v>700</v>
      </c>
      <c r="D181" s="41" t="s">
        <v>188</v>
      </c>
      <c r="E181" s="40">
        <v>2042322022</v>
      </c>
      <c r="F181" s="47">
        <v>20227100091302</v>
      </c>
      <c r="G181" s="48">
        <v>44705</v>
      </c>
      <c r="H181" s="38">
        <f>IF(G181="","",WORKDAY(G181,I181,FESTIVOS!$A$2:$V$146))</f>
        <v>44713</v>
      </c>
      <c r="I181" s="39">
        <f>IFERROR(IFERROR(IF(B181=VLOOKUP(B181,Dependencias!$J$3:$J$4,1,FALSE),VLOOKUP(B181,Dependencias!$J$3:$K$4,2,FALSE)),VLOOKUP(A181,Dependencias!$F$3:$I$15,4,FALSE)),"")</f>
        <v>5</v>
      </c>
      <c r="J181" s="41" t="s">
        <v>193</v>
      </c>
      <c r="K181" s="40" t="s">
        <v>406</v>
      </c>
      <c r="L181" s="41" t="str">
        <f>IFERROR(VLOOKUP($C181,Dependencias!$A$2:$D$26,2,FALSE),"")</f>
        <v>Direccion de Gestion Corporativa</v>
      </c>
      <c r="M181" s="40"/>
      <c r="N181" s="41" t="str">
        <f>IFERROR(VLOOKUP($C181,Dependencias!$A$2:$D$26,4,FALSE),"")</f>
        <v>Yamile Borja Martinez</v>
      </c>
      <c r="O181" s="42">
        <v>44705</v>
      </c>
      <c r="P181" s="43">
        <f>IF(O181="","No hay fecha de respuesta!",NETWORKDAYS(G181,O181,FESTIVOS!$A$2:$A$146))</f>
        <v>1</v>
      </c>
      <c r="Q181" s="40"/>
      <c r="R181" s="23"/>
    </row>
    <row r="182" spans="1:18">
      <c r="A182" s="34" t="s">
        <v>41</v>
      </c>
      <c r="B182" s="41" t="s">
        <v>24</v>
      </c>
      <c r="C182" s="36">
        <v>700</v>
      </c>
      <c r="D182" s="41" t="s">
        <v>188</v>
      </c>
      <c r="E182" s="53">
        <v>2055482022</v>
      </c>
      <c r="F182" s="63">
        <v>20227100091852</v>
      </c>
      <c r="G182" s="48">
        <v>44706</v>
      </c>
      <c r="H182" s="38">
        <f>IF(G182="","",WORKDAY(G182,I182,FESTIVOS!$A$2:$V$146))</f>
        <v>44714</v>
      </c>
      <c r="I182" s="39">
        <f>IFERROR(IFERROR(IF(B182=VLOOKUP(B182,Dependencias!$J$3:$J$4,1,FALSE),VLOOKUP(B182,Dependencias!$J$3:$K$4,2,FALSE)),VLOOKUP(A182,Dependencias!$F$3:$I$15,4,FALSE)),"")</f>
        <v>5</v>
      </c>
      <c r="J182" s="41" t="s">
        <v>193</v>
      </c>
      <c r="K182" s="40" t="s">
        <v>407</v>
      </c>
      <c r="L182" s="41" t="str">
        <f>IFERROR(VLOOKUP($C182,Dependencias!$A$2:$D$26,2,FALSE),"")</f>
        <v>Direccion de Gestion Corporativa</v>
      </c>
      <c r="M182" s="40"/>
      <c r="N182" s="41" t="str">
        <f>IFERROR(VLOOKUP($C182,Dependencias!$A$2:$D$26,4,FALSE),"")</f>
        <v>Yamile Borja Martinez</v>
      </c>
      <c r="O182" s="42"/>
      <c r="P182" s="43" t="str">
        <f>IF(O182="","No hay fecha de respuesta!",NETWORKDAYS(G182,O182,FESTIVOS!$A$2:$A$146))</f>
        <v>No hay fecha de respuesta!</v>
      </c>
      <c r="Q182" s="40"/>
      <c r="R182" s="23"/>
    </row>
    <row r="183" spans="1:18">
      <c r="A183" s="46" t="s">
        <v>51</v>
      </c>
      <c r="B183" s="41" t="s">
        <v>189</v>
      </c>
      <c r="C183" s="36">
        <v>730</v>
      </c>
      <c r="D183" s="41" t="s">
        <v>191</v>
      </c>
      <c r="E183" s="35">
        <v>2000882022</v>
      </c>
      <c r="F183" s="47">
        <v>20227100093222</v>
      </c>
      <c r="G183" s="48">
        <v>44705</v>
      </c>
      <c r="H183" s="38">
        <f>IF(G183="","",WORKDAY(G183,I183,FESTIVOS!$A$2:$V$146))</f>
        <v>44720</v>
      </c>
      <c r="I183" s="39">
        <f>IFERROR(IFERROR(IF(B183=VLOOKUP(B183,Dependencias!$J$3:$J$4,1,FALSE),VLOOKUP(B183,Dependencias!$J$3:$K$4,2,FALSE)),VLOOKUP(A183,Dependencias!$F$3:$I$15,4,FALSE)),"")</f>
        <v>10</v>
      </c>
      <c r="J183" s="41" t="s">
        <v>136</v>
      </c>
      <c r="K183" s="40" t="s">
        <v>408</v>
      </c>
      <c r="L183" s="41" t="str">
        <f>IFERROR(VLOOKUP($C183,Dependencias!$A$2:$D$26,2,FALSE),"")</f>
        <v>Grupo Interno De Trabajo De Gestión Del Talento Humano</v>
      </c>
      <c r="M183" s="40"/>
      <c r="N183" s="41" t="str">
        <f>IFERROR(VLOOKUP($C183,Dependencias!$A$2:$D$26,4,FALSE),"")</f>
        <v>Alba Nohora Diaz Galan</v>
      </c>
      <c r="O183" s="42"/>
      <c r="P183" s="43" t="str">
        <f>IF(O183="","No hay fecha de respuesta!",NETWORKDAYS(G183,O183,FESTIVOS!$A$2:$A$146))</f>
        <v>No hay fecha de respuesta!</v>
      </c>
      <c r="Q183" s="40"/>
      <c r="R183" s="23"/>
    </row>
    <row r="184" spans="1:18">
      <c r="A184" s="46" t="s">
        <v>41</v>
      </c>
      <c r="B184" s="41" t="s">
        <v>189</v>
      </c>
      <c r="C184" s="36">
        <v>730</v>
      </c>
      <c r="D184" s="41" t="s">
        <v>198</v>
      </c>
      <c r="E184" s="40">
        <v>2059592022</v>
      </c>
      <c r="F184" s="47">
        <v>20227100092052</v>
      </c>
      <c r="G184" s="48">
        <v>44706</v>
      </c>
      <c r="H184" s="38">
        <f>IF(G184="","",WORKDAY(G184,I184,FESTIVOS!$A$2:$V$146))</f>
        <v>44728</v>
      </c>
      <c r="I184" s="39">
        <f>IFERROR(IFERROR(IF(B184=VLOOKUP(B184,Dependencias!$J$3:$J$4,1,FALSE),VLOOKUP(B184,Dependencias!$J$3:$K$4,2,FALSE)),VLOOKUP(A184,Dependencias!$F$3:$I$15,4,FALSE)),"")</f>
        <v>15</v>
      </c>
      <c r="J184" s="41" t="s">
        <v>136</v>
      </c>
      <c r="K184" s="40" t="s">
        <v>409</v>
      </c>
      <c r="L184" s="41" t="str">
        <f>IFERROR(VLOOKUP($C184,Dependencias!$A$2:$D$26,2,FALSE),"")</f>
        <v>Grupo Interno De Trabajo De Gestión Del Talento Humano</v>
      </c>
      <c r="M184" s="40"/>
      <c r="N184" s="41" t="str">
        <f>IFERROR(VLOOKUP($C184,Dependencias!$A$2:$D$26,4,FALSE),"")</f>
        <v>Alba Nohora Diaz Galan</v>
      </c>
      <c r="O184" s="42"/>
      <c r="P184" s="43" t="str">
        <f>IF(O184="","No hay fecha de respuesta!",NETWORKDAYS(G184,O184,FESTIVOS!$A$2:$A$146))</f>
        <v>No hay fecha de respuesta!</v>
      </c>
      <c r="Q184" s="40"/>
      <c r="R184" s="23"/>
    </row>
    <row r="185" spans="1:18">
      <c r="A185" s="46" t="s">
        <v>41</v>
      </c>
      <c r="B185" s="41" t="s">
        <v>189</v>
      </c>
      <c r="C185" s="36">
        <v>900</v>
      </c>
      <c r="D185" s="41" t="s">
        <v>191</v>
      </c>
      <c r="E185" s="35">
        <v>2039702022</v>
      </c>
      <c r="F185" s="47">
        <v>20227100093442</v>
      </c>
      <c r="G185" s="48">
        <v>44706</v>
      </c>
      <c r="H185" s="38">
        <f>IF(G185="","",WORKDAY(G185,I185,FESTIVOS!$A$2:$V$146))</f>
        <v>44728</v>
      </c>
      <c r="I185" s="39">
        <f>IFERROR(IFERROR(IF(B185=VLOOKUP(B185,Dependencias!$J$3:$J$4,1,FALSE),VLOOKUP(B185,Dependencias!$J$3:$K$4,2,FALSE)),VLOOKUP(A185,Dependencias!$F$3:$I$15,4,FALSE)),"")</f>
        <v>15</v>
      </c>
      <c r="J185" s="41" t="s">
        <v>140</v>
      </c>
      <c r="K185" s="40" t="s">
        <v>410</v>
      </c>
      <c r="L185" s="41" t="str">
        <f>IFERROR(VLOOKUP($C185,Dependencias!$A$2:$D$26,2,FALSE),"")</f>
        <v>Subsecretaria de Cultura Ciudadana y Gestión del Conocimiento</v>
      </c>
      <c r="M185" s="40"/>
      <c r="N185" s="41" t="str">
        <f>IFERROR(VLOOKUP($C185,Dependencias!$A$2:$D$26,4,FALSE),"")</f>
        <v>Henry Samuel Murrain Knudson</v>
      </c>
      <c r="O185" s="42"/>
      <c r="P185" s="43" t="str">
        <f>IF(O185="","No hay fecha de respuesta!",NETWORKDAYS(G185,O185,FESTIVOS!$A$2:$A$146))</f>
        <v>No hay fecha de respuesta!</v>
      </c>
      <c r="Q185" s="40"/>
      <c r="R185" s="23"/>
    </row>
    <row r="186" spans="1:18">
      <c r="A186" s="46" t="s">
        <v>46</v>
      </c>
      <c r="B186" s="41" t="s">
        <v>189</v>
      </c>
      <c r="C186" s="36">
        <v>220</v>
      </c>
      <c r="D186" s="41" t="s">
        <v>188</v>
      </c>
      <c r="E186" s="40">
        <v>2061982022</v>
      </c>
      <c r="F186" s="47">
        <v>20227100092162</v>
      </c>
      <c r="G186" s="48">
        <v>44706</v>
      </c>
      <c r="H186" s="38">
        <f>IF(G186="","",WORKDAY(G186,I186,FESTIVOS!$A$2:$V$146))</f>
        <v>44721</v>
      </c>
      <c r="I186" s="39">
        <f>IFERROR(IFERROR(IF(B186=VLOOKUP(B186,Dependencias!$J$3:$J$4,1,FALSE),VLOOKUP(B186,Dependencias!$J$3:$K$4,2,FALSE)),VLOOKUP(A186,Dependencias!$F$3:$I$15,4,FALSE)),"")</f>
        <v>10</v>
      </c>
      <c r="J186" s="41" t="s">
        <v>190</v>
      </c>
      <c r="K186" s="40" t="s">
        <v>411</v>
      </c>
      <c r="L186" s="41" t="str">
        <f>IFERROR(VLOOKUP($C186,Dependencias!$A$2:$D$26,2,FALSE),"")</f>
        <v>Dirección de Fomento</v>
      </c>
      <c r="M186" s="40"/>
      <c r="N186" s="41" t="str">
        <f>IFERROR(VLOOKUP($C186,Dependencias!$A$2:$D$26,4,FALSE),"")</f>
        <v>Vanessa Barrenecha Samur</v>
      </c>
      <c r="O186" s="42"/>
      <c r="P186" s="43" t="str">
        <f>IF(O186="","No hay fecha de respuesta!",NETWORKDAYS(G186,O186,FESTIVOS!$A$2:$A$146))</f>
        <v>No hay fecha de respuesta!</v>
      </c>
      <c r="Q186" s="40"/>
      <c r="R186" s="23"/>
    </row>
    <row r="187" spans="1:18">
      <c r="A187" s="46" t="s">
        <v>46</v>
      </c>
      <c r="B187" s="41" t="s">
        <v>189</v>
      </c>
      <c r="C187" s="36">
        <v>730</v>
      </c>
      <c r="D187" s="41" t="s">
        <v>188</v>
      </c>
      <c r="E187" s="40">
        <v>2074002022</v>
      </c>
      <c r="F187" s="47">
        <v>20227100092762</v>
      </c>
      <c r="G187" s="48">
        <v>44707</v>
      </c>
      <c r="H187" s="38">
        <f>IF(G187="","",WORKDAY(G187,I187,FESTIVOS!$A$2:$V$146))</f>
        <v>44722</v>
      </c>
      <c r="I187" s="39">
        <f>IFERROR(IFERROR(IF(B187=VLOOKUP(B187,Dependencias!$J$3:$J$4,1,FALSE),VLOOKUP(B187,Dependencias!$J$3:$K$4,2,FALSE)),VLOOKUP(A187,Dependencias!$F$3:$I$15,4,FALSE)),"")</f>
        <v>10</v>
      </c>
      <c r="J187" s="41" t="s">
        <v>136</v>
      </c>
      <c r="K187" s="40" t="s">
        <v>412</v>
      </c>
      <c r="L187" s="41" t="str">
        <f>IFERROR(VLOOKUP($C187,Dependencias!$A$2:$D$26,2,FALSE),"")</f>
        <v>Grupo Interno De Trabajo De Gestión Del Talento Humano</v>
      </c>
      <c r="M187" s="40"/>
      <c r="N187" s="41" t="str">
        <f>IFERROR(VLOOKUP($C187,Dependencias!$A$2:$D$26,4,FALSE),"")</f>
        <v>Alba Nohora Diaz Galan</v>
      </c>
      <c r="O187" s="42"/>
      <c r="P187" s="43" t="str">
        <f>IF(O187="","No hay fecha de respuesta!",NETWORKDAYS(G187,O187,FESTIVOS!$A$2:$A$146))</f>
        <v>No hay fecha de respuesta!</v>
      </c>
      <c r="Q187" s="40"/>
      <c r="R187" s="23"/>
    </row>
    <row r="188" spans="1:18">
      <c r="A188" s="46" t="s">
        <v>46</v>
      </c>
      <c r="B188" s="41" t="s">
        <v>189</v>
      </c>
      <c r="C188" s="36">
        <v>730</v>
      </c>
      <c r="D188" s="41" t="s">
        <v>191</v>
      </c>
      <c r="E188" s="35">
        <v>2073862022</v>
      </c>
      <c r="F188" s="47">
        <v>20227100093432</v>
      </c>
      <c r="G188" s="48">
        <v>44707</v>
      </c>
      <c r="H188" s="38">
        <f>IF(G188="","",WORKDAY(G188,I188,FESTIVOS!$A$2:$V$146))</f>
        <v>44722</v>
      </c>
      <c r="I188" s="39">
        <f>IFERROR(IFERROR(IF(B188=VLOOKUP(B188,Dependencias!$J$3:$J$4,1,FALSE),VLOOKUP(B188,Dependencias!$J$3:$K$4,2,FALSE)),VLOOKUP(A188,Dependencias!$F$3:$I$15,4,FALSE)),"")</f>
        <v>10</v>
      </c>
      <c r="J188" s="41" t="s">
        <v>136</v>
      </c>
      <c r="K188" s="40" t="s">
        <v>413</v>
      </c>
      <c r="L188" s="41" t="str">
        <f>IFERROR(VLOOKUP($C188,Dependencias!$A$2:$D$26,2,FALSE),"")</f>
        <v>Grupo Interno De Trabajo De Gestión Del Talento Humano</v>
      </c>
      <c r="M188" s="40"/>
      <c r="N188" s="41" t="str">
        <f>IFERROR(VLOOKUP($C188,Dependencias!$A$2:$D$26,4,FALSE),"")</f>
        <v>Alba Nohora Diaz Galan</v>
      </c>
      <c r="O188" s="42"/>
      <c r="P188" s="43" t="str">
        <f>IF(O188="","No hay fecha de respuesta!",NETWORKDAYS(G188,O188,FESTIVOS!$A$2:$A$146))</f>
        <v>No hay fecha de respuesta!</v>
      </c>
      <c r="Q188" s="40"/>
      <c r="R188" s="23"/>
    </row>
    <row r="189" spans="1:18">
      <c r="A189" s="46" t="s">
        <v>46</v>
      </c>
      <c r="B189" s="41" t="s">
        <v>189</v>
      </c>
      <c r="C189" s="36">
        <v>800</v>
      </c>
      <c r="D189" s="41" t="s">
        <v>191</v>
      </c>
      <c r="E189" s="35">
        <v>2077432022</v>
      </c>
      <c r="F189" s="47">
        <v>20227100093452</v>
      </c>
      <c r="G189" s="48">
        <v>44707</v>
      </c>
      <c r="H189" s="38">
        <f>IF(G189="","",WORKDAY(G189,I189,FESTIVOS!$A$2:$V$146))</f>
        <v>44722</v>
      </c>
      <c r="I189" s="39">
        <f>IFERROR(IFERROR(IF(B189=VLOOKUP(B189,Dependencias!$J$3:$J$4,1,FALSE),VLOOKUP(B189,Dependencias!$J$3:$K$4,2,FALSE)),VLOOKUP(A189,Dependencias!$F$3:$I$15,4,FALSE)),"")</f>
        <v>10</v>
      </c>
      <c r="J189" s="41" t="s">
        <v>148</v>
      </c>
      <c r="K189" s="40" t="s">
        <v>414</v>
      </c>
      <c r="L189" s="41" t="str">
        <f>IFERROR(VLOOKUP($C189,Dependencias!$A$2:$D$26,2,FALSE),"")</f>
        <v>Dirección de Lectura y Bibliotecas</v>
      </c>
      <c r="M189" s="40"/>
      <c r="N189" s="41" t="str">
        <f>IFERROR(VLOOKUP($C189,Dependencias!$A$2:$D$26,4,FALSE),"")</f>
        <v>Maria Consuelo Gaitan Gaitan</v>
      </c>
      <c r="O189" s="42"/>
      <c r="P189" s="43" t="str">
        <f>IF(O189="","No hay fecha de respuesta!",NETWORKDAYS(G189,O189,FESTIVOS!$A$2:$A$146))</f>
        <v>No hay fecha de respuesta!</v>
      </c>
      <c r="Q189" s="40"/>
      <c r="R189" s="23"/>
    </row>
    <row r="190" spans="1:18">
      <c r="A190" s="46" t="s">
        <v>41</v>
      </c>
      <c r="B190" s="41" t="s">
        <v>189</v>
      </c>
      <c r="C190" s="36">
        <v>200</v>
      </c>
      <c r="D190" s="41" t="s">
        <v>188</v>
      </c>
      <c r="E190" s="40">
        <v>2087802022</v>
      </c>
      <c r="F190" s="47">
        <v>20227100093482</v>
      </c>
      <c r="G190" s="48">
        <v>44708</v>
      </c>
      <c r="H190" s="38">
        <f>IF(G190="","",WORKDAY(G190,I190,FESTIVOS!$A$2:$V$146))</f>
        <v>44733</v>
      </c>
      <c r="I190" s="39">
        <f>IFERROR(IFERROR(IF(B190=VLOOKUP(B190,Dependencias!$J$3:$J$4,1,FALSE),VLOOKUP(B190,Dependencias!$J$3:$K$4,2,FALSE)),VLOOKUP(A190,Dependencias!$F$3:$I$15,4,FALSE)),"")</f>
        <v>15</v>
      </c>
      <c r="J190" s="41" t="s">
        <v>190</v>
      </c>
      <c r="K190" s="40" t="s">
        <v>415</v>
      </c>
      <c r="L190" s="41" t="str">
        <f>IFERROR(VLOOKUP($C190,Dependencias!$A$2:$D$26,2,FALSE),"")</f>
        <v>Subsecretaría de Gobernanza</v>
      </c>
      <c r="M190" s="40"/>
      <c r="N190" s="41" t="str">
        <f>IFERROR(VLOOKUP($C190,Dependencias!$A$2:$D$26,4,FALSE),"")</f>
        <v>Yaneth Suarez Acero</v>
      </c>
      <c r="O190" s="42"/>
      <c r="P190" s="43" t="str">
        <f>IF(O190="","No hay fecha de respuesta!",NETWORKDAYS(G190,O190,FESTIVOS!$A$2:$A$146))</f>
        <v>No hay fecha de respuesta!</v>
      </c>
      <c r="Q190" s="40"/>
      <c r="R190" s="23"/>
    </row>
    <row r="191" spans="1:18">
      <c r="A191" s="34" t="s">
        <v>41</v>
      </c>
      <c r="B191" s="41" t="s">
        <v>189</v>
      </c>
      <c r="C191" s="36">
        <v>210</v>
      </c>
      <c r="D191" s="41" t="s">
        <v>188</v>
      </c>
      <c r="E191" s="40">
        <v>2061622022</v>
      </c>
      <c r="F191" s="47">
        <v>20227100092132</v>
      </c>
      <c r="G191" s="48">
        <v>44706</v>
      </c>
      <c r="H191" s="38">
        <f>IF(G191="","",WORKDAY(G191,I191,FESTIVOS!$A$2:$V$146))</f>
        <v>44728</v>
      </c>
      <c r="I191" s="39">
        <f>IFERROR(IFERROR(IF(B191=VLOOKUP(B191,Dependencias!$J$3:$J$4,1,FALSE),VLOOKUP(B191,Dependencias!$J$3:$K$4,2,FALSE)),VLOOKUP(A191,Dependencias!$F$3:$I$15,4,FALSE)),"")</f>
        <v>15</v>
      </c>
      <c r="J191" s="41" t="s">
        <v>192</v>
      </c>
      <c r="K191" s="40" t="s">
        <v>416</v>
      </c>
      <c r="L191" s="41" t="str">
        <f>IFERROR(VLOOKUP($C191,Dependencias!$A$2:$D$26,2,FALSE),"")</f>
        <v>Dirección de Asuntos Locales y Participación</v>
      </c>
      <c r="M191" s="40"/>
      <c r="N191" s="41" t="str">
        <f>IFERROR(VLOOKUP($C191,Dependencias!$A$2:$D$26,4,FALSE),"")</f>
        <v>Alejandro Franco Plata</v>
      </c>
      <c r="O191" s="42"/>
      <c r="P191" s="43" t="str">
        <f>IF(O191="","No hay fecha de respuesta!",NETWORKDAYS(G191,O191,FESTIVOS!$A$2:$A$146))</f>
        <v>No hay fecha de respuesta!</v>
      </c>
      <c r="Q191" s="40"/>
      <c r="R191" s="23"/>
    </row>
    <row r="192" spans="1:18">
      <c r="A192" s="34" t="s">
        <v>46</v>
      </c>
      <c r="B192" s="41" t="s">
        <v>189</v>
      </c>
      <c r="C192" s="36">
        <v>900</v>
      </c>
      <c r="D192" s="41" t="s">
        <v>191</v>
      </c>
      <c r="E192" s="40">
        <v>2018302022</v>
      </c>
      <c r="F192" s="47">
        <v>20227100089142</v>
      </c>
      <c r="G192" s="48">
        <v>44706</v>
      </c>
      <c r="H192" s="38">
        <f>IF(G192="","",WORKDAY(G192,I192,FESTIVOS!$A$2:$V$146))</f>
        <v>44721</v>
      </c>
      <c r="I192" s="39">
        <f>IFERROR(IFERROR(IF(B192=VLOOKUP(B192,Dependencias!$J$3:$J$4,1,FALSE),VLOOKUP(B192,Dependencias!$J$3:$K$4,2,FALSE)),VLOOKUP(A192,Dependencias!$F$3:$I$15,4,FALSE)),"")</f>
        <v>10</v>
      </c>
      <c r="J192" s="41" t="s">
        <v>140</v>
      </c>
      <c r="K192" s="40" t="s">
        <v>365</v>
      </c>
      <c r="L192" s="41" t="str">
        <f>IFERROR(VLOOKUP($C192,Dependencias!$A$2:$D$26,2,FALSE),"")</f>
        <v>Subsecretaria de Cultura Ciudadana y Gestión del Conocimiento</v>
      </c>
      <c r="M192" s="40"/>
      <c r="N192" s="41" t="str">
        <f>IFERROR(VLOOKUP($C192,Dependencias!$A$2:$D$26,4,FALSE),"")</f>
        <v>Henry Samuel Murrain Knudson</v>
      </c>
      <c r="O192" s="42"/>
      <c r="P192" s="43" t="str">
        <f>IF(O192="","No hay fecha de respuesta!",NETWORKDAYS(G192,O192,FESTIVOS!$A$2:$A$146))</f>
        <v>No hay fecha de respuesta!</v>
      </c>
      <c r="Q192" s="40"/>
      <c r="R192" s="23"/>
    </row>
    <row r="193" spans="1:18">
      <c r="A193" s="34" t="s">
        <v>46</v>
      </c>
      <c r="B193" s="41" t="s">
        <v>189</v>
      </c>
      <c r="C193" s="36">
        <v>310</v>
      </c>
      <c r="D193" s="41" t="s">
        <v>188</v>
      </c>
      <c r="E193" s="40">
        <v>2072452022</v>
      </c>
      <c r="F193" s="47">
        <v>20227100092662</v>
      </c>
      <c r="G193" s="48">
        <v>44707</v>
      </c>
      <c r="H193" s="38">
        <f>IF(G193="","",WORKDAY(G193,I193,FESTIVOS!$A$2:$V$146))</f>
        <v>44722</v>
      </c>
      <c r="I193" s="39">
        <f>IFERROR(IFERROR(IF(B193=VLOOKUP(B193,Dependencias!$J$3:$J$4,1,FALSE),VLOOKUP(B193,Dependencias!$J$3:$K$4,2,FALSE)),VLOOKUP(A193,Dependencias!$F$3:$I$15,4,FALSE)),"")</f>
        <v>10</v>
      </c>
      <c r="J193" s="41" t="s">
        <v>190</v>
      </c>
      <c r="K193" s="40" t="s">
        <v>417</v>
      </c>
      <c r="L193" s="41" t="str">
        <f>IFERROR(VLOOKUP($C193,Dependencias!$A$2:$D$26,2,FALSE),"")</f>
        <v>Subdirección de Gestión Cultural y Artística</v>
      </c>
      <c r="M193" s="40"/>
      <c r="N193" s="41" t="str">
        <f>IFERROR(VLOOKUP($C193,Dependencias!$A$2:$D$26,4,FALSE),"")</f>
        <v>Ines Elvira Montealegre Martinez</v>
      </c>
      <c r="O193" s="42"/>
      <c r="P193" s="43" t="str">
        <f>IF(O193="","No hay fecha de respuesta!",NETWORKDAYS(G193,O193,FESTIVOS!$A$2:$A$146))</f>
        <v>No hay fecha de respuesta!</v>
      </c>
      <c r="Q193" s="40"/>
      <c r="R193" s="23"/>
    </row>
    <row r="194" spans="1:18">
      <c r="A194" s="34" t="s">
        <v>46</v>
      </c>
      <c r="B194" s="41" t="s">
        <v>24</v>
      </c>
      <c r="C194" s="36">
        <v>700</v>
      </c>
      <c r="D194" s="41" t="s">
        <v>188</v>
      </c>
      <c r="E194" s="40">
        <v>2075552022</v>
      </c>
      <c r="F194" s="47">
        <v>20227100092842</v>
      </c>
      <c r="G194" s="48">
        <v>44707</v>
      </c>
      <c r="H194" s="38">
        <f>IF(G194="","",WORKDAY(G194,I194,FESTIVOS!$A$2:$V$146))</f>
        <v>44715</v>
      </c>
      <c r="I194" s="39">
        <f>IFERROR(IFERROR(IF(B194=VLOOKUP(B194,Dependencias!$J$3:$J$4,1,FALSE),VLOOKUP(B194,Dependencias!$J$3:$K$4,2,FALSE)),VLOOKUP(A194,Dependencias!$F$3:$I$15,4,FALSE)),"")</f>
        <v>5</v>
      </c>
      <c r="J194" s="41" t="s">
        <v>193</v>
      </c>
      <c r="K194" s="40" t="s">
        <v>418</v>
      </c>
      <c r="L194" s="41" t="str">
        <f>IFERROR(VLOOKUP($C194,Dependencias!$A$2:$D$26,2,FALSE),"")</f>
        <v>Direccion de Gestion Corporativa</v>
      </c>
      <c r="M194" s="40"/>
      <c r="N194" s="41" t="str">
        <f>IFERROR(VLOOKUP($C194,Dependencias!$A$2:$D$26,4,FALSE),"")</f>
        <v>Yamile Borja Martinez</v>
      </c>
      <c r="O194" s="42">
        <v>44708</v>
      </c>
      <c r="P194" s="43">
        <f>IF(O194="","No hay fecha de respuesta!",NETWORKDAYS(G194,O194,FESTIVOS!$A$2:$A$146))</f>
        <v>2</v>
      </c>
      <c r="Q194" s="40" t="s">
        <v>196</v>
      </c>
      <c r="R194" s="23"/>
    </row>
    <row r="195" spans="1:18">
      <c r="A195" s="34" t="s">
        <v>41</v>
      </c>
      <c r="B195" s="41" t="s">
        <v>189</v>
      </c>
      <c r="C195" s="36">
        <v>330</v>
      </c>
      <c r="D195" s="41" t="s">
        <v>188</v>
      </c>
      <c r="E195" s="40">
        <v>2076922022</v>
      </c>
      <c r="F195" s="47">
        <v>20227100092952</v>
      </c>
      <c r="G195" s="48">
        <v>44707</v>
      </c>
      <c r="H195" s="38">
        <f>IF(G195="","",WORKDAY(G195,I195,FESTIVOS!$A$2:$V$146))</f>
        <v>44729</v>
      </c>
      <c r="I195" s="39">
        <f>IFERROR(IFERROR(IF(B195=VLOOKUP(B195,Dependencias!$J$3:$J$4,1,FALSE),VLOOKUP(B195,Dependencias!$J$3:$K$4,2,FALSE)),VLOOKUP(A195,Dependencias!$F$3:$I$15,4,FALSE)),"")</f>
        <v>15</v>
      </c>
      <c r="J195" s="41" t="s">
        <v>142</v>
      </c>
      <c r="K195" s="40" t="s">
        <v>419</v>
      </c>
      <c r="L195" s="41" t="str">
        <f>IFERROR(VLOOKUP($C195,Dependencias!$A$2:$D$26,2,FALSE),"")</f>
        <v>Subdirección de Infraestructura y patrimonio cultural</v>
      </c>
      <c r="M195" s="40"/>
      <c r="N195" s="41" t="str">
        <f>IFERROR(VLOOKUP($C195,Dependencias!$A$2:$D$26,4,FALSE),"")</f>
        <v>Ivan Dario Quiñones Sanchez</v>
      </c>
      <c r="O195" s="42"/>
      <c r="P195" s="43" t="str">
        <f>IF(O195="","No hay fecha de respuesta!",NETWORKDAYS(G195,O195,FESTIVOS!$A$2:$A$146))</f>
        <v>No hay fecha de respuesta!</v>
      </c>
      <c r="Q195" s="40"/>
      <c r="R195" s="23"/>
    </row>
    <row r="196" spans="1:18">
      <c r="A196" s="34" t="s">
        <v>41</v>
      </c>
      <c r="B196" s="41" t="s">
        <v>24</v>
      </c>
      <c r="C196" s="36">
        <v>700</v>
      </c>
      <c r="D196" s="41" t="s">
        <v>188</v>
      </c>
      <c r="E196" s="40">
        <v>2081092022</v>
      </c>
      <c r="F196" s="47">
        <v>20227100093192</v>
      </c>
      <c r="G196" s="48">
        <v>44707</v>
      </c>
      <c r="H196" s="38">
        <f>IF(G196="","",WORKDAY(G196,I196,FESTIVOS!$A$2:$V$146))</f>
        <v>44715</v>
      </c>
      <c r="I196" s="39">
        <f>IFERROR(IFERROR(IF(B196=VLOOKUP(B196,Dependencias!$J$3:$J$4,1,FALSE),VLOOKUP(B196,Dependencias!$J$3:$K$4,2,FALSE)),VLOOKUP(A196,Dependencias!$F$3:$I$15,4,FALSE)),"")</f>
        <v>5</v>
      </c>
      <c r="J196" s="41" t="s">
        <v>193</v>
      </c>
      <c r="K196" s="40" t="s">
        <v>420</v>
      </c>
      <c r="L196" s="41" t="str">
        <f>IFERROR(VLOOKUP($C196,Dependencias!$A$2:$D$26,2,FALSE),"")</f>
        <v>Direccion de Gestion Corporativa</v>
      </c>
      <c r="M196" s="40"/>
      <c r="N196" s="41" t="str">
        <f>IFERROR(VLOOKUP($C196,Dependencias!$A$2:$D$26,4,FALSE),"")</f>
        <v>Yamile Borja Martinez</v>
      </c>
      <c r="O196" s="42">
        <v>44708</v>
      </c>
      <c r="P196" s="43">
        <f>IF(O196="","No hay fecha de respuesta!",NETWORKDAYS(G196,O196,FESTIVOS!$A$2:$A$146))</f>
        <v>2</v>
      </c>
      <c r="Q196" s="40" t="s">
        <v>196</v>
      </c>
      <c r="R196" s="23"/>
    </row>
    <row r="197" spans="1:18">
      <c r="A197" s="46" t="s">
        <v>51</v>
      </c>
      <c r="B197" s="41" t="s">
        <v>189</v>
      </c>
      <c r="C197" s="36">
        <v>730</v>
      </c>
      <c r="D197" s="41" t="s">
        <v>188</v>
      </c>
      <c r="E197" s="40">
        <v>2096462022</v>
      </c>
      <c r="F197" s="47">
        <v>20227100093962</v>
      </c>
      <c r="G197" s="48">
        <v>44708</v>
      </c>
      <c r="H197" s="38">
        <f>IF(G197="","",WORKDAY(G197,I197,FESTIVOS!$A$2:$V$146))</f>
        <v>44725</v>
      </c>
      <c r="I197" s="39">
        <f>IFERROR(IFERROR(IF(B197=VLOOKUP(B197,Dependencias!$J$3:$J$4,1,FALSE),VLOOKUP(B197,Dependencias!$J$3:$K$4,2,FALSE)),VLOOKUP(A197,Dependencias!$F$3:$I$15,4,FALSE)),"")</f>
        <v>10</v>
      </c>
      <c r="J197" s="41" t="s">
        <v>151</v>
      </c>
      <c r="K197" s="40" t="s">
        <v>421</v>
      </c>
      <c r="L197" s="41" t="str">
        <f>IFERROR(VLOOKUP($C197,Dependencias!$A$2:$D$26,2,FALSE),"")</f>
        <v>Grupo Interno De Trabajo De Gestión Del Talento Humano</v>
      </c>
      <c r="M197" s="40"/>
      <c r="N197" s="41" t="str">
        <f>IFERROR(VLOOKUP($C197,Dependencias!$A$2:$D$26,4,FALSE),"")</f>
        <v>Alba Nohora Diaz Galan</v>
      </c>
      <c r="O197" s="42"/>
      <c r="P197" s="43" t="str">
        <f>IF(O197="","No hay fecha de respuesta!",NETWORKDAYS(G197,O197,FESTIVOS!$A$2:$A$146))</f>
        <v>No hay fecha de respuesta!</v>
      </c>
      <c r="Q197" s="40"/>
      <c r="R197" s="23"/>
    </row>
    <row r="198" spans="1:18">
      <c r="A198" s="46" t="s">
        <v>46</v>
      </c>
      <c r="B198" s="41" t="s">
        <v>189</v>
      </c>
      <c r="C198" s="36">
        <v>220</v>
      </c>
      <c r="D198" s="41" t="s">
        <v>188</v>
      </c>
      <c r="E198" s="40">
        <v>2094942022</v>
      </c>
      <c r="F198" s="47">
        <v>20227100093902</v>
      </c>
      <c r="G198" s="48">
        <v>44708</v>
      </c>
      <c r="H198" s="38">
        <f>IF(G198="","",WORKDAY(G198,I198,FESTIVOS!$A$2:$V$146))</f>
        <v>44725</v>
      </c>
      <c r="I198" s="39">
        <f>IFERROR(IFERROR(IF(B198=VLOOKUP(B198,Dependencias!$J$3:$J$4,1,FALSE),VLOOKUP(B198,Dependencias!$J$3:$K$4,2,FALSE)),VLOOKUP(A198,Dependencias!$F$3:$I$15,4,FALSE)),"")</f>
        <v>10</v>
      </c>
      <c r="J198" s="41" t="s">
        <v>190</v>
      </c>
      <c r="K198" s="40" t="s">
        <v>422</v>
      </c>
      <c r="L198" s="41" t="str">
        <f>IFERROR(VLOOKUP($C198,Dependencias!$A$2:$D$26,2,FALSE),"")</f>
        <v>Dirección de Fomento</v>
      </c>
      <c r="M198" s="40"/>
      <c r="N198" s="41" t="str">
        <f>IFERROR(VLOOKUP($C198,Dependencias!$A$2:$D$26,4,FALSE),"")</f>
        <v>Vanessa Barrenecha Samur</v>
      </c>
      <c r="O198" s="42"/>
      <c r="P198" s="43" t="str">
        <f>IF(O198="","No hay fecha de respuesta!",NETWORKDAYS(G198,O198,FESTIVOS!$A$2:$A$146))</f>
        <v>No hay fecha de respuesta!</v>
      </c>
      <c r="Q198" s="40"/>
      <c r="R198" s="23"/>
    </row>
    <row r="199" spans="1:18">
      <c r="A199" s="46" t="s">
        <v>35</v>
      </c>
      <c r="B199" s="41" t="s">
        <v>189</v>
      </c>
      <c r="C199" s="36">
        <v>210</v>
      </c>
      <c r="D199" s="41" t="s">
        <v>188</v>
      </c>
      <c r="E199" s="40">
        <v>2112432022</v>
      </c>
      <c r="F199" s="47">
        <v>20227100094672</v>
      </c>
      <c r="G199" s="48">
        <v>44712</v>
      </c>
      <c r="H199" s="38">
        <f>IF(G199="","",WORKDAY(G199,I199,FESTIVOS!$A$2:$V$146))</f>
        <v>44734</v>
      </c>
      <c r="I199" s="39">
        <f>IFERROR(IFERROR(IF(B199=VLOOKUP(B199,Dependencias!$J$3:$J$4,1,FALSE),VLOOKUP(B199,Dependencias!$J$3:$K$4,2,FALSE)),VLOOKUP(A199,Dependencias!$F$3:$I$15,4,FALSE)),"")</f>
        <v>15</v>
      </c>
      <c r="J199" s="41" t="s">
        <v>192</v>
      </c>
      <c r="K199" s="40" t="s">
        <v>423</v>
      </c>
      <c r="L199" s="41" t="str">
        <f>IFERROR(VLOOKUP($C199,Dependencias!$A$2:$D$26,2,FALSE),"")</f>
        <v>Dirección de Asuntos Locales y Participación</v>
      </c>
      <c r="M199" s="40"/>
      <c r="N199" s="41" t="str">
        <f>IFERROR(VLOOKUP($C199,Dependencias!$A$2:$D$26,4,FALSE),"")</f>
        <v>Alejandro Franco Plata</v>
      </c>
      <c r="O199" s="42"/>
      <c r="P199" s="43" t="str">
        <f>IF(O199="","No hay fecha de respuesta!",NETWORKDAYS(G199,O199,FESTIVOS!$A$2:$A$146))</f>
        <v>No hay fecha de respuesta!</v>
      </c>
      <c r="Q199" s="40"/>
      <c r="R199" s="23"/>
    </row>
    <row r="200" spans="1:18">
      <c r="A200" s="46" t="s">
        <v>41</v>
      </c>
      <c r="B200" s="41" t="s">
        <v>189</v>
      </c>
      <c r="C200" s="36">
        <v>220</v>
      </c>
      <c r="D200" s="41" t="s">
        <v>188</v>
      </c>
      <c r="E200" s="40">
        <v>2109472022</v>
      </c>
      <c r="F200" s="47">
        <v>20227100094352</v>
      </c>
      <c r="G200" s="48">
        <v>44712</v>
      </c>
      <c r="H200" s="38">
        <f>IF(G200="","",WORKDAY(G200,I200,FESTIVOS!$A$2:$V$146))</f>
        <v>44734</v>
      </c>
      <c r="I200" s="39">
        <f>IFERROR(IFERROR(IF(B200=VLOOKUP(B200,Dependencias!$J$3:$J$4,1,FALSE),VLOOKUP(B200,Dependencias!$J$3:$K$4,2,FALSE)),VLOOKUP(A200,Dependencias!$F$3:$I$15,4,FALSE)),"")</f>
        <v>15</v>
      </c>
      <c r="J200" s="41" t="s">
        <v>190</v>
      </c>
      <c r="K200" s="40" t="s">
        <v>424</v>
      </c>
      <c r="L200" s="41" t="str">
        <f>IFERROR(VLOOKUP($C200,Dependencias!$A$2:$D$26,2,FALSE),"")</f>
        <v>Dirección de Fomento</v>
      </c>
      <c r="M200" s="40"/>
      <c r="N200" s="41" t="str">
        <f>IFERROR(VLOOKUP($C200,Dependencias!$A$2:$D$26,4,FALSE),"")</f>
        <v>Vanessa Barrenecha Samur</v>
      </c>
      <c r="O200" s="42"/>
      <c r="P200" s="43" t="str">
        <f>IF(O200="","No hay fecha de respuesta!",NETWORKDAYS(G200,O200,FESTIVOS!$A$2:$A$146))</f>
        <v>No hay fecha de respuesta!</v>
      </c>
      <c r="Q200" s="40"/>
      <c r="R200" s="23"/>
    </row>
    <row r="201" spans="1:18">
      <c r="A201" s="34" t="s">
        <v>46</v>
      </c>
      <c r="B201" s="41" t="s">
        <v>24</v>
      </c>
      <c r="C201" s="36">
        <v>700</v>
      </c>
      <c r="D201" s="41" t="s">
        <v>188</v>
      </c>
      <c r="E201" s="40">
        <v>2107662022</v>
      </c>
      <c r="F201" s="47">
        <v>20227100094152</v>
      </c>
      <c r="G201" s="48">
        <v>44712</v>
      </c>
      <c r="H201" s="38">
        <f>IF(G201="","",WORKDAY(G201,I201,FESTIVOS!$A$2:$V$146))</f>
        <v>44719</v>
      </c>
      <c r="I201" s="39">
        <f>IFERROR(IFERROR(IF(B201=VLOOKUP(B201,Dependencias!$J$3:$J$4,1,FALSE),VLOOKUP(B201,Dependencias!$J$3:$K$4,2,FALSE)),VLOOKUP(A201,Dependencias!$F$3:$I$15,4,FALSE)),"")</f>
        <v>5</v>
      </c>
      <c r="J201" s="41" t="s">
        <v>193</v>
      </c>
      <c r="K201" s="40" t="s">
        <v>425</v>
      </c>
      <c r="L201" s="41" t="str">
        <f>IFERROR(VLOOKUP($C201,Dependencias!$A$2:$D$26,2,FALSE),"")</f>
        <v>Direccion de Gestion Corporativa</v>
      </c>
      <c r="M201" s="40"/>
      <c r="N201" s="41" t="str">
        <f>IFERROR(VLOOKUP($C201,Dependencias!$A$2:$D$26,4,FALSE),"")</f>
        <v>Yamile Borja Martinez</v>
      </c>
      <c r="O201" s="42">
        <v>44713</v>
      </c>
      <c r="P201" s="43">
        <f>IF(O201="","No hay fecha de respuesta!",NETWORKDAYS(G201,O201,FESTIVOS!$A$2:$A$146))</f>
        <v>2</v>
      </c>
      <c r="Q201" s="40" t="s">
        <v>426</v>
      </c>
      <c r="R201" s="23"/>
    </row>
    <row r="202" spans="1:18">
      <c r="A202" s="46" t="s">
        <v>41</v>
      </c>
      <c r="B202" s="41" t="s">
        <v>24</v>
      </c>
      <c r="C202" s="36">
        <v>700</v>
      </c>
      <c r="D202" s="41" t="s">
        <v>188</v>
      </c>
      <c r="E202" s="40">
        <v>2116122022</v>
      </c>
      <c r="F202" s="47">
        <v>20227100093702</v>
      </c>
      <c r="G202" s="48">
        <v>44708</v>
      </c>
      <c r="H202" s="38">
        <f>IF(G202="","",WORKDAY(G202,I202,FESTIVOS!$A$2:$V$146))</f>
        <v>44718</v>
      </c>
      <c r="I202" s="39">
        <f>IFERROR(IFERROR(IF(B202=VLOOKUP(B202,Dependencias!$J$3:$J$4,1,FALSE),VLOOKUP(B202,Dependencias!$J$3:$K$4,2,FALSE)),VLOOKUP(A202,Dependencias!$F$3:$I$15,4,FALSE)),"")</f>
        <v>5</v>
      </c>
      <c r="J202" s="41" t="s">
        <v>193</v>
      </c>
      <c r="K202" s="40" t="s">
        <v>427</v>
      </c>
      <c r="L202" s="41" t="str">
        <f>IFERROR(VLOOKUP($C202,Dependencias!$A$2:$D$26,2,FALSE),"")</f>
        <v>Direccion de Gestion Corporativa</v>
      </c>
      <c r="M202" s="40"/>
      <c r="N202" s="41" t="str">
        <f>IFERROR(VLOOKUP($C202,Dependencias!$A$2:$D$26,4,FALSE),"")</f>
        <v>Yamile Borja Martinez</v>
      </c>
      <c r="O202" s="42">
        <v>44712</v>
      </c>
      <c r="P202" s="43">
        <f>IF(O202="","No hay fecha de respuesta!",NETWORKDAYS(G202,O202,FESTIVOS!$A$2:$A$146))</f>
        <v>2</v>
      </c>
      <c r="Q202" s="40" t="s">
        <v>426</v>
      </c>
      <c r="R202" s="23"/>
    </row>
    <row r="203" spans="1:18">
      <c r="A203" s="46" t="s">
        <v>41</v>
      </c>
      <c r="B203" s="41" t="s">
        <v>189</v>
      </c>
      <c r="C203" s="36">
        <v>220</v>
      </c>
      <c r="D203" s="41" t="s">
        <v>188</v>
      </c>
      <c r="E203" s="40">
        <v>2116702022</v>
      </c>
      <c r="F203" s="47">
        <v>20227100094722</v>
      </c>
      <c r="G203" s="48">
        <v>44712</v>
      </c>
      <c r="H203" s="38">
        <f>IF(G203="","",WORKDAY(G203,I203,FESTIVOS!$A$2:$V$146))</f>
        <v>44734</v>
      </c>
      <c r="I203" s="39">
        <f>IFERROR(IFERROR(IF(B203=VLOOKUP(B203,Dependencias!$J$3:$J$4,1,FALSE),VLOOKUP(B203,Dependencias!$J$3:$K$4,2,FALSE)),VLOOKUP(A203,Dependencias!$F$3:$I$15,4,FALSE)),"")</f>
        <v>15</v>
      </c>
      <c r="J203" s="41" t="s">
        <v>190</v>
      </c>
      <c r="K203" s="40" t="s">
        <v>428</v>
      </c>
      <c r="L203" s="41" t="str">
        <f>IFERROR(VLOOKUP($C203,Dependencias!$A$2:$D$26,2,FALSE),"")</f>
        <v>Dirección de Fomento</v>
      </c>
      <c r="M203" s="40"/>
      <c r="N203" s="41" t="str">
        <f>IFERROR(VLOOKUP($C203,Dependencias!$A$2:$D$26,4,FALSE),"")</f>
        <v>Vanessa Barrenecha Samur</v>
      </c>
      <c r="O203" s="42"/>
      <c r="P203" s="43" t="str">
        <f>IF(O203="","No hay fecha de respuesta!",NETWORKDAYS(G203,O203,FESTIVOS!$A$2:$A$146))</f>
        <v>No hay fecha de respuesta!</v>
      </c>
      <c r="Q203" s="40"/>
      <c r="R203" s="23"/>
    </row>
    <row r="204" spans="1:18">
      <c r="A204" s="46" t="s">
        <v>41</v>
      </c>
      <c r="B204" s="41" t="s">
        <v>189</v>
      </c>
      <c r="C204" s="36">
        <v>710</v>
      </c>
      <c r="D204" s="41" t="s">
        <v>188</v>
      </c>
      <c r="E204" s="40">
        <v>2117052022</v>
      </c>
      <c r="F204" s="47">
        <v>20227100094762</v>
      </c>
      <c r="G204" s="48">
        <v>44712</v>
      </c>
      <c r="H204" s="38">
        <f>IF(G204="","",WORKDAY(G204,I204,FESTIVOS!$A$2:$V$146))</f>
        <v>44734</v>
      </c>
      <c r="I204" s="39">
        <f>IFERROR(IFERROR(IF(B204=VLOOKUP(B204,Dependencias!$J$3:$J$4,1,FALSE),VLOOKUP(B204,Dependencias!$J$3:$K$4,2,FALSE)),VLOOKUP(A204,Dependencias!$F$3:$I$15,4,FALSE)),"")</f>
        <v>15</v>
      </c>
      <c r="J204" s="41" t="s">
        <v>136</v>
      </c>
      <c r="K204" s="40" t="s">
        <v>429</v>
      </c>
      <c r="L204" s="41" t="str">
        <f>IFERROR(VLOOKUP($C204,Dependencias!$A$2:$D$26,2,FALSE),"")</f>
        <v>Grupo Interno de Trabajo de Gestion de Servicios Administrativos</v>
      </c>
      <c r="M204" s="40"/>
      <c r="N204" s="41" t="str">
        <f>IFERROR(VLOOKUP($C204,Dependencias!$A$2:$D$26,4,FALSE),"")</f>
        <v>Nydia Nehida Miranda Urrego</v>
      </c>
      <c r="O204" s="42"/>
      <c r="P204" s="43" t="str">
        <f>IF(O204="","No hay fecha de respuesta!",NETWORKDAYS(G204,O204,FESTIVOS!$A$2:$A$146))</f>
        <v>No hay fecha de respuesta!</v>
      </c>
      <c r="Q204" s="40"/>
      <c r="R204" s="23"/>
    </row>
    <row r="205" spans="1:18">
      <c r="A205" s="46" t="s">
        <v>41</v>
      </c>
      <c r="B205" s="41" t="s">
        <v>189</v>
      </c>
      <c r="C205" s="36">
        <v>300</v>
      </c>
      <c r="D205" s="41" t="s">
        <v>430</v>
      </c>
      <c r="E205" s="40">
        <v>2115942022</v>
      </c>
      <c r="F205" s="47">
        <v>20227100094952</v>
      </c>
      <c r="G205" s="48">
        <v>44712</v>
      </c>
      <c r="H205" s="38">
        <f>IF(G205="","",WORKDAY(G205,I205,FESTIVOS!$A$2:$V$146))</f>
        <v>44734</v>
      </c>
      <c r="I205" s="39">
        <f>IFERROR(IFERROR(IF(B205=VLOOKUP(B205,Dependencias!$J$3:$J$4,1,FALSE),VLOOKUP(B205,Dependencias!$J$3:$K$4,2,FALSE)),VLOOKUP(A205,Dependencias!$F$3:$I$15,4,FALSE)),"")</f>
        <v>15</v>
      </c>
      <c r="J205" s="41" t="s">
        <v>190</v>
      </c>
      <c r="K205" s="40" t="s">
        <v>431</v>
      </c>
      <c r="L205" s="41" t="str">
        <f>IFERROR(VLOOKUP($C205,Dependencias!$A$2:$D$26,2,FALSE),"")</f>
        <v>Dirección de Arte, Cultura y Patrimonio</v>
      </c>
      <c r="M205" s="40"/>
      <c r="N205" s="41" t="str">
        <f>IFERROR(VLOOKUP($C205,Dependencias!$A$2:$D$26,4,FALSE),"")</f>
        <v>Liliana Mercedes Gonzalez Jinete</v>
      </c>
      <c r="O205" s="42"/>
      <c r="P205" s="43" t="str">
        <f>IF(O205="","No hay fecha de respuesta!",NETWORKDAYS(G205,O205,FESTIVOS!$A$2:$A$146))</f>
        <v>No hay fecha de respuesta!</v>
      </c>
      <c r="Q205" s="40"/>
      <c r="R205" s="23"/>
    </row>
    <row r="206" spans="1:18">
      <c r="A206" s="34" t="s">
        <v>51</v>
      </c>
      <c r="B206" s="41" t="s">
        <v>189</v>
      </c>
      <c r="C206" s="36">
        <v>730</v>
      </c>
      <c r="D206" s="41" t="s">
        <v>191</v>
      </c>
      <c r="E206" s="40">
        <v>2088942022</v>
      </c>
      <c r="F206" s="47">
        <v>20227100095082</v>
      </c>
      <c r="G206" s="48">
        <v>44708</v>
      </c>
      <c r="H206" s="38">
        <f>IF(G206="","",WORKDAY(G206,I206,FESTIVOS!$A$2:$V$146))</f>
        <v>44725</v>
      </c>
      <c r="I206" s="39">
        <f>IFERROR(IFERROR(IF(B206=VLOOKUP(B206,Dependencias!$J$3:$J$4,1,FALSE),VLOOKUP(B206,Dependencias!$J$3:$K$4,2,FALSE)),VLOOKUP(A206,Dependencias!$F$3:$I$15,4,FALSE)),"")</f>
        <v>10</v>
      </c>
      <c r="J206" s="41" t="s">
        <v>136</v>
      </c>
      <c r="K206" s="40" t="s">
        <v>432</v>
      </c>
      <c r="L206" s="41" t="str">
        <f>IFERROR(VLOOKUP($C206,Dependencias!$A$2:$D$26,2,FALSE),"")</f>
        <v>Grupo Interno De Trabajo De Gestión Del Talento Humano</v>
      </c>
      <c r="M206" s="40"/>
      <c r="N206" s="41" t="str">
        <f>IFERROR(VLOOKUP($C206,Dependencias!$A$2:$D$26,4,FALSE),"")</f>
        <v>Alba Nohora Diaz Galan</v>
      </c>
      <c r="O206" s="42"/>
      <c r="P206" s="43" t="str">
        <f>IF(O206="","No hay fecha de respuesta!",NETWORKDAYS(G206,O206,FESTIVOS!$A$2:$A$146))</f>
        <v>No hay fecha de respuesta!</v>
      </c>
      <c r="Q206" s="40"/>
      <c r="R206" s="23"/>
    </row>
    <row r="207" spans="1:18">
      <c r="A207" s="34" t="s">
        <v>41</v>
      </c>
      <c r="B207" s="41" t="s">
        <v>189</v>
      </c>
      <c r="C207" s="36">
        <v>220</v>
      </c>
      <c r="D207" s="41" t="s">
        <v>198</v>
      </c>
      <c r="E207" s="40">
        <v>2091592022</v>
      </c>
      <c r="F207" s="47">
        <v>20227100093642</v>
      </c>
      <c r="G207" s="48">
        <v>44708</v>
      </c>
      <c r="H207" s="38">
        <f>IF(G207="","",WORKDAY(G207,I207,FESTIVOS!$A$2:$V$146))</f>
        <v>44733</v>
      </c>
      <c r="I207" s="39">
        <f>IFERROR(IFERROR(IF(B207=VLOOKUP(B207,Dependencias!$J$3:$J$4,1,FALSE),VLOOKUP(B207,Dependencias!$J$3:$K$4,2,FALSE)),VLOOKUP(A207,Dependencias!$F$3:$I$15,4,FALSE)),"")</f>
        <v>15</v>
      </c>
      <c r="J207" s="41" t="s">
        <v>190</v>
      </c>
      <c r="K207" s="40" t="s">
        <v>433</v>
      </c>
      <c r="L207" s="41" t="str">
        <f>IFERROR(VLOOKUP($C207,Dependencias!$A$2:$D$26,2,FALSE),"")</f>
        <v>Dirección de Fomento</v>
      </c>
      <c r="M207" s="40"/>
      <c r="N207" s="41" t="str">
        <f>IFERROR(VLOOKUP($C207,Dependencias!$A$2:$D$26,4,FALSE),"")</f>
        <v>Vanessa Barrenecha Samur</v>
      </c>
      <c r="O207" s="42"/>
      <c r="P207" s="43" t="str">
        <f>IF(O207="","No hay fecha de respuesta!",NETWORKDAYS(G207,O207,FESTIVOS!$A$2:$A$146))</f>
        <v>No hay fecha de respuesta!</v>
      </c>
      <c r="Q207" s="40"/>
      <c r="R207" s="23"/>
    </row>
    <row r="208" spans="1:18">
      <c r="A208" s="34" t="s">
        <v>35</v>
      </c>
      <c r="B208" s="41" t="s">
        <v>24</v>
      </c>
      <c r="C208" s="36">
        <v>700</v>
      </c>
      <c r="D208" s="41" t="s">
        <v>191</v>
      </c>
      <c r="E208" s="40">
        <v>2086302022</v>
      </c>
      <c r="F208" s="64" t="s">
        <v>434</v>
      </c>
      <c r="G208" s="48">
        <v>44712</v>
      </c>
      <c r="H208" s="38">
        <f>IF(G208="","",WORKDAY(G208,I208,FESTIVOS!$A$2:$V$146))</f>
        <v>44719</v>
      </c>
      <c r="I208" s="39">
        <f>IFERROR(IFERROR(IF(B208=VLOOKUP(B208,Dependencias!$J$3:$J$4,1,FALSE),VLOOKUP(B208,Dependencias!$J$3:$K$4,2,FALSE)),VLOOKUP(A208,Dependencias!$F$3:$I$15,4,FALSE)),"")</f>
        <v>5</v>
      </c>
      <c r="J208" s="41" t="s">
        <v>193</v>
      </c>
      <c r="K208" s="40" t="s">
        <v>435</v>
      </c>
      <c r="L208" s="41" t="str">
        <f>IFERROR(VLOOKUP($C208,Dependencias!$A$2:$D$26,2,FALSE),"")</f>
        <v>Direccion de Gestion Corporativa</v>
      </c>
      <c r="M208" s="40"/>
      <c r="N208" s="41" t="str">
        <f>IFERROR(VLOOKUP($C208,Dependencias!$A$2:$D$26,4,FALSE),"")</f>
        <v>Yamile Borja Martinez</v>
      </c>
      <c r="O208" s="42">
        <v>44712</v>
      </c>
      <c r="P208" s="43">
        <f>IF(O208="","No hay fecha de respuesta!",NETWORKDAYS(G208,O208,FESTIVOS!$A$2:$A$146))</f>
        <v>1</v>
      </c>
      <c r="Q208" s="40" t="s">
        <v>436</v>
      </c>
      <c r="R208" s="23"/>
    </row>
    <row r="209" spans="1:18">
      <c r="A209" s="34" t="s">
        <v>46</v>
      </c>
      <c r="B209" s="41" t="s">
        <v>189</v>
      </c>
      <c r="C209" s="36">
        <v>210</v>
      </c>
      <c r="D209" s="41" t="s">
        <v>188</v>
      </c>
      <c r="E209" s="40">
        <v>2108122022</v>
      </c>
      <c r="F209" s="47">
        <v>20227100094252</v>
      </c>
      <c r="G209" s="48">
        <v>44712</v>
      </c>
      <c r="H209" s="38">
        <f>IF(G209="","",WORKDAY(G209,I209,FESTIVOS!$A$2:$V$146))</f>
        <v>44726</v>
      </c>
      <c r="I209" s="39">
        <f>IFERROR(IFERROR(IF(B209=VLOOKUP(B209,Dependencias!$J$3:$J$4,1,FALSE),VLOOKUP(B209,Dependencias!$J$3:$K$4,2,FALSE)),VLOOKUP(A209,Dependencias!$F$3:$I$15,4,FALSE)),"")</f>
        <v>10</v>
      </c>
      <c r="J209" s="41" t="s">
        <v>192</v>
      </c>
      <c r="K209" s="40" t="s">
        <v>437</v>
      </c>
      <c r="L209" s="41" t="str">
        <f>IFERROR(VLOOKUP($C209,Dependencias!$A$2:$D$26,2,FALSE),"")</f>
        <v>Dirección de Asuntos Locales y Participación</v>
      </c>
      <c r="M209" s="40"/>
      <c r="N209" s="41" t="str">
        <f>IFERROR(VLOOKUP($C209,Dependencias!$A$2:$D$26,4,FALSE),"")</f>
        <v>Alejandro Franco Plata</v>
      </c>
      <c r="O209" s="42"/>
      <c r="P209" s="43" t="str">
        <f>IF(O209="","No hay fecha de respuesta!",NETWORKDAYS(G209,O209,FESTIVOS!$A$2:$A$146))</f>
        <v>No hay fecha de respuesta!</v>
      </c>
      <c r="Q209" s="40"/>
      <c r="R209" s="23"/>
    </row>
    <row r="210" spans="1:18">
      <c r="A210" s="34" t="s">
        <v>41</v>
      </c>
      <c r="B210" s="41" t="s">
        <v>189</v>
      </c>
      <c r="C210" s="36">
        <v>330</v>
      </c>
      <c r="D210" s="41" t="s">
        <v>198</v>
      </c>
      <c r="E210" s="40">
        <v>2110812022</v>
      </c>
      <c r="F210" s="47">
        <v>20227100094432</v>
      </c>
      <c r="G210" s="48">
        <v>44712</v>
      </c>
      <c r="H210" s="38">
        <f>IF(G210="","",WORKDAY(G210,I210,FESTIVOS!$A$2:$V$146))</f>
        <v>44734</v>
      </c>
      <c r="I210" s="39">
        <f>IFERROR(IFERROR(IF(B210=VLOOKUP(B210,Dependencias!$J$3:$J$4,1,FALSE),VLOOKUP(B210,Dependencias!$J$3:$K$4,2,FALSE)),VLOOKUP(A210,Dependencias!$F$3:$I$15,4,FALSE)),"")</f>
        <v>15</v>
      </c>
      <c r="J210" s="41" t="s">
        <v>142</v>
      </c>
      <c r="K210" s="40" t="s">
        <v>438</v>
      </c>
      <c r="L210" s="41" t="str">
        <f>IFERROR(VLOOKUP($C210,Dependencias!$A$2:$D$26,2,FALSE),"")</f>
        <v>Subdirección de Infraestructura y patrimonio cultural</v>
      </c>
      <c r="M210" s="40"/>
      <c r="N210" s="41" t="str">
        <f>IFERROR(VLOOKUP($C210,Dependencias!$A$2:$D$26,4,FALSE),"")</f>
        <v>Ivan Dario Quiñones Sanchez</v>
      </c>
      <c r="O210" s="42"/>
      <c r="P210" s="43" t="str">
        <f>IF(O210="","No hay fecha de respuesta!",NETWORKDAYS(G210,O210,FESTIVOS!$A$2:$A$146))</f>
        <v>No hay fecha de respuesta!</v>
      </c>
      <c r="Q210" s="40"/>
      <c r="R210" s="23"/>
    </row>
    <row r="211" spans="1:18">
      <c r="A211" s="34" t="s">
        <v>46</v>
      </c>
      <c r="B211" s="41" t="s">
        <v>189</v>
      </c>
      <c r="C211" s="36">
        <v>310</v>
      </c>
      <c r="D211" s="41" t="s">
        <v>188</v>
      </c>
      <c r="E211" s="40">
        <v>2113572022</v>
      </c>
      <c r="F211" s="47">
        <v>20227100094742</v>
      </c>
      <c r="G211" s="48">
        <v>44712</v>
      </c>
      <c r="H211" s="38">
        <f>IF(G211="","",WORKDAY(G211,I211,FESTIVOS!$A$2:$V$146))</f>
        <v>44726</v>
      </c>
      <c r="I211" s="39">
        <f>IFERROR(IFERROR(IF(B211=VLOOKUP(B211,Dependencias!$J$3:$J$4,1,FALSE),VLOOKUP(B211,Dependencias!$J$3:$K$4,2,FALSE)),VLOOKUP(A211,Dependencias!$F$3:$I$15,4,FALSE)),"")</f>
        <v>10</v>
      </c>
      <c r="J211" s="41" t="s">
        <v>190</v>
      </c>
      <c r="K211" s="40" t="s">
        <v>439</v>
      </c>
      <c r="L211" s="41" t="str">
        <f>IFERROR(VLOOKUP($C211,Dependencias!$A$2:$D$26,2,FALSE),"")</f>
        <v>Subdirección de Gestión Cultural y Artística</v>
      </c>
      <c r="M211" s="40"/>
      <c r="N211" s="41" t="str">
        <f>IFERROR(VLOOKUP($C211,Dependencias!$A$2:$D$26,4,FALSE),"")</f>
        <v>Ines Elvira Montealegre Martinez</v>
      </c>
      <c r="O211" s="42"/>
      <c r="P211" s="43" t="str">
        <f>IF(O211="","No hay fecha de respuesta!",NETWORKDAYS(G211,O211,FESTIVOS!$A$2:$A$146))</f>
        <v>No hay fecha de respuesta!</v>
      </c>
      <c r="Q211" s="40"/>
      <c r="R211" s="23"/>
    </row>
    <row r="212" spans="1:18">
      <c r="A212" s="34" t="s">
        <v>46</v>
      </c>
      <c r="B212" s="41" t="s">
        <v>189</v>
      </c>
      <c r="C212" s="36">
        <v>310</v>
      </c>
      <c r="D212" s="41" t="s">
        <v>188</v>
      </c>
      <c r="E212" s="40">
        <v>2116882022</v>
      </c>
      <c r="F212" s="47">
        <v>20227100095032</v>
      </c>
      <c r="G212" s="48">
        <v>44712</v>
      </c>
      <c r="H212" s="38">
        <f>IF(G212="","",WORKDAY(G212,I212,FESTIVOS!$A$2:$V$146))</f>
        <v>44726</v>
      </c>
      <c r="I212" s="39">
        <f>IFERROR(IFERROR(IF(B212=VLOOKUP(B212,Dependencias!$J$3:$J$4,1,FALSE),VLOOKUP(B212,Dependencias!$J$3:$K$4,2,FALSE)),VLOOKUP(A212,Dependencias!$F$3:$I$15,4,FALSE)),"")</f>
        <v>10</v>
      </c>
      <c r="J212" s="41" t="s">
        <v>190</v>
      </c>
      <c r="K212" s="40" t="s">
        <v>440</v>
      </c>
      <c r="L212" s="41" t="str">
        <f>IFERROR(VLOOKUP($C212,Dependencias!$A$2:$D$26,2,FALSE),"")</f>
        <v>Subdirección de Gestión Cultural y Artística</v>
      </c>
      <c r="M212" s="40"/>
      <c r="N212" s="41" t="str">
        <f>IFERROR(VLOOKUP($C212,Dependencias!$A$2:$D$26,4,FALSE),"")</f>
        <v>Ines Elvira Montealegre Martinez</v>
      </c>
      <c r="O212" s="42"/>
      <c r="P212" s="43" t="str">
        <f>IF(O212="","No hay fecha de respuesta!",NETWORKDAYS(G212,O212,FESTIVOS!$A$2:$A$146))</f>
        <v>No hay fecha de respuesta!</v>
      </c>
      <c r="Q212" s="40"/>
      <c r="R212" s="23"/>
    </row>
  </sheetData>
  <customSheetViews>
    <customSheetView guid="{3D09463C-5143-409F-961C-F995863DB8C8}" filter="1" showAutoFilter="1">
      <pageMargins left="0.7" right="0.7" top="0.75" bottom="0.75" header="0.3" footer="0.3"/>
      <autoFilter ref="A4:O5" xr:uid="{9425091E-6C37-4B2B-85FD-A23A5CBB9EF2}"/>
      <extLst>
        <ext uri="GoogleSheetsCustomDataVersion1">
          <go:sheetsCustomData xmlns:go="http://customooxmlschemas.google.com/" filterViewId="363406386"/>
        </ext>
      </extLst>
    </customSheetView>
  </customSheetViews>
  <mergeCells count="7">
    <mergeCell ref="Q4:Q5"/>
    <mergeCell ref="J4:K4"/>
    <mergeCell ref="O4:P4"/>
    <mergeCell ref="A1:B3"/>
    <mergeCell ref="C1:P2"/>
    <mergeCell ref="C3:P3"/>
    <mergeCell ref="A4:I4"/>
  </mergeCells>
  <dataValidations count="4">
    <dataValidation type="list" allowBlank="1" sqref="A6:A212" xr:uid="{00000000-0002-0000-0600-000000000000}">
      <formula1>"IN,EE,SP,DPIG,DPIP,SIG,SIP,CO,DE,RE,QU,SU,FE"</formula1>
    </dataValidation>
    <dataValidation type="list" allowBlank="1" sqref="J6:J212" xr:uid="{00000000-0002-0000-0600-000001000000}">
      <formula1>"Auxilios / Decreto 561/ BEPS,Talento Humano y Contratación,Convocatorias - Estímulos y Fomento,Arte y Cultura,Solicitud Prioritaria – EE,Patrimonio e Infraestructura,Asuntos Locales y Participación,Información Otra Entidad/ Traslado,Red de Bibliotecas,Per"&amp;"sonas Jurídicas,Información General de la Entidad,Reactivación Económica,Contable – Financiero,Correspondencia"</formula1>
    </dataValidation>
    <dataValidation type="list" allowBlank="1" sqref="B6:B212" xr:uid="{00000000-0002-0000-0600-000002000000}">
      <formula1>"Petición Incompleta,Traslado,Respuesta Definitiva,Solicitud de Ampliación de Término,Correspondencia"</formula1>
    </dataValidation>
    <dataValidation type="list" allowBlank="1" sqref="D6:D212" xr:uid="{00000000-0002-0000-0600-000004000000}">
      <formula1>"Virtual – Email,Virtual – Chat,Virtual - Redes Sociales,Virtual - Bogotá te Escucha,Presencial - Punto de atención,Presencial – Correspondencia,Telefónico - Punto de Atención"</formula1>
    </dataValidation>
  </dataValidations>
  <pageMargins left="0.7" right="0.7" top="0.75" bottom="0.75" header="0" footer="0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600-000003000000}">
          <x14:formula1>
            <xm:f>Dependencias!$A$2:$A$25</xm:f>
          </x14:formula1>
          <xm:sqref>C6:C212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Dependencias</vt:lpstr>
      <vt:lpstr>FESTIVOS</vt:lpstr>
      <vt:lpstr>Mayo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Leonardo Gonzalez Tellez</dc:creator>
  <cp:lastModifiedBy>scrdinvitado</cp:lastModifiedBy>
  <dcterms:created xsi:type="dcterms:W3CDTF">2019-08-09T16:48:43Z</dcterms:created>
  <dcterms:modified xsi:type="dcterms:W3CDTF">2022-09-01T19:48:49Z</dcterms:modified>
</cp:coreProperties>
</file>